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D:\Arquivos da UFF\CPL\Licitação\Modelos Editais PE e RDC\Modelo RDC (menor preço) AGU Jun-2022\"/>
    </mc:Choice>
  </mc:AlternateContent>
  <xr:revisionPtr revIDLastSave="0" documentId="13_ncr:1_{490D866B-541A-480D-88B8-7B2DC2904019}" xr6:coauthVersionLast="47" xr6:coauthVersionMax="47" xr10:uidLastSave="{00000000-0000-0000-0000-000000000000}"/>
  <bookViews>
    <workbookView xWindow="-120" yWindow="-120" windowWidth="20730" windowHeight="11160" xr2:uid="{B52D1D73-2510-4378-90DA-E464D381B14C}"/>
  </bookViews>
  <sheets>
    <sheet name="Resumo" sheetId="5" r:id="rId1"/>
    <sheet name="Orçamento" sheetId="2" r:id="rId2"/>
    <sheet name="Cronograma"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s">#N/A</definedName>
    <definedName name="_01" localSheetId="2">#REF!</definedName>
    <definedName name="_01" localSheetId="0">#REF!</definedName>
    <definedName name="_01">#REF!</definedName>
    <definedName name="_01_4" localSheetId="2">#REF!</definedName>
    <definedName name="_01_4">#REF!</definedName>
    <definedName name="_10Excel_BuiltIn_Print_Area_1_1_1" localSheetId="2">#REF!</definedName>
    <definedName name="_10Excel_BuiltIn_Print_Area_1_1_1">#REF!</definedName>
    <definedName name="_11Excel_BuiltIn_Print_Area_1_1_1_1">#REF!</definedName>
    <definedName name="_12Excel_BuiltIn_Print_Area_1_1_1_1_1">#REF!</definedName>
    <definedName name="_13Excel_BuiltIn_Print_Area_5_1">#REF!</definedName>
    <definedName name="_14Excel_BuiltIn_Print_Area_5_1_1">"$#REF!.$A$1:$F$49"</definedName>
    <definedName name="_15Excel_BuiltIn_Print_Area_7_1" localSheetId="2">#REF!</definedName>
    <definedName name="_15Excel_BuiltIn_Print_Area_7_1">#REF!</definedName>
    <definedName name="_16ILUM_4_1">"$#REF!.$#REF!$#REF!"</definedName>
    <definedName name="_17INTE_4_1">"$#REF!.$#REF!$#REF!"</definedName>
    <definedName name="_18PARA_4_1">"$#REF!.$#REF!$#REF!"</definedName>
    <definedName name="_1CABO_4_1">"$#REF!.$#REF!$#REF!"</definedName>
    <definedName name="_2CAIX_4_1">"$#REF!.$#REF!$#REF!"</definedName>
    <definedName name="_3CDT_4_1">"$#REF!.$#REF!$#REF!"</definedName>
    <definedName name="_4COND_4_1">"$#REF!.$#REF!$#REF!"</definedName>
    <definedName name="_5CONE_4_1">"$#REF!.$#REF!$#REF!"</definedName>
    <definedName name="_6DIVE_4_1">"$#REF!.$#REF!$#REF!"</definedName>
    <definedName name="_7EQUI_4_1">"$#REF!.$#REF!$#REF!"</definedName>
    <definedName name="_8Excel_BuiltIn_Print_Area_1" localSheetId="2">#REF!</definedName>
    <definedName name="_8Excel_BuiltIn_Print_Area_1">#REF!</definedName>
    <definedName name="_9Excel_BuiltIn_Print_Area_1_1" localSheetId="2">#REF!</definedName>
    <definedName name="_9Excel_BuiltIn_Print_Area_1_1">#REF!</definedName>
    <definedName name="_A99990" localSheetId="2">'[1]Climatização Prédio DECEA'!#REF!</definedName>
    <definedName name="_A99990">'[1]Climatização Prédio DECEA'!#REF!</definedName>
    <definedName name="_A99999" localSheetId="2">'[1]Climatização Prédio DECEA'!#REF!</definedName>
    <definedName name="_A99999">'[1]Climatização Prédio DECEA'!#REF!</definedName>
    <definedName name="_s" localSheetId="2">#REF!</definedName>
    <definedName name="_s">#REF!</definedName>
    <definedName name="Á1" localSheetId="2">#REF!</definedName>
    <definedName name="Á1">#REF!</definedName>
    <definedName name="AAAA" localSheetId="2">#REF!</definedName>
    <definedName name="AAAA">#REF!</definedName>
    <definedName name="ACRES">#REF!</definedName>
    <definedName name="ACRES_4">#REF!</definedName>
    <definedName name="_xlnm.Print_Area" localSheetId="2">Cronograma!$A$1:$J$57</definedName>
    <definedName name="_xlnm.Print_Area" localSheetId="1">Orçamento!$A$1:$Q$203</definedName>
    <definedName name="_xlnm.Print_Area" localSheetId="0">Resumo!$A$1:$F$50</definedName>
    <definedName name="_xlnm.Print_Area">#REF!</definedName>
    <definedName name="Área_impressão_IM" localSheetId="2">#REF!</definedName>
    <definedName name="Área_impressão_IM">#REF!</definedName>
    <definedName name="Área_impressão_IM_1" localSheetId="2">#REF!</definedName>
    <definedName name="Área_impressão_IM_1">#REF!</definedName>
    <definedName name="Área_impressão_IM_1_4" localSheetId="2">'[2]ICEA - SJC'!#REF!</definedName>
    <definedName name="Área_impressão_IM_1_4">'[2]ICEA - SJC'!#REF!</definedName>
    <definedName name="Área_impressão_IM_4" localSheetId="2">#REF!</definedName>
    <definedName name="Área_impressão_IM_4">#REF!</definedName>
    <definedName name="arredondamento" localSheetId="2">#REF!</definedName>
    <definedName name="arredondamento">#REF!</definedName>
    <definedName name="BBBB" localSheetId="2">#REF!</definedName>
    <definedName name="BBBB">#REF!</definedName>
    <definedName name="bdi">#REF!</definedName>
    <definedName name="BuiltIn_AutoFilter___1">#REF!</definedName>
    <definedName name="CABO">"PQ.$#REF!$#REF!"</definedName>
    <definedName name="CABO_2" localSheetId="2">#REF!</definedName>
    <definedName name="CABO_2">#REF!</definedName>
    <definedName name="CABO_3">"$#REF!.$#REF!$#REF!"</definedName>
    <definedName name="CABO_4">"$#REF!.$#REF!$#REF!"</definedName>
    <definedName name="CABO_4_1">"$#REF!.$#REF!$#REF!"</definedName>
    <definedName name="CABO_5">"$#REF!.$#REF!$#REF!"</definedName>
    <definedName name="CABO_6">"$#REF!.$#REF!$#REF!"</definedName>
    <definedName name="CAIX">"PQ.$#REF!$#REF!"</definedName>
    <definedName name="CAIX_2" localSheetId="2">#REF!</definedName>
    <definedName name="CAIX_2">#REF!</definedName>
    <definedName name="CAIX_3">"$#REF!.$#REF!$#REF!"</definedName>
    <definedName name="CAIX_4">"$#REF!.$#REF!$#REF!"</definedName>
    <definedName name="CAIX_4_1">"$#REF!.$#REF!$#REF!"</definedName>
    <definedName name="CAIX_5">"$#REF!.$#REF!$#REF!"</definedName>
    <definedName name="CAIX_6">"$#REF!.$#REF!$#REF!"</definedName>
    <definedName name="ccc" localSheetId="2">'[3]Parte Externa'!#REF!</definedName>
    <definedName name="ccc">'[3]Parte Externa'!#REF!</definedName>
    <definedName name="CDT">"PQ.$#REF!$#REF!"</definedName>
    <definedName name="CDT_2" localSheetId="2">#REF!</definedName>
    <definedName name="CDT_2">#REF!</definedName>
    <definedName name="CDT_3">"$#REF!.$#REF!$#REF!"</definedName>
    <definedName name="CDT_4">"$#REF!.$#REF!$#REF!"</definedName>
    <definedName name="CDT_4_1">"$#REF!.$#REF!$#REF!"</definedName>
    <definedName name="CDT_5">"$#REF!.$#REF!$#REF!"</definedName>
    <definedName name="CDT_6">"$#REF!.$#REF!$#REF!"</definedName>
    <definedName name="COND">"PQ.$#REF!$#REF!"</definedName>
    <definedName name="COND_2" localSheetId="2">#REF!</definedName>
    <definedName name="COND_2">#REF!</definedName>
    <definedName name="COND_3">"$#REF!.$#REF!$#REF!"</definedName>
    <definedName name="COND_4">"$#REF!.$#REF!$#REF!"</definedName>
    <definedName name="COND_4_1">"$#REF!.$#REF!$#REF!"</definedName>
    <definedName name="COND_5">"$#REF!.$#REF!$#REF!"</definedName>
    <definedName name="COND_6">"$#REF!.$#REF!$#REF!"</definedName>
    <definedName name="CONE">"PQ.$#REF!$#REF!"</definedName>
    <definedName name="CONE_2" localSheetId="2">#REF!</definedName>
    <definedName name="CONE_2">#REF!</definedName>
    <definedName name="CONE_3">"$#REF!.$#REF!$#REF!"</definedName>
    <definedName name="CONE_4">"$#REF!.$#REF!$#REF!"</definedName>
    <definedName name="CONE_4_1">"$#REF!.$#REF!$#REF!"</definedName>
    <definedName name="CONE_5">"$#REF!.$#REF!$#REF!"</definedName>
    <definedName name="CONE_6">"$#REF!.$#REF!$#REF!"</definedName>
    <definedName name="_xlnm.Criteria" localSheetId="2">#REF!</definedName>
    <definedName name="_xlnm.Criteria">#REF!</definedName>
    <definedName name="dddd" localSheetId="2">#REF!</definedName>
    <definedName name="dddd">#REF!</definedName>
    <definedName name="DDE_LINK4_5" localSheetId="2">'[4]CRONOGRAMA FISICO-FINANCEIRO'!#REF!</definedName>
    <definedName name="DDE_LINK4_5">'[4]CRONOGRAMA FISICO-FINANCEIRO'!#REF!</definedName>
    <definedName name="DDE_LINK41_5" localSheetId="2">'[4]CRONOGRAMA FISICO-FINANCEIRO'!#REF!</definedName>
    <definedName name="DDE_LINK41_5">'[4]CRONOGRAMA FISICO-FINANCEIRO'!#REF!</definedName>
    <definedName name="DIVE">"PQ.$#REF!$#REF!"</definedName>
    <definedName name="DIVE_2" localSheetId="2">#REF!</definedName>
    <definedName name="DIVE_2">#REF!</definedName>
    <definedName name="DIVE_3">"$#REF!.$#REF!$#REF!"</definedName>
    <definedName name="DIVE_4">"$#REF!.$#REF!$#REF!"</definedName>
    <definedName name="DIVE_4_1">"$#REF!.$#REF!$#REF!"</definedName>
    <definedName name="DIVE_5">"$#REF!.$#REF!$#REF!"</definedName>
    <definedName name="DIVE_6">"$#REF!.$#REF!$#REF!"</definedName>
    <definedName name="DPM_Eletricidade_Ltda." localSheetId="2">#REF!</definedName>
    <definedName name="DPM_Eletricidade_Ltda.">#REF!</definedName>
    <definedName name="EEEEE" localSheetId="2">'[5]ARQUITETURA - ANEXO A'!#REF!</definedName>
    <definedName name="EEEEE">'[5]ARQUITETURA - ANEXO A'!#REF!</definedName>
    <definedName name="EQUI">"PQ.$#REF!$#REF!"</definedName>
    <definedName name="EQUI_2" localSheetId="2">#REF!</definedName>
    <definedName name="EQUI_2">#REF!</definedName>
    <definedName name="EQUI_3">"$#REF!.$#REF!$#REF!"</definedName>
    <definedName name="EQUI_4">"$#REF!.$#REF!$#REF!"</definedName>
    <definedName name="EQUI_4_1">"$#REF!.$#REF!$#REF!"</definedName>
    <definedName name="EQUI_5">"$#REF!.$#REF!$#REF!"</definedName>
    <definedName name="EQUI_6">"$#REF!.$#REF!$#REF!"</definedName>
    <definedName name="Excel_BuiltIn__FilterDatabase_5" localSheetId="2">#REF!</definedName>
    <definedName name="Excel_BuiltIn__FilterDatabase_5">#REF!</definedName>
    <definedName name="Excel_BuiltIn_Print_Area" localSheetId="2">#REF!</definedName>
    <definedName name="Excel_BuiltIn_Print_Area">#REF!</definedName>
    <definedName name="Excel_BuiltIn_Print_Area_1" localSheetId="2">#REF!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4">#REF!</definedName>
    <definedName name="Excel_BuiltIn_Print_Area_1_1_4">#REF!</definedName>
    <definedName name="Excel_BuiltIn_Print_Area_2">#REF!</definedName>
    <definedName name="Excel_BuiltIn_Print_Area_2_1">#REF!</definedName>
    <definedName name="Excel_BuiltIn_Print_Area_2_1_4">#REF!</definedName>
    <definedName name="Excel_BuiltIn_Print_Area_2_4">#REF!</definedName>
    <definedName name="Excel_BuiltIn_Print_Area_3">#REF!</definedName>
    <definedName name="Excel_BuiltIn_Print_Area_3_4">#REF!</definedName>
    <definedName name="Excel_BuiltIn_Print_Area_4">#REF!</definedName>
    <definedName name="Excel_BuiltIn_Print_Area_4_1">#REF!</definedName>
    <definedName name="Excel_BuiltIn_Print_Area_4_1_1">#REF!</definedName>
    <definedName name="Excel_BuiltIn_Print_Area_4_4">#REF!</definedName>
    <definedName name="Excel_BuiltIn_Print_Area_5">#REF!</definedName>
    <definedName name="Excel_BuiltIn_Print_Area_5_1">"$#REF!.$A$1:$F$49"</definedName>
    <definedName name="Excel_BuiltIn_Print_Area_5_4" localSheetId="2">#REF!</definedName>
    <definedName name="Excel_BuiltIn_Print_Area_5_4">#REF!</definedName>
    <definedName name="Excel_BuiltIn_Print_Area_6_1" localSheetId="2">#REF!</definedName>
    <definedName name="Excel_BuiltIn_Print_Area_6_1">#REF!</definedName>
    <definedName name="Excel_BuiltIn_Print_Area_7" localSheetId="2">#REF!</definedName>
    <definedName name="Excel_BuiltIn_Print_Area_7">#REF!</definedName>
    <definedName name="Excel_BuiltIn_Print_Area_7_1">#REF!</definedName>
    <definedName name="Excel_BuiltIn_Print_Area_7_1_1">#REF!</definedName>
    <definedName name="Excel_BuiltIn_Print_Titles_1">"$'planilha união'.$#REF!$#REF!:$#REF!$#REF!"</definedName>
    <definedName name="Excel_BuiltIn_Print_Titles_1_1" localSheetId="2">#REF!</definedName>
    <definedName name="Excel_BuiltIn_Print_Titles_1_1">#REF!</definedName>
    <definedName name="Excel_BuiltIn_Print_Titles_1_1_2" localSheetId="2">'[6]URB E RED EXT SO SG'!#REF!</definedName>
    <definedName name="Excel_BuiltIn_Print_Titles_1_1_2">'[6]URB E RED EXT SO SG'!#REF!</definedName>
    <definedName name="Excel_BuiltIn_Print_Titles_1_1_4" localSheetId="2">'[7]Climatização Prédio CISCEA'!#REF!</definedName>
    <definedName name="Excel_BuiltIn_Print_Titles_1_1_4">'[7]Climatização Prédio CISCEA'!#REF!</definedName>
    <definedName name="Excel_BuiltIn_Print_Titles_1_4" localSheetId="2">'[2]ICEA - SJC'!#REF!</definedName>
    <definedName name="Excel_BuiltIn_Print_Titles_1_4">'[2]ICEA - SJC'!#REF!</definedName>
    <definedName name="Excel_BuiltIn_Print_Titles_2" localSheetId="2">#REF!</definedName>
    <definedName name="Excel_BuiltIn_Print_Titles_2">#REF!</definedName>
    <definedName name="Excel_BuiltIn_Print_Titles_2_1" localSheetId="2">#REF!</definedName>
    <definedName name="Excel_BuiltIn_Print_Titles_2_1">#REF!</definedName>
    <definedName name="Excel_BuiltIn_Print_Titles_2_4" localSheetId="2">#REF!</definedName>
    <definedName name="Excel_BuiltIn_Print_Titles_2_4">#REF!</definedName>
    <definedName name="Excel_BuiltIn_Print_Titles_3">#REF!</definedName>
    <definedName name="Excel_BuiltIn_Print_Titles_3_1">#REF!</definedName>
    <definedName name="Excel_BuiltIn_Print_Titles_3_4">#REF!</definedName>
    <definedName name="Excel_BuiltIn_Print_Titles_4">#REF!</definedName>
    <definedName name="Excel_BuiltIn_Print_Titles_4_1">#REF!</definedName>
    <definedName name="Excel_BuiltIn_Print_Titles_4_4">#REF!</definedName>
    <definedName name="Excel_BuiltIn_Print_Titles_5">#REF!</definedName>
    <definedName name="Excel_BuiltIn_Print_Titles_5_1">#REF!</definedName>
    <definedName name="Excel_BuiltIn_Print_Titles_5_4">#REF!</definedName>
    <definedName name="ILUM">"PQ.$#REF!$#REF!"</definedName>
    <definedName name="ILUM_2" localSheetId="2">#REF!</definedName>
    <definedName name="ILUM_2">#REF!</definedName>
    <definedName name="ILUM_3">"$#REF!.$#REF!$#REF!"</definedName>
    <definedName name="ILUM_4">"$#REF!.$#REF!$#REF!"</definedName>
    <definedName name="ILUM_4_1">"$#REF!.$#REF!$#REF!"</definedName>
    <definedName name="ILUM_5">"$#REF!.$#REF!$#REF!"</definedName>
    <definedName name="ILUM_6">"$#REF!.$#REF!$#REF!"</definedName>
    <definedName name="INTE">"PQ.$#REF!$#REF!"</definedName>
    <definedName name="INTE_2" localSheetId="2">#REF!</definedName>
    <definedName name="INTE_2">#REF!</definedName>
    <definedName name="INTE_3">"$#REF!.$#REF!$#REF!"</definedName>
    <definedName name="INTE_4">"$#REF!.$#REF!$#REF!"</definedName>
    <definedName name="INTE_4_1">"$#REF!.$#REF!$#REF!"</definedName>
    <definedName name="INTE_5">"$#REF!.$#REF!$#REF!"</definedName>
    <definedName name="INTE_6">"$#REF!.$#REF!$#REF!"</definedName>
    <definedName name="mobilização" localSheetId="2">'[2]ICEA - SJC'!#REF!</definedName>
    <definedName name="mobilização">'[2]ICEA - SJC'!#REF!</definedName>
    <definedName name="NOME_DO_ARQUIVO" localSheetId="2">#REF!</definedName>
    <definedName name="NOME_DO_ARQUIVO">#REF!</definedName>
    <definedName name="NOME_DO_ARQUIVO_2" localSheetId="2">#REF!</definedName>
    <definedName name="NOME_DO_ARQUIVO_2">#REF!</definedName>
    <definedName name="NOME_DO_ARQUIVO_3" localSheetId="2">#REF!</definedName>
    <definedName name="NOME_DO_ARQUIVO_3">#REF!</definedName>
    <definedName name="NOME_DO_ARQUIVO_4">#REF!</definedName>
    <definedName name="NOME_DO_ARQUIVO_9" localSheetId="2">[8]CAPA!#REF!</definedName>
    <definedName name="NOME_DO_ARQUIVO_9">[8]CAPA!#REF!</definedName>
    <definedName name="PARA">"PQ.$#REF!$#REF!"</definedName>
    <definedName name="PARA_2" localSheetId="2">#REF!</definedName>
    <definedName name="PARA_2">#REF!</definedName>
    <definedName name="PARA_3">"$#REF!.$#REF!$#REF!"</definedName>
    <definedName name="PARA_4">"$#REF!.$#REF!$#REF!"</definedName>
    <definedName name="PARA_4_1">"$#REF!.$#REF!$#REF!"</definedName>
    <definedName name="PARA_5">"$#REF!.$#REF!$#REF!"</definedName>
    <definedName name="PARA_6">"$#REF!.$#REF!$#REF!"</definedName>
    <definedName name="Plan2" localSheetId="2">#REF!</definedName>
    <definedName name="Plan2">#REF!</definedName>
    <definedName name="PRAIO" localSheetId="2">#REF!</definedName>
    <definedName name="PRAIO">#REF!</definedName>
    <definedName name="PRAIO_4" localSheetId="2">#REF!</definedName>
    <definedName name="PRAIO_4">#REF!</definedName>
    <definedName name="Print_Area_MI">#REF!</definedName>
    <definedName name="Print_Area_MI___0">"$#REF!.$A$1:$G$64"</definedName>
    <definedName name="_xlnm.Print_Titles" localSheetId="2">Cronograma!$1:$9</definedName>
    <definedName name="_xlnm.Print_Titles" localSheetId="1">Orçamento!$6:$10</definedName>
    <definedName name="_xlnm.Print_Titles" localSheetId="0">Resumo!$4:$8</definedName>
    <definedName name="Títulos_impressão_IM" localSheetId="2">#REF!</definedName>
    <definedName name="Títulos_impressão_IM" localSheetId="0">#REF!</definedName>
    <definedName name="Títulos_impressão_IM">#REF!</definedName>
    <definedName name="Títulos_impressão_IM_1" localSheetId="2">#REF!</definedName>
    <definedName name="Títulos_impressão_IM_1">#REF!</definedName>
    <definedName name="Títulos_impressão_IM_1_4" localSheetId="2">'[2]ICEA - SJC'!#REF!</definedName>
    <definedName name="Títulos_impressão_IM_1_4">'[2]ICEA - SJC'!#REF!</definedName>
    <definedName name="Títulos_impressão_IM_4" localSheetId="2">#REF!</definedName>
    <definedName name="Títulos_impressão_IM_4">#REF!</definedName>
    <definedName name="TOTAL" localSheetId="2">#REF!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 i="4" l="1"/>
  <c r="H49" i="4"/>
  <c r="G49" i="4"/>
  <c r="F49" i="4"/>
  <c r="F50" i="4" s="1"/>
  <c r="E49" i="4"/>
  <c r="F45" i="4"/>
  <c r="H43" i="4"/>
  <c r="G43" i="4"/>
  <c r="F43" i="4"/>
  <c r="I41" i="4"/>
  <c r="H41" i="4"/>
  <c r="G41" i="4"/>
  <c r="I39" i="4"/>
  <c r="H39" i="4"/>
  <c r="G39" i="4"/>
  <c r="I37" i="4"/>
  <c r="H37" i="4"/>
  <c r="G37" i="4"/>
  <c r="I35" i="4"/>
  <c r="H35" i="4"/>
  <c r="G35" i="4"/>
  <c r="H33" i="4"/>
  <c r="G33" i="4"/>
  <c r="I31" i="4"/>
  <c r="H31" i="4"/>
  <c r="G29" i="4"/>
  <c r="F29" i="4"/>
  <c r="I27" i="4"/>
  <c r="G25" i="4"/>
  <c r="F23" i="4"/>
  <c r="G21" i="4"/>
  <c r="F21" i="4"/>
  <c r="I19" i="4"/>
  <c r="H19" i="4"/>
  <c r="G19" i="4"/>
  <c r="G17" i="4"/>
  <c r="F17" i="4"/>
  <c r="I15" i="4"/>
  <c r="F15" i="4"/>
  <c r="I11" i="4"/>
  <c r="E11" i="4"/>
  <c r="D46" i="5"/>
  <c r="D44" i="5"/>
  <c r="D42" i="5"/>
  <c r="D40" i="5"/>
  <c r="D38" i="5"/>
  <c r="D36" i="5"/>
  <c r="D34" i="5"/>
  <c r="D32" i="5"/>
  <c r="D30" i="5"/>
  <c r="D28" i="5"/>
  <c r="D26" i="5"/>
  <c r="D24" i="5"/>
  <c r="D22" i="5"/>
  <c r="D20" i="5"/>
  <c r="D18" i="5"/>
  <c r="D16" i="5"/>
  <c r="D14" i="5"/>
  <c r="D12" i="5"/>
  <c r="D10" i="5"/>
  <c r="P190" i="2"/>
  <c r="P187" i="2"/>
  <c r="Q180" i="2" s="1"/>
  <c r="P185" i="2"/>
  <c r="P181" i="2"/>
  <c r="Q176" i="2"/>
  <c r="P176" i="2"/>
  <c r="P171" i="2"/>
  <c r="Q171" i="2" s="1"/>
  <c r="Q167" i="2"/>
  <c r="P167" i="2"/>
  <c r="P158" i="2"/>
  <c r="Q158" i="2" s="1"/>
  <c r="Q152" i="2"/>
  <c r="P152" i="2"/>
  <c r="P149" i="2"/>
  <c r="Q149" i="2" s="1"/>
  <c r="Q144" i="2"/>
  <c r="P144" i="2"/>
  <c r="P136" i="2"/>
  <c r="Q136" i="2" s="1"/>
  <c r="P132" i="2"/>
  <c r="Q125" i="2" s="1"/>
  <c r="P129" i="2"/>
  <c r="P126" i="2"/>
  <c r="Q114" i="2"/>
  <c r="P114" i="2"/>
  <c r="P66" i="2"/>
  <c r="Q66" i="2" s="1"/>
  <c r="P51" i="2"/>
  <c r="Q41" i="2" s="1"/>
  <c r="P46" i="2"/>
  <c r="P42" i="2"/>
  <c r="Q36" i="2"/>
  <c r="P36" i="2"/>
  <c r="P34" i="2"/>
  <c r="Q34" i="2" s="1"/>
  <c r="P26" i="2"/>
  <c r="Q17" i="2" s="1"/>
  <c r="P20" i="2"/>
  <c r="P18" i="2"/>
  <c r="Q15" i="2"/>
  <c r="P15" i="2"/>
  <c r="P12" i="2"/>
  <c r="Q12" i="2" s="1"/>
  <c r="L125" i="2"/>
  <c r="L180" i="2"/>
  <c r="L176" i="2"/>
  <c r="L171" i="2"/>
  <c r="L167" i="2"/>
  <c r="L158" i="2"/>
  <c r="L152" i="2"/>
  <c r="L149" i="2"/>
  <c r="L144" i="2"/>
  <c r="L136" i="2"/>
  <c r="L114" i="2"/>
  <c r="L66" i="2"/>
  <c r="L41" i="2"/>
  <c r="L36" i="2"/>
  <c r="L34" i="2"/>
  <c r="L17" i="2"/>
  <c r="L15" i="2"/>
  <c r="L12" i="2"/>
  <c r="K12" i="2"/>
  <c r="K15" i="2"/>
  <c r="K18" i="2"/>
  <c r="K20" i="2"/>
  <c r="K26" i="2"/>
  <c r="K34" i="2"/>
  <c r="K36" i="2"/>
  <c r="K42" i="2"/>
  <c r="K46" i="2"/>
  <c r="K51" i="2"/>
  <c r="K66" i="2"/>
  <c r="K114" i="2"/>
  <c r="K126" i="2"/>
  <c r="K129" i="2"/>
  <c r="K132" i="2"/>
  <c r="K136" i="2"/>
  <c r="K144" i="2"/>
  <c r="K149" i="2"/>
  <c r="K152" i="2"/>
  <c r="K158" i="2"/>
  <c r="K167" i="2"/>
  <c r="K171" i="2"/>
  <c r="K176" i="2"/>
  <c r="K181" i="2"/>
  <c r="K185" i="2"/>
  <c r="K187" i="2"/>
  <c r="K190" i="2"/>
  <c r="I191" i="2"/>
  <c r="J191" i="2" s="1"/>
  <c r="I189" i="2"/>
  <c r="J189" i="2" s="1"/>
  <c r="I188" i="2"/>
  <c r="J188" i="2" s="1"/>
  <c r="I186" i="2"/>
  <c r="J186" i="2" s="1"/>
  <c r="I184" i="2"/>
  <c r="J184" i="2" s="1"/>
  <c r="I183" i="2"/>
  <c r="J183" i="2" s="1"/>
  <c r="I182" i="2"/>
  <c r="J182" i="2" s="1"/>
  <c r="I179" i="2"/>
  <c r="J179" i="2" s="1"/>
  <c r="I178" i="2"/>
  <c r="J178" i="2" s="1"/>
  <c r="I177" i="2"/>
  <c r="J177" i="2" s="1"/>
  <c r="I175" i="2"/>
  <c r="J175" i="2" s="1"/>
  <c r="I174" i="2"/>
  <c r="J174" i="2" s="1"/>
  <c r="I173" i="2"/>
  <c r="J173" i="2" s="1"/>
  <c r="I172" i="2"/>
  <c r="J172" i="2" s="1"/>
  <c r="I170" i="2"/>
  <c r="J170" i="2" s="1"/>
  <c r="I169" i="2"/>
  <c r="J169" i="2" s="1"/>
  <c r="I168" i="2"/>
  <c r="J168" i="2" s="1"/>
  <c r="I166" i="2"/>
  <c r="J166" i="2" s="1"/>
  <c r="I165" i="2"/>
  <c r="J165" i="2" s="1"/>
  <c r="I164" i="2"/>
  <c r="J164" i="2" s="1"/>
  <c r="I163" i="2"/>
  <c r="J163" i="2" s="1"/>
  <c r="I162" i="2"/>
  <c r="J162" i="2" s="1"/>
  <c r="I161" i="2"/>
  <c r="J161" i="2" s="1"/>
  <c r="I160" i="2"/>
  <c r="J160" i="2" s="1"/>
  <c r="I159" i="2"/>
  <c r="J159" i="2" s="1"/>
  <c r="J157" i="2"/>
  <c r="I157" i="2"/>
  <c r="I156" i="2"/>
  <c r="J156" i="2" s="1"/>
  <c r="J155" i="2"/>
  <c r="I155" i="2"/>
  <c r="I154" i="2"/>
  <c r="J154" i="2" s="1"/>
  <c r="J153" i="2"/>
  <c r="I153" i="2"/>
  <c r="I151" i="2"/>
  <c r="J151" i="2" s="1"/>
  <c r="I150" i="2"/>
  <c r="J150" i="2" s="1"/>
  <c r="I148" i="2"/>
  <c r="J148" i="2" s="1"/>
  <c r="I147" i="2"/>
  <c r="J147" i="2" s="1"/>
  <c r="I146" i="2"/>
  <c r="J146" i="2" s="1"/>
  <c r="I145" i="2"/>
  <c r="J145" i="2" s="1"/>
  <c r="I143" i="2"/>
  <c r="J143" i="2" s="1"/>
  <c r="I142" i="2"/>
  <c r="J142" i="2" s="1"/>
  <c r="I141" i="2"/>
  <c r="J141" i="2" s="1"/>
  <c r="I140" i="2"/>
  <c r="J140" i="2" s="1"/>
  <c r="I139" i="2"/>
  <c r="J139" i="2" s="1"/>
  <c r="I138" i="2"/>
  <c r="J138" i="2" s="1"/>
  <c r="I137" i="2"/>
  <c r="J137" i="2" s="1"/>
  <c r="I135" i="2"/>
  <c r="J135" i="2" s="1"/>
  <c r="I134" i="2"/>
  <c r="J134" i="2" s="1"/>
  <c r="I133" i="2"/>
  <c r="J133" i="2" s="1"/>
  <c r="I131" i="2"/>
  <c r="J131" i="2" s="1"/>
  <c r="I130" i="2"/>
  <c r="J130" i="2" s="1"/>
  <c r="I128" i="2"/>
  <c r="J128" i="2" s="1"/>
  <c r="I127" i="2"/>
  <c r="J127" i="2" s="1"/>
  <c r="I124" i="2"/>
  <c r="J124" i="2" s="1"/>
  <c r="I123" i="2"/>
  <c r="J123" i="2" s="1"/>
  <c r="I122" i="2"/>
  <c r="J122" i="2" s="1"/>
  <c r="I121" i="2"/>
  <c r="J121" i="2" s="1"/>
  <c r="I120" i="2"/>
  <c r="J120" i="2" s="1"/>
  <c r="I119" i="2"/>
  <c r="J119" i="2" s="1"/>
  <c r="I118" i="2"/>
  <c r="J118" i="2" s="1"/>
  <c r="I117" i="2"/>
  <c r="J117" i="2" s="1"/>
  <c r="I116" i="2"/>
  <c r="J116" i="2" s="1"/>
  <c r="I115" i="2"/>
  <c r="J115" i="2" s="1"/>
  <c r="I113" i="2"/>
  <c r="J113" i="2" s="1"/>
  <c r="I112" i="2"/>
  <c r="J112" i="2" s="1"/>
  <c r="I111" i="2"/>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6" i="2"/>
  <c r="J96" i="2" s="1"/>
  <c r="I95" i="2"/>
  <c r="J95" i="2" s="1"/>
  <c r="I94" i="2"/>
  <c r="J94" i="2" s="1"/>
  <c r="I93" i="2"/>
  <c r="J93" i="2" s="1"/>
  <c r="I92" i="2"/>
  <c r="J92" i="2" s="1"/>
  <c r="I91" i="2"/>
  <c r="J91" i="2" s="1"/>
  <c r="I90" i="2"/>
  <c r="J90" i="2" s="1"/>
  <c r="I89" i="2"/>
  <c r="J89" i="2" s="1"/>
  <c r="I88" i="2"/>
  <c r="J88" i="2" s="1"/>
  <c r="I87" i="2"/>
  <c r="J87" i="2" s="1"/>
  <c r="I86" i="2"/>
  <c r="J86" i="2" s="1"/>
  <c r="I85" i="2"/>
  <c r="J85" i="2" s="1"/>
  <c r="I84" i="2"/>
  <c r="J84" i="2" s="1"/>
  <c r="I83" i="2"/>
  <c r="J83" i="2" s="1"/>
  <c r="I82" i="2"/>
  <c r="J82" i="2" s="1"/>
  <c r="I81" i="2"/>
  <c r="J81" i="2" s="1"/>
  <c r="I80" i="2"/>
  <c r="J80" i="2" s="1"/>
  <c r="I79" i="2"/>
  <c r="J79" i="2" s="1"/>
  <c r="I78" i="2"/>
  <c r="J78" i="2" s="1"/>
  <c r="I77" i="2"/>
  <c r="J77" i="2" s="1"/>
  <c r="I76" i="2"/>
  <c r="J76" i="2" s="1"/>
  <c r="I75" i="2"/>
  <c r="J75" i="2" s="1"/>
  <c r="I74" i="2"/>
  <c r="J74" i="2" s="1"/>
  <c r="I73" i="2"/>
  <c r="J73" i="2" s="1"/>
  <c r="I72" i="2"/>
  <c r="J72" i="2" s="1"/>
  <c r="I71" i="2"/>
  <c r="J71" i="2" s="1"/>
  <c r="I70" i="2"/>
  <c r="J70" i="2" s="1"/>
  <c r="I69" i="2"/>
  <c r="J69" i="2" s="1"/>
  <c r="I68" i="2"/>
  <c r="J68" i="2" s="1"/>
  <c r="I67" i="2"/>
  <c r="J67" i="2" s="1"/>
  <c r="I65" i="2"/>
  <c r="J65" i="2" s="1"/>
  <c r="I64" i="2"/>
  <c r="J64" i="2" s="1"/>
  <c r="I63" i="2"/>
  <c r="J63" i="2" s="1"/>
  <c r="I62" i="2"/>
  <c r="J62" i="2" s="1"/>
  <c r="I61" i="2"/>
  <c r="J61" i="2" s="1"/>
  <c r="I60" i="2"/>
  <c r="J60" i="2" s="1"/>
  <c r="I59" i="2"/>
  <c r="J59" i="2" s="1"/>
  <c r="I58" i="2"/>
  <c r="J58" i="2" s="1"/>
  <c r="I57" i="2"/>
  <c r="J57" i="2" s="1"/>
  <c r="I56" i="2"/>
  <c r="J56" i="2" s="1"/>
  <c r="I55" i="2"/>
  <c r="J55" i="2" s="1"/>
  <c r="I54" i="2"/>
  <c r="J54" i="2" s="1"/>
  <c r="I53" i="2"/>
  <c r="J53" i="2" s="1"/>
  <c r="I52" i="2"/>
  <c r="J52" i="2" s="1"/>
  <c r="I50" i="2"/>
  <c r="J50" i="2" s="1"/>
  <c r="I49" i="2"/>
  <c r="J49" i="2" s="1"/>
  <c r="I48" i="2"/>
  <c r="J48" i="2" s="1"/>
  <c r="I47" i="2"/>
  <c r="J47" i="2" s="1"/>
  <c r="I45" i="2"/>
  <c r="J45" i="2" s="1"/>
  <c r="I44" i="2"/>
  <c r="J44" i="2" s="1"/>
  <c r="I43" i="2"/>
  <c r="J43" i="2" s="1"/>
  <c r="J40" i="2"/>
  <c r="I40" i="2"/>
  <c r="I39" i="2"/>
  <c r="J39" i="2" s="1"/>
  <c r="J38" i="2"/>
  <c r="I38" i="2"/>
  <c r="I37" i="2"/>
  <c r="J37" i="2" s="1"/>
  <c r="I35" i="2"/>
  <c r="J35" i="2" s="1"/>
  <c r="I33" i="2"/>
  <c r="J33" i="2" s="1"/>
  <c r="I32" i="2"/>
  <c r="J32" i="2" s="1"/>
  <c r="I31" i="2"/>
  <c r="J31" i="2" s="1"/>
  <c r="I30" i="2"/>
  <c r="J30" i="2" s="1"/>
  <c r="I29" i="2"/>
  <c r="J29" i="2" s="1"/>
  <c r="I28" i="2"/>
  <c r="J28" i="2" s="1"/>
  <c r="I27" i="2"/>
  <c r="J27" i="2" s="1"/>
  <c r="I25" i="2"/>
  <c r="J25" i="2" s="1"/>
  <c r="I24" i="2"/>
  <c r="J24" i="2" s="1"/>
  <c r="I23" i="2"/>
  <c r="J23" i="2" s="1"/>
  <c r="I22" i="2"/>
  <c r="J22" i="2" s="1"/>
  <c r="I21" i="2"/>
  <c r="J21" i="2" s="1"/>
  <c r="I19" i="2"/>
  <c r="J19" i="2" s="1"/>
  <c r="I14" i="2"/>
  <c r="J14" i="2" s="1"/>
  <c r="I13" i="2"/>
  <c r="J13" i="2" s="1"/>
  <c r="I16" i="2"/>
  <c r="J16" i="2" s="1"/>
  <c r="Q193" i="2" l="1"/>
  <c r="L193" i="2"/>
  <c r="A7" i="4"/>
  <c r="A6" i="5"/>
  <c r="A5" i="4"/>
  <c r="A5" i="5"/>
  <c r="C38" i="4" l="1"/>
  <c r="C36" i="4"/>
  <c r="C34" i="4"/>
  <c r="C32" i="4"/>
  <c r="C30" i="4"/>
  <c r="C28" i="4"/>
  <c r="C24" i="4"/>
  <c r="C12" i="4"/>
  <c r="J30" i="4"/>
  <c r="F46" i="5" l="1"/>
  <c r="I25" i="4"/>
  <c r="H25" i="4"/>
  <c r="C26" i="4"/>
  <c r="C14" i="4"/>
  <c r="G15" i="4" s="1"/>
  <c r="I33" i="4"/>
  <c r="C18" i="4"/>
  <c r="C42" i="4"/>
  <c r="C22" i="4"/>
  <c r="C44" i="4"/>
  <c r="E44" i="5" l="1"/>
  <c r="E40" i="5"/>
  <c r="E26" i="5"/>
  <c r="E18" i="5"/>
  <c r="E10" i="5"/>
  <c r="E46" i="5" s="1"/>
  <c r="E34" i="5"/>
  <c r="E20" i="5"/>
  <c r="E38" i="5"/>
  <c r="E32" i="5"/>
  <c r="E24" i="5"/>
  <c r="E42" i="5"/>
  <c r="E36" i="5"/>
  <c r="E30" i="5"/>
  <c r="E22" i="5"/>
  <c r="E16" i="5"/>
  <c r="E14" i="5"/>
  <c r="E28" i="5"/>
  <c r="E12" i="5"/>
  <c r="C30" i="5"/>
  <c r="C14" i="5"/>
  <c r="C24" i="5"/>
  <c r="C36" i="5"/>
  <c r="C16" i="5"/>
  <c r="C28" i="5"/>
  <c r="C38" i="5"/>
  <c r="C20" i="5"/>
  <c r="C42" i="5"/>
  <c r="C18" i="5"/>
  <c r="C32" i="5"/>
  <c r="C40" i="5"/>
  <c r="C12" i="5"/>
  <c r="C26" i="5"/>
  <c r="C10" i="5"/>
  <c r="C22" i="5"/>
  <c r="C34" i="5"/>
  <c r="C44" i="5"/>
  <c r="H45" i="4"/>
  <c r="I45" i="4"/>
  <c r="I23" i="4"/>
  <c r="C40" i="4"/>
  <c r="C20" i="4"/>
  <c r="H27" i="4"/>
  <c r="J31" i="4"/>
  <c r="J44" i="4"/>
  <c r="J42" i="4"/>
  <c r="J40" i="4"/>
  <c r="J38" i="4"/>
  <c r="J36" i="4"/>
  <c r="J34" i="4"/>
  <c r="J32" i="4"/>
  <c r="J28" i="4"/>
  <c r="J26" i="4"/>
  <c r="J24" i="4"/>
  <c r="J22" i="4"/>
  <c r="J20" i="4"/>
  <c r="J18" i="4"/>
  <c r="J16" i="4"/>
  <c r="J14" i="4"/>
  <c r="J10" i="4"/>
  <c r="C46" i="5" l="1"/>
  <c r="I21" i="4"/>
  <c r="J41" i="4" l="1"/>
  <c r="J43" i="4"/>
  <c r="J27" i="4" l="1"/>
  <c r="H21" i="4"/>
  <c r="C10" i="4"/>
  <c r="J19" i="4"/>
  <c r="C16" i="4"/>
  <c r="J29" i="4"/>
  <c r="J39" i="4" l="1"/>
  <c r="J15" i="4"/>
  <c r="G45" i="4"/>
  <c r="G23" i="4"/>
  <c r="H23" i="4"/>
  <c r="J33" i="4"/>
  <c r="J11" i="4" l="1"/>
  <c r="J17" i="4"/>
  <c r="J37" i="4"/>
  <c r="J21" i="4"/>
  <c r="J35" i="4"/>
  <c r="J23" i="4"/>
  <c r="C47" i="4" l="1"/>
  <c r="J45" i="4"/>
  <c r="D38" i="4" l="1"/>
  <c r="D30" i="4"/>
  <c r="D22" i="4"/>
  <c r="D10" i="4"/>
  <c r="D24" i="4"/>
  <c r="C48" i="4"/>
  <c r="D42" i="4"/>
  <c r="D36" i="4"/>
  <c r="D26" i="4"/>
  <c r="D18" i="4"/>
  <c r="D28" i="4"/>
  <c r="D32" i="4"/>
  <c r="D44" i="4"/>
  <c r="D20" i="4"/>
  <c r="D16" i="4"/>
  <c r="D40" i="4"/>
  <c r="D34" i="4"/>
  <c r="D12" i="4"/>
  <c r="D14" i="4"/>
  <c r="J25" i="4"/>
  <c r="E50" i="4" l="1"/>
  <c r="E53" i="4" s="1"/>
  <c r="G50" i="4"/>
  <c r="G12" i="4" s="1"/>
  <c r="I50" i="4"/>
  <c r="I12" i="4" s="1"/>
  <c r="I13" i="4" s="1"/>
  <c r="I51" i="4" s="1"/>
  <c r="H50" i="4"/>
  <c r="D47" i="4"/>
  <c r="D48" i="4" s="1"/>
  <c r="F12" i="4" l="1"/>
  <c r="F13" i="4" s="1"/>
  <c r="F51" i="4" s="1"/>
  <c r="F53" i="4"/>
  <c r="G53" i="4" s="1"/>
  <c r="H12" i="4"/>
  <c r="H13" i="4" s="1"/>
  <c r="H51" i="4" s="1"/>
  <c r="E51" i="4"/>
  <c r="E52" i="4" s="1"/>
  <c r="F52" i="4" l="1"/>
  <c r="H53" i="4"/>
  <c r="I53" i="4" s="1"/>
  <c r="G13" i="4"/>
  <c r="J12" i="4"/>
  <c r="G51" i="4" l="1"/>
  <c r="G52" i="4" s="1"/>
  <c r="H52" i="4" s="1"/>
  <c r="I52" i="4" s="1"/>
  <c r="J13" i="4"/>
  <c r="J47" i="4" s="1"/>
</calcChain>
</file>

<file path=xl/sharedStrings.xml><?xml version="1.0" encoding="utf-8"?>
<sst xmlns="http://schemas.openxmlformats.org/spreadsheetml/2006/main" count="927" uniqueCount="584">
  <si>
    <t>ITEM</t>
  </si>
  <si>
    <t>DESCRIÇÃO DO ITEM</t>
  </si>
  <si>
    <t>UNID.</t>
  </si>
  <si>
    <t>QUANT.</t>
  </si>
  <si>
    <t>Local e data:</t>
  </si>
  <si>
    <t>OBSERVAÇÃO</t>
  </si>
  <si>
    <t>FONTE</t>
  </si>
  <si>
    <t>MÊS 1</t>
  </si>
  <si>
    <t>MÊS 2</t>
  </si>
  <si>
    <t>MÊS 3</t>
  </si>
  <si>
    <t>CÓDIGO</t>
  </si>
  <si>
    <t xml:space="preserve"> CUSTO UNITÁRIO</t>
  </si>
  <si>
    <t>BDI (%)</t>
  </si>
  <si>
    <t>DISCRIMINAÇÃO DO SERVIÇO</t>
  </si>
  <si>
    <t>VALOR (R$)</t>
  </si>
  <si>
    <t>%</t>
  </si>
  <si>
    <t>SERVIÇOS COMPLEMENTARES</t>
  </si>
  <si>
    <t>MÊS 4</t>
  </si>
  <si>
    <t>PERÍODO</t>
  </si>
  <si>
    <t>assinatura representante legal da empresa e carimbro CNPJ</t>
  </si>
  <si>
    <t>SUBITEM</t>
  </si>
  <si>
    <t>PREÇO (R$)</t>
  </si>
  <si>
    <t>(razão social da empresa licitante)</t>
  </si>
  <si>
    <t xml:space="preserve">(n.º do CNPJ) </t>
  </si>
  <si>
    <t>SERVIÇOS PRELIMINARES</t>
  </si>
  <si>
    <t>PINTURA</t>
  </si>
  <si>
    <t xml:space="preserve">As composições que não constam no SINAPI, procedeu-se a obtenção da composição em outra fonte (SBC) e utilizou-se como base de cálculo os insumos do SINAPI. </t>
  </si>
  <si>
    <t>MÊS 5</t>
  </si>
  <si>
    <t>TOTAL DO ITEM</t>
  </si>
  <si>
    <t>Total do orçamento</t>
  </si>
  <si>
    <t>Total do orçamento sem Administração</t>
  </si>
  <si>
    <t>Total mensal executado sem Administração</t>
  </si>
  <si>
    <t>Total mensal excutado com Administração</t>
  </si>
  <si>
    <t>Total acumulado</t>
  </si>
  <si>
    <t>Percentual Acumulado</t>
  </si>
  <si>
    <t>1</t>
  </si>
  <si>
    <t>2</t>
  </si>
  <si>
    <t>3</t>
  </si>
  <si>
    <t>4</t>
  </si>
  <si>
    <t>PLANILHA DE CRONOGRAMA FÍSICO E FINANCEIRO</t>
  </si>
  <si>
    <t>PROJETO</t>
  </si>
  <si>
    <t>GERENCIAMENTO DA OBRA</t>
  </si>
  <si>
    <t>ALVENARIA / VEDAÇÃO / DIVISÓRIA</t>
  </si>
  <si>
    <t>ESQUADRIAS</t>
  </si>
  <si>
    <t>INSTALAÇÕES ELÉTRICAS</t>
  </si>
  <si>
    <t>INSTALAÇÕES DE COMBATE A INCÊNDIO</t>
  </si>
  <si>
    <t>REVESTIMENTO</t>
  </si>
  <si>
    <t>PISO</t>
  </si>
  <si>
    <t>VIDROS</t>
  </si>
  <si>
    <t>FORRO</t>
  </si>
  <si>
    <t>(assinatura do representante legal da empresa e carimbo com CNPJ)</t>
  </si>
  <si>
    <t>5</t>
  </si>
  <si>
    <t>8</t>
  </si>
  <si>
    <t>10</t>
  </si>
  <si>
    <t>11</t>
  </si>
  <si>
    <t>12</t>
  </si>
  <si>
    <t>13</t>
  </si>
  <si>
    <t>14</t>
  </si>
  <si>
    <t>15</t>
  </si>
  <si>
    <t>16</t>
  </si>
  <si>
    <t>17</t>
  </si>
  <si>
    <t>18</t>
  </si>
  <si>
    <t>Percentual correspondente à Administração</t>
  </si>
  <si>
    <t>No caso em que não houve o insumo no SINAPI, foi mantido a referência de valor indicada na cotação de mercado;</t>
  </si>
  <si>
    <t>RESUMO DE ORÇAMENTO PARA EXECUÇÃO DE OBRA POR EMPREITADA POR PREÇO UNITÁRIO</t>
  </si>
  <si>
    <t>TOTAL DO ITEM (R$)</t>
  </si>
  <si>
    <t>SERVIÇO</t>
  </si>
  <si>
    <t>1.</t>
  </si>
  <si>
    <t>2.</t>
  </si>
  <si>
    <t>3.</t>
  </si>
  <si>
    <t>4.</t>
  </si>
  <si>
    <t>5.</t>
  </si>
  <si>
    <t>10.</t>
  </si>
  <si>
    <t>11.</t>
  </si>
  <si>
    <t>12.</t>
  </si>
  <si>
    <t xml:space="preserve">TOTAL GERAL </t>
  </si>
  <si>
    <t>14.</t>
  </si>
  <si>
    <t>16.</t>
  </si>
  <si>
    <t>17.</t>
  </si>
  <si>
    <t>18.</t>
  </si>
  <si>
    <t>INSTALAÇÕES HIDRÁULICAS E SANITÁRIAS</t>
  </si>
  <si>
    <t>INSTALAÇÕES LÓGICA / TELEFONIA</t>
  </si>
  <si>
    <t>INSTALAÇÕES ESPECIAIS (GASES, SOM, ALARME, CFTV, ETC.)</t>
  </si>
  <si>
    <t>AR CONDICIONADO</t>
  </si>
  <si>
    <t>EQUIPAMENTOS</t>
  </si>
  <si>
    <t>13.</t>
  </si>
  <si>
    <t>PROPOSTO PELA EMPRESA LICITANTE</t>
  </si>
  <si>
    <t>VALOR ESTIMADO PELA UFF</t>
  </si>
  <si>
    <t>ESTIMADO PELA UFF</t>
  </si>
  <si>
    <t>PROPOSTO PELA EMPRESA</t>
  </si>
  <si>
    <t>VALOR TOTAL ESTIMADO PELA UFF</t>
  </si>
  <si>
    <t>TOTAL</t>
  </si>
  <si>
    <t xml:space="preserve"> ITEM</t>
  </si>
  <si>
    <t>VALOR TOTAL PROPOSTO PELA EMPRESA</t>
  </si>
  <si>
    <t>PLANILHA DE SERVIÇOS E PREÇOS UNITÁRIOS</t>
  </si>
  <si>
    <t>Planilha protegida por senha, com exceção de partes editáveis como cabeçalho (A1:A2), colunas M em diante e linhas inferiores a 42;</t>
  </si>
  <si>
    <t>UNITÁRIO (c/ BDI)</t>
  </si>
  <si>
    <t>A licitante deverá preencher as colunas M em diante com seus valores, de forma a que o valor total proposto não ultrapasse o valor do seu ultimo lance e de acordo com as condições do edital;</t>
  </si>
  <si>
    <t>6.</t>
  </si>
  <si>
    <t>7.</t>
  </si>
  <si>
    <t>8.</t>
  </si>
  <si>
    <t>9.</t>
  </si>
  <si>
    <t>INSTALAÇÕES LÓGICA / TELEFONIA (SOM, ALARME, CFTV, ETEC)</t>
  </si>
  <si>
    <t>INSTALAÇÕES ESPECIAIS (GASES, ETC.)</t>
  </si>
  <si>
    <t>ANEXO III-B DO EDITAL DE LICITAÇÃO POR PREGÃO ELETRÔNICO N.º 121/2022</t>
  </si>
  <si>
    <t>OBRA: execução de obra para implantação de Laboratório de Alimentos no prédio da Faculdade de Nutrição Emília de Jesus Ferreiro.</t>
  </si>
  <si>
    <t>Local: Campus do Valonguinho, Av. Visconde do Rio Branco, s/n.º, Centro, Niterói/RJ.</t>
  </si>
  <si>
    <t>1.1</t>
  </si>
  <si>
    <t>1.2</t>
  </si>
  <si>
    <t>2.1</t>
  </si>
  <si>
    <t>3.1</t>
  </si>
  <si>
    <t>3.1.1</t>
  </si>
  <si>
    <t>3.2</t>
  </si>
  <si>
    <t>3.2.1</t>
  </si>
  <si>
    <t>3.2.2</t>
  </si>
  <si>
    <t>3.2.3</t>
  </si>
  <si>
    <t>3.2.4</t>
  </si>
  <si>
    <t>3.2.5</t>
  </si>
  <si>
    <t>3.3</t>
  </si>
  <si>
    <t>3.3.1</t>
  </si>
  <si>
    <t>3.3.2</t>
  </si>
  <si>
    <t>3.3.3</t>
  </si>
  <si>
    <t>3.3.4</t>
  </si>
  <si>
    <t>3.3.5</t>
  </si>
  <si>
    <t>3.3.6</t>
  </si>
  <si>
    <t>3.3.7</t>
  </si>
  <si>
    <t>8.1</t>
  </si>
  <si>
    <t>10.1</t>
  </si>
  <si>
    <t>10.2</t>
  </si>
  <si>
    <t>10.3</t>
  </si>
  <si>
    <t>10.4</t>
  </si>
  <si>
    <t>11.1</t>
  </si>
  <si>
    <t>11.2</t>
  </si>
  <si>
    <t>11.3</t>
  </si>
  <si>
    <t>12.1</t>
  </si>
  <si>
    <t>12.2</t>
  </si>
  <si>
    <t>13.1</t>
  </si>
  <si>
    <t>13.2</t>
  </si>
  <si>
    <t>13.3</t>
  </si>
  <si>
    <t>13.4</t>
  </si>
  <si>
    <t>13.5</t>
  </si>
  <si>
    <t>14.1</t>
  </si>
  <si>
    <t>14.2</t>
  </si>
  <si>
    <t>14.3</t>
  </si>
  <si>
    <t>15.1</t>
  </si>
  <si>
    <t>15.2</t>
  </si>
  <si>
    <t>15.3</t>
  </si>
  <si>
    <t>16.1</t>
  </si>
  <si>
    <t>16.2</t>
  </si>
  <si>
    <t>16.3</t>
  </si>
  <si>
    <t>16.4</t>
  </si>
  <si>
    <t>17.1</t>
  </si>
  <si>
    <t>17.2</t>
  </si>
  <si>
    <t>000414</t>
  </si>
  <si>
    <t>000089</t>
  </si>
  <si>
    <t>COMP 1</t>
  </si>
  <si>
    <t>016580</t>
  </si>
  <si>
    <t>016500</t>
  </si>
  <si>
    <t>02.004.0001-A</t>
  </si>
  <si>
    <t>10527</t>
  </si>
  <si>
    <t>97064</t>
  </si>
  <si>
    <t>020026</t>
  </si>
  <si>
    <t>022654</t>
  </si>
  <si>
    <t>22601</t>
  </si>
  <si>
    <t>97640</t>
  </si>
  <si>
    <t>97642</t>
  </si>
  <si>
    <t>97632</t>
  </si>
  <si>
    <t>97644</t>
  </si>
  <si>
    <t>97622</t>
  </si>
  <si>
    <t>103357</t>
  </si>
  <si>
    <t>COMP 5</t>
  </si>
  <si>
    <t>COMP 6</t>
  </si>
  <si>
    <t>COMP 33</t>
  </si>
  <si>
    <t>91341</t>
  </si>
  <si>
    <t>91785</t>
  </si>
  <si>
    <t>91786</t>
  </si>
  <si>
    <t xml:space="preserve"> 94792 </t>
  </si>
  <si>
    <t>91793</t>
  </si>
  <si>
    <t>91794</t>
  </si>
  <si>
    <t>91792</t>
  </si>
  <si>
    <t>22110</t>
  </si>
  <si>
    <t>86936</t>
  </si>
  <si>
    <t>COMP 2</t>
  </si>
  <si>
    <t>COMP 4</t>
  </si>
  <si>
    <t>COMP 3</t>
  </si>
  <si>
    <t>202348</t>
  </si>
  <si>
    <t>202336</t>
  </si>
  <si>
    <t>COMP 9</t>
  </si>
  <si>
    <t>98685</t>
  </si>
  <si>
    <t>190892</t>
  </si>
  <si>
    <t>190029</t>
  </si>
  <si>
    <t>95545</t>
  </si>
  <si>
    <t>190720</t>
  </si>
  <si>
    <t>100861</t>
  </si>
  <si>
    <t>100862</t>
  </si>
  <si>
    <t>COMP 11</t>
  </si>
  <si>
    <t>COMP 12</t>
  </si>
  <si>
    <t>COMP 14</t>
  </si>
  <si>
    <t>COMP 13</t>
  </si>
  <si>
    <t>91927</t>
  </si>
  <si>
    <t>91929</t>
  </si>
  <si>
    <t xml:space="preserve">COMP 15 </t>
  </si>
  <si>
    <t>COMP 16</t>
  </si>
  <si>
    <t>COMP 17</t>
  </si>
  <si>
    <t>COMP 18</t>
  </si>
  <si>
    <t>COMP 19</t>
  </si>
  <si>
    <t>COMP 20</t>
  </si>
  <si>
    <t>COMP 21</t>
  </si>
  <si>
    <t>COMP 22</t>
  </si>
  <si>
    <t>COMP 23</t>
  </si>
  <si>
    <t>COMP 30</t>
  </si>
  <si>
    <t>COMP 24</t>
  </si>
  <si>
    <t>COMP 25</t>
  </si>
  <si>
    <t>COMP 26</t>
  </si>
  <si>
    <t xml:space="preserve">COMP 27 </t>
  </si>
  <si>
    <t>COMP 28</t>
  </si>
  <si>
    <t>COMP 29</t>
  </si>
  <si>
    <t>059639</t>
  </si>
  <si>
    <t>98302</t>
  </si>
  <si>
    <t>059252</t>
  </si>
  <si>
    <t>98295</t>
  </si>
  <si>
    <t>91940</t>
  </si>
  <si>
    <t>91872</t>
  </si>
  <si>
    <t>059442</t>
  </si>
  <si>
    <t>059444</t>
  </si>
  <si>
    <t>059458</t>
  </si>
  <si>
    <t>98307</t>
  </si>
  <si>
    <t>101909</t>
  </si>
  <si>
    <t>55863</t>
  </si>
  <si>
    <t>97599</t>
  </si>
  <si>
    <t>91992</t>
  </si>
  <si>
    <t>55919</t>
  </si>
  <si>
    <t>55038</t>
  </si>
  <si>
    <t>55039</t>
  </si>
  <si>
    <t>73976/003</t>
  </si>
  <si>
    <t>92705</t>
  </si>
  <si>
    <t>70607</t>
  </si>
  <si>
    <t>56196</t>
  </si>
  <si>
    <t>56090</t>
  </si>
  <si>
    <t>56124</t>
  </si>
  <si>
    <t>52041 ADAPTADO</t>
  </si>
  <si>
    <t>103260</t>
  </si>
  <si>
    <t>17324</t>
  </si>
  <si>
    <t>13245</t>
  </si>
  <si>
    <t>17326</t>
  </si>
  <si>
    <t>87879</t>
  </si>
  <si>
    <t>87529</t>
  </si>
  <si>
    <t>84191</t>
  </si>
  <si>
    <t>87622</t>
  </si>
  <si>
    <t>210041</t>
  </si>
  <si>
    <t>COMP 7</t>
  </si>
  <si>
    <t>COMP 8</t>
  </si>
  <si>
    <t>88485</t>
  </si>
  <si>
    <t>88495</t>
  </si>
  <si>
    <t>88489</t>
  </si>
  <si>
    <t>88484</t>
  </si>
  <si>
    <t>88494</t>
  </si>
  <si>
    <t>88488</t>
  </si>
  <si>
    <t>102193</t>
  </si>
  <si>
    <t>102218</t>
  </si>
  <si>
    <t>102166</t>
  </si>
  <si>
    <t>COMP 10</t>
  </si>
  <si>
    <t>102180</t>
  </si>
  <si>
    <t>COTAÇÃO</t>
  </si>
  <si>
    <t>COMP. 31</t>
  </si>
  <si>
    <t>91791</t>
  </si>
  <si>
    <t>COTAÇÃO 24</t>
  </si>
  <si>
    <t>96114</t>
  </si>
  <si>
    <t>COMP.32</t>
  </si>
  <si>
    <t>023361</t>
  </si>
  <si>
    <t>190578</t>
  </si>
  <si>
    <t>05.008.0004-A</t>
  </si>
  <si>
    <t>05.007.0015-A</t>
  </si>
  <si>
    <t>04.014.0095-A</t>
  </si>
  <si>
    <t>16691</t>
  </si>
  <si>
    <t>16692</t>
  </si>
  <si>
    <t>UFF-025-LIM-001</t>
  </si>
  <si>
    <t>SBC</t>
  </si>
  <si>
    <t>PRÓPRIA</t>
  </si>
  <si>
    <t xml:space="preserve">EMOP-RIO </t>
  </si>
  <si>
    <t>SINAPI-I</t>
  </si>
  <si>
    <t>SINAPI</t>
  </si>
  <si>
    <t>MERCADO</t>
  </si>
  <si>
    <t>PROPRIA</t>
  </si>
  <si>
    <t>EMPOP</t>
  </si>
  <si>
    <t>EMOP-RIO</t>
  </si>
  <si>
    <t>PROJETOS</t>
  </si>
  <si>
    <t>PROJETO EXECUTIVO DE INSTALACAO - LOGICA ATÉ 400m2</t>
  </si>
  <si>
    <t>PROJETO "AS BUILT" GERAL</t>
  </si>
  <si>
    <t>GERENCIAMENTO DE OBRAS / FISCALIZAÇÃO</t>
  </si>
  <si>
    <t>ADMINISTRAÇÃO LOCAL</t>
  </si>
  <si>
    <t>Licenças / Taxas</t>
  </si>
  <si>
    <t>ART - ANOTAÇÃO DE RESPONSABILIDADE TÉCNICA - ENGENHEIRO CIVIL</t>
  </si>
  <si>
    <t>Canteiro de Obras</t>
  </si>
  <si>
    <t>PLACA DE IDENTIFICACAO DE OBRA PUBLICA,INCLUSIVE PINTURA E SUPORTES DE MADEIRA.FORNECIMENTO E COLOCACAO</t>
  </si>
  <si>
    <t>BARRACAO DE OBRA,COM PAREDES E PISO DE TABUAS DE MADEIRA DE 3ª,COBERTURA DE TELHAS DE FIBROCIMENTO DE 6MM,E INSTALACOES, EXCLUSIVE PINTURA,SENDO REAPROVEITADO 2 VEZES</t>
  </si>
  <si>
    <t>LOCACAO DE ANDAIME METALICO TUBULAR DE ENCAIXE, TIPO DE TORRE, COM LARGURA DE 1 ATE 1,5 M E ALTURA DE *1,00* M (INCLUSO SAPATAS FIXAS OU RODIZIOS)</t>
  </si>
  <si>
    <t>MONTAGEM E DESMONTAGEM DE ANDAIME TUBULAR TIPO TORRE (EXCLUSIVE ANDAIME E LIMPEZA). AF_11/2017</t>
  </si>
  <si>
    <t>TAPUME EM CHAPA COMPENSADO-REAPROVEITAMENTO 20 VEZES</t>
  </si>
  <si>
    <t>Demolições / Remoções</t>
  </si>
  <si>
    <t>DEMOLIÇÃO BANCADA</t>
  </si>
  <si>
    <t>DEMOLICAO DE PISO DE ALTA RESISTENCIA</t>
  </si>
  <si>
    <t>REMOÇÃO DE FORROS DE DRYWALL, PVC E FIBROMINERAL, DE FORMA MANUAL, SEM REAPROVEITAMENTO. AF_12/2017</t>
  </si>
  <si>
    <t>REMOÇÃO DE TRAMA METÁLICA OU DE MADEIRA PARA FORRO, DE FORMA MANUAL, SEM REAPROVEITAMENTO. AF_12/2017</t>
  </si>
  <si>
    <t>DEMOLIÇÃO DE RODAPÉ CERÂMICO, DE FORMA MANUAL, SEM REAPROVEITAMENTO. AF_12/2017</t>
  </si>
  <si>
    <t>REMOÇÃO DE PORTAS, DE FORMA MANUAL, SEM REAPROVEITAMENTO. AF_12/2017</t>
  </si>
  <si>
    <t>DEMOLIÇÃO DE ALVENARIA DE BLOCO FURADO, DE FORMA MANUAL, SEM REAPROVEITAMENTO. AF_12/2017</t>
  </si>
  <si>
    <t>ALVENARIA DE VEDAÇÃO DE BLOCOS CERÂMICOS FURADOS NA HORIZONTAL DE 9X19X19 CM (ESPESSURA 9 CM) E ARGAMASSA DE ASSENTAMENTO COM PREPARO MANUAL. AF_12/2021</t>
  </si>
  <si>
    <t>KIT DE PORTA DE MADEIRA PARA PINTURA, SEMI-OCA (LEVE OU MÉDIA), PADRÃO MÉDIO, 80X210CM, ESPESSURA DE 3,5CM, ITENS INCLUSOS: DOBRADIÇAS, MONTAGEM E INSTALAÇÃO DO BATENTE, VISOR EM VIDRO 20X40CM, FECHADURA COM EXECUÇÃO DO FURO - FORNECIMENTO E INSTALAÇÃO.</t>
  </si>
  <si>
    <t>KIT DE PORTA DE MADEIRA PARA PINTURA, SEMI-OCA (LEVE OU MÉDIA), PADRÃO MÉDIO, 120X210CM, ESPESSURA DE 3,5CM, ITENS INCLUSOS: DOBRADIÇAS, MONTAGEM E INSTALAÇÃO DO BATENTE, VISOR EM VIDRO 20X40CM, FECHADURA COM EXECUÇÃO DO FURO - FORNECIMENTO E INSTALAÇÃO.</t>
  </si>
  <si>
    <t>JANELA DE CORRER 02 FOLHAS EM ALUMINIO ANODIZADO NATURAL, VIDRO TEMPERADO INCOLOR 6MM, FECHAMENTO ATRTAVES DE  TRINCO TIPO "JAPONES, MEIA LUA", CONFORME PROJETO, FORNECIMENRTO E INSTALAÇÃO</t>
  </si>
  <si>
    <t>PORTA EM ALUMÍNIO DE ABRIR TIPO VENEZIANA COM GUARNIÇÃO, FIXAÇÃO COM PARAFUSOS - CONFORME PROJETO, FORNECIMENTO E INSTALAÇÃO. AF_12/2019,.</t>
  </si>
  <si>
    <t>Instalação de Água Fria</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</si>
  <si>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</si>
  <si>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</si>
  <si>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REGISTRO DE GAVETA BRUTO, LATÃO, ROSCÁVEL, 1", COM ACABAMENTO E CANOPLA CROMADOS - FORNECIMENTO E INSTALAÇÃO. AF_08/2021</t>
  </si>
  <si>
    <t>Instalação Hidrossanitária</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</si>
  <si>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</si>
  <si>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</si>
  <si>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INSTALAÇÃO DE TUBO DE PVC, SÉRIE NORMAL, ESGOTO PREDIAL, DN 40 MM (INSTALADO EM RAMAL DE DESCARGA OU RAMAL DE ESGOTO SANITÁRIO), INCLUSIVE CONEXÕES, CORTES E FIXAÇÕES, PARA PRÉDIOS. AF_10/2015 (dreno)</t>
  </si>
  <si>
    <t>FURO LAJE DE CONCRETO ARMADO 5""</t>
  </si>
  <si>
    <t>Louças / Metais / Acessórios</t>
  </si>
  <si>
    <t>CUBA DE EMBUTIR DE AÇO INOXIDÁVEL (46X30X12)CM, INCLUSO VÁLVULA TIPO AMERICANA E SIFÃO TIPO GARRAFA EM METAL CROMADO - FORNECIMENTO E INSTALAÇÃO. AF_01/2020</t>
  </si>
  <si>
    <t>CUBA DE EMBUTIR DE AÇO INOXIDÁVEL (50X40X20)CM, INCLUSO VÁLVULA TIPO AMERICANA E SIFÃO TIPO GARRAFA EM METAL CROMADO - FORNECIMENTO E INSTALAÇÃO</t>
  </si>
  <si>
    <t>LAVATÓRIO LOUÇA BRANCA COM COLUNA SUSPENSA (LINHA VOGUE PLUS DA DECA OU EQUIVALENTE TÉCNICO),  INCLUSO SIFÃO TIPO GARRAFA, VÁLVULA E ENGATE FLEXÍVEL DE 40CM EM METAL CROMADO - FORNECIMENTO E INSTALAÇÃO.</t>
  </si>
  <si>
    <t>TORNEIRA CROMADA TUBO MÓVEL, DE MESA, COM AREJADOR - FORNECIMENTO E INSTALAÇÃO</t>
  </si>
  <si>
    <t>TORNEIRA BANHEIRO PCD NORMA NBR9050 BICA BAIXA COM ALAVANCA, PRESSMATIC BENEFIT DOCOL OU EQUIVALENTE TÉCNICO, FORNECIMENTO E INSTALAÇÃO</t>
  </si>
  <si>
    <t>KIT BARRA DE APOIO LATERAL P/ LAVATORIO CENTRALIZADO 40CM</t>
  </si>
  <si>
    <t>BANCADA EM GRANITO CINZA POLIDO ESPESSURA MINÍMA = 2,5 CM - FORNECIMENTO E INSTALAÇÃO</t>
  </si>
  <si>
    <t>FRONTISPÍCIO (RODABANCADA) EM GRANITO CINZA, ALTURA 10CM</t>
  </si>
  <si>
    <t>CHUVEIRO LAVA-OLHOS COM ACIONAMENTO MANUAL EM ACO INOX 304  - FORNECIMENTO E INSTALAÇÃO</t>
  </si>
  <si>
    <t>PORTA-PAPEL TOALHA CAIXA DE ALUMINIO</t>
  </si>
  <si>
    <t>SABONETEIRA DE PAREDE EM METAL CROMADO, INCLUSO FIXAÇÃO. AF_01/2020</t>
  </si>
  <si>
    <t>PRATELEIRAS EM GRANITO CINZA CORUMBA,  FORNECIMENTO E INSTALAÇÃO</t>
  </si>
  <si>
    <t>SUPORTE MÃO FRANCESA EM AÇO, ABAS IGUAIS 30 CM, CAPACIDADE MINIMA 60 KG, BRANCO - FORNECIMENTO E INSTALAÇÃO. AF_01/2020</t>
  </si>
  <si>
    <t>SUPORTE MÃO FRANCESA EM ACO, ABAS IGUAIS 40 CM, CAPACIDADE MINIMA 70 KG, BRANCO - FORNECIMENTO E INSTALAÇÃO. AF_01/2020</t>
  </si>
  <si>
    <t>DISJUNTOR TERMOMAGNÉTICO TRIPOLAR, CORRENTE 150 A - FORNECIMENTO E INSTALAÇÃO</t>
  </si>
  <si>
    <t>QUADRO DE DISTRIBUIÇÃO COM BARRAMENTO TRIFÁSICO, DE SOBREPOR, EM CHAPA DE AÇO GALVANIZADO, PARA 70 DISJUNTORES DIN, 225 A - FORNECIMENTO E INSTALAÇÃO</t>
  </si>
  <si>
    <t>DISJUNTOR TRIPOLAR TIPO DIN, CORRENTE NOMINAL DE 32 A - FORNECIMENTO E INSTALAÇÃO</t>
  </si>
  <si>
    <t>DISJUNTOR TRIPOLAR TIPO DIN, CORRENTE NOMINAL DE 10 A - FORNECIMENTO E INSTALAÇÃO</t>
  </si>
  <si>
    <t>DISJUNTOR BIPOLAR TIPODIN, CORRENTE NOMIAL DE 25 A - FORNECIMENTO E INSTALAÇÃO</t>
  </si>
  <si>
    <t>DISJUNTOR BIPOLAR TIPO DIN, CORRENTE NOMINAL DE 16 A - FORNECIMENTO E INSTALAÇÃO</t>
  </si>
  <si>
    <t>DISJUNTOR BIPOLAR TIPO DIN, CORRENTE NOMINAL DE 10 A - FORNECIMENTO E INSTALAÇÃO</t>
  </si>
  <si>
    <t>DISJUNTOR MONOPOLAR TIPO DIN, CORRENTE NOMINAL DE 25 A - FORNECIMENTO E INSTALAÇÃO</t>
  </si>
  <si>
    <t>DISJUNTOR MONOPOLAR TIPO DIN, CORRENTE NOMINAL DE 20 A - FORNECIMENTO E INSTALAÇÃO</t>
  </si>
  <si>
    <t>DISJUNTOR MONOPOLAR TIPO DIN, CORRENTE NOMINAL DE 16 A - FORNECIMENTO E INSTALAÇÃO</t>
  </si>
  <si>
    <t>DISJUNTOR MONOPOLAR TIPO DIN, CORRENTE NOMINAL DE 10 A- FORNECIMENTO E INSTALAÇÃO</t>
  </si>
  <si>
    <t>DISPOSITIVO DR,4 PÓLOS, SENSIBILIDADE 30 mA, CORRENTE 40 A, TIPO AC - FORNECIMENTO E INSTALAÇÃO</t>
  </si>
  <si>
    <t>DISPOSITIVO DR, 2 PÓLOS, SENSIBILIDADE 30 mA, CORRENTE 25 A, TIPO AC - FORNECIMENTO E INSTALAÇÃO</t>
  </si>
  <si>
    <t>CABO  DE COBRE FLEXÍVEL, ISOLADO, 2,5 MM², ANTI-CHAMA, 0,6/1,0 KV, PARA CIRCUITOS TERMINAIS - FORNECIMENTO E INSTALAÇÃO</t>
  </si>
  <si>
    <t>CABO  DE COBRE FLEXÍVEL, ISOLADO, 4,0 MM², ANTI-CHAMA, 0,6/1,0 KV, PARA CIRCUITOS TERMINAIS - FORNECIMENTO E INSTALAÇÃO</t>
  </si>
  <si>
    <t>CABO  DE COBRE FLEXÍVEL, ISOLADO, 25,0 MM², ANTI-CHAMA, 0,6/1,0 KV, PARA DISTRIBUIÇÃO - FORNECIMENTO E INSTALAÇÃO</t>
  </si>
  <si>
    <t>CABO  DE COBRE FLEXÍVEL, ISOLADO, 50,0 MM², ANTI-CHAMA, 0,6/1,0 KV, PARA DISTRIBUIÇÃO - FORNECIMENTO E INSTALAÇÃO</t>
  </si>
  <si>
    <t>ELETRODUTO RÍGIDO ROSCÁVEL, PVC, DN 25 MM (3/4"), PARA CIRCUITOS TERMINAIS, INSTALADO EM FORRO - FORNECIMENTO E INSTALAÇÃO</t>
  </si>
  <si>
    <t>ELETRODUTO RÍGIDO ROSCÁVEL, PVC, DN 25 MM (3/4"), PARA CIRCUITOS TERMINAIS, INSTALADO APARENTE EM PAREDE - FORNECIMENTO E INSTALAÇÃO</t>
  </si>
  <si>
    <t>LUVA PARA ELETRODUTO, PVC, ROSCÁVEL, DN 3/4", APARENTE, INSTALADA EM TETO - FORNECIMENTO E INSTALAÇÃO</t>
  </si>
  <si>
    <t>LUVA PARA ELETRODUTO, PVC, ROSCÁVEL, DN 3/4", APARENTE, INSTALADA EM PAREDE - FORNECIMENTO E INSTALAÇÃO</t>
  </si>
  <si>
    <t>CURVA90 GRAUS PARA ELETRODUTO, PVC,ROSCÁVEL, DN 25 MM (3/4"), INSTALADA EM FORRO - FORNECIMENTO E INSTALAÇÃO</t>
  </si>
  <si>
    <t>CONDULETE DE ALUMÍNIO, TIPO B, PARA ELETRODUTO DN 3/4", APARENTE - FORNECIMENTO E INSTALAÇÃO</t>
  </si>
  <si>
    <t>CONDULETE DE ALUMÍNIO, TIPO C, PARA ELETRODUTO DN 3/4", APARENTE - FORNECIMENTO E INSTALAÇÃO</t>
  </si>
  <si>
    <t>CONDULETE DE ALUMÍNIO, TIPO E, PARA ELETRODUTO DN 3/4", APARENTE - FORNECIMENTO E INSTALAÇÃO</t>
  </si>
  <si>
    <t>CONDULETE DE ALUMÍNIO, TIPO LR, PARA ELETRODUTO DN 3/4", APARENTE - FORNECIMENTO E INSTALAÇÃO</t>
  </si>
  <si>
    <t>CONDULETE DE ALUMÍNIO, TIPO T, PARA ELETRODUTO DN 3/4", APARENTE - FORNECIMENTO E INSTALAÇÃO</t>
  </si>
  <si>
    <t>CONDULETE DE ALUMÍNIO, TIPO X, PARA ELETRODUTO DN 3/4", APARENTE - FORNECIMENTO E INSTALAÇÃO</t>
  </si>
  <si>
    <t>ELETROCALHA PERFURADA TIPO "U", 100X50 MM, CHAPA 22, SEM TAMPA - FORNECIMENTO E INSTALAÇÃO</t>
  </si>
  <si>
    <t>CURVA DE INVERSÃO PERFURADA PARA ELETROCALHA, 100X50 MM, CHAPA 22, FORNECIMENTO E INSTALAÇÃO</t>
  </si>
  <si>
    <t>FLANGE PARA ELETROCALHA 100X50 MM, FORNECIMENTO E INSTALAÇÃO</t>
  </si>
  <si>
    <t>CURVA HORIZONTAL PERFURADA PARA ELETROCALHA 100X50 MM, 90º, FORNECIMENTO E INSTALAÇÃO</t>
  </si>
  <si>
    <t>TE HORIZONTAL PERFURADO PARA ELETROCALHA 100X50 MM, FORNECIMENTO E INSTALAÇÃO</t>
  </si>
  <si>
    <t>SAÍDA HORIZONTAL DE ELETROCALHA PARA ELETRODUTO RÍGIDO DE 3/4" - FORNECIMENTO E INSTALAÇÃO</t>
  </si>
  <si>
    <t>SUPORTE TIPO MÃO FRANCESA P/FIXAÇÃO ELETROCALHA 100x50 MM À PAREDE - FORNECIMENTO E INSTALAÇÃO</t>
  </si>
  <si>
    <t>LUMINÁRIA HERMÉTICA DE EMBUTIR PARA 4 LÂMPADAS T8 EM CHAPA DE AÇO PINTADA NA COR BRANCA COM DIFUSOR EM VIDRO TEMPERADO TRANSPARENTE COM BORRACHA PARA VEDAÇÃO, MODELO CHT02-E416 DA LUMICENTER OU EQUIVALENTE TÉCNICO,  FORNECIMENTO E INSTALAÇÃO.</t>
  </si>
  <si>
    <t>LUMINÁRIA HERMÉTICA DE SOBREPOR PARA 2 LÂMPADAS T8 EM POLICARBONATO INJETADO COM ACABAMENTO EM TINTA PÓ POLIÉSTER DE ALTA RESISTÊNCIA NA COR BRANCA MICROTEXTURIZADA E DIFUSOR EM POLICARBONATO TRANSPARENTE MICROTEXTURIZADO (PRISMÁTICO), MODELO CHT01-S232 DA LUMICENTER OU EQUIVALENTE TÉCNICO, FORNECIMENTO E INSTALAÇÃO.</t>
  </si>
  <si>
    <t xml:space="preserve">TOMADA BAIXA DE EMBUTIR (2 MÓDULOS), 2P+T, 10 A, INCLUINDO SUPORTE E PLACA - FORNECIMENTO E INSTALAÇÃO </t>
  </si>
  <si>
    <t xml:space="preserve">TOMADA MÉDIA DE EMBUTIR (1 MÓDULO), 2P+T, 10 A, INCLUINDO SUPORTE E PLACA - FORNECIMENTO E INSTALAÇÃO </t>
  </si>
  <si>
    <t xml:space="preserve">TOMADA MÉDIA DE EMBUTIR (1 MÓDULO), 2P+T, 20 A, INCLUINDO SUPORTE E PLACA - FORNECIMENTO E INSTALAÇÃO </t>
  </si>
  <si>
    <t xml:space="preserve">TOMADA ALTA DE EMBUTIR (1 MÓDULO), 2P+T, 10 A, INCLUINDO SUPORTE E PLACA - FORNECIMENTO E INSTALAÇÃO </t>
  </si>
  <si>
    <t xml:space="preserve">TOMADA ALTA DE EMBUTIR (1 MÓDULO), 2P+T, 20 A, INCLUINDO SUPORTE E PLACA - FORNECIMENTO E INSTALAÇÃO </t>
  </si>
  <si>
    <t>INTERRUPTOR SIMPLES (1 MÓDULO), 10 A/250 V, INCLUINDO SUPORTE E PLACA - FORNECIMENTO E INSTALAÇÃO</t>
  </si>
  <si>
    <t>TOMADA INDUSTRIAL DE SOBREPOR, 3P+T, 220 V, 32 A - FORNECIMENTO E INSTALAÇÃO</t>
  </si>
  <si>
    <t>TOMADA INDUSTRIAL DE SOBREPOR, 3P+N+T, 220 V, 16 A - FORNECIMENTO E INSTALAÇÃO</t>
  </si>
  <si>
    <t>PLUGUE INDUSTRIAL, MACHO, 3P+T, 220V, 32 A - FORNECIMENTO E INSTALAÇÃO</t>
  </si>
  <si>
    <t>PLUGUE INDUSTRIAL, MACHO, 3P+N+T, 220 V, 16 A - FORNECIMENTO E INSTALAÇÃO</t>
  </si>
  <si>
    <t>MINI RACK 6UX450MM</t>
  </si>
  <si>
    <t>PATCH PANEL 24 PORTAS, CATEGORIA 6 - FORNECIMENTO E INSTALAÇÃO. AF_11/2019</t>
  </si>
  <si>
    <t>SWITCH WIRED TP - LINK GIGABIT 24 PORTAS TL - SG1024D.</t>
  </si>
  <si>
    <t>CABO ELETRÔNICO CATEGORIA 5E, INSTALADO EM EDIFICAÇÃO INSTITUCIONAL - FORNECIMENTO E INSTALAÇÃO. AF_11/2019</t>
  </si>
  <si>
    <t>CAIXA RETANGULAR 4" X 2" MÉDIA (1,30 M DO PISO), PVC, INSTALADA EM PAREDE - FORNECIMENTO E INSTALAÇÃO. AF_12/2015</t>
  </si>
  <si>
    <t>ELETRODUTO RÍGIDO ROSCÁVEL, PVC, DN 32 MM (1"), PARA CIRCUITOS TERMINAIS, INSTALADO EM PAREDE - FORNECIMENTO E INSTALAÇÃO. AF_12/2015</t>
  </si>
  <si>
    <t>PATCH CORDS RJ45 CAT 5 4 PARES 1,5M</t>
  </si>
  <si>
    <t>ORGANIZADOR HORIZONTAL DE CABOS 1 U</t>
  </si>
  <si>
    <t>REGUA 19"" COM 12 TOMADAS 2P+T</t>
  </si>
  <si>
    <t>TOMADA DE REDE RJ45 - FORNECIMENTO E INSTALAÇÃO. AF_11/2019</t>
  </si>
  <si>
    <t>EXTINTORES PORTÁTEIS</t>
  </si>
  <si>
    <t>EXTINTOR DE INCÊNDIO PORTÁTIL COM CARGA DE PÓ QUÍMICO SECO, TIPO BC - CARGA DE 06 KG. FORNECIMENTO E INSTALAÇÃO.</t>
  </si>
  <si>
    <t>EXTINTOR DE INCÊNDIO PORTÁTIL TIPO PÓ QUÍMICO SECO (PQS), CARGA DE 6 KG, CLASSE ABC - FORNECIMENTO E INSTALAÇÃO.</t>
  </si>
  <si>
    <t>SISTEMA ILUMINAÇÃO DE EMERGÊNCIA</t>
  </si>
  <si>
    <t>LUMINARIA DE EMERGENCIA 30 LEDS BIVOLT DE INTELBRAS (300 LÚMENS, BIVOLT, AUTONOMIA MÍNIMA 2H) -  FORNECIMENTO E INSTALAÇÃO</t>
  </si>
  <si>
    <t>TOMADA ALTA DE EMBUTIR (1 MÓDULO), 2P+T 10 A, INCLUINDO SUPORTE E PLACA - FORNECIMENTO E INSTALAÇÃO. AF_12/2015</t>
  </si>
  <si>
    <t>SISTEMA SINALIZAÇÃO DE SEGURANÇA</t>
  </si>
  <si>
    <t>SINALIZADOR DE SOLO ADESIVO PARA CAIXA DE INCENDIO</t>
  </si>
  <si>
    <t>PLACA DE SINALIZACAO DE SEGURANCA CONTRA INCENDIO, FOTOLUMINESCENTE, RETANGULAR, *13 X 26* CM, (OU 15 X 25 CM) EM PVC *2* MM ANTI-CHAMAS (SIMBOLOS, CORES E PICTOGRAMAS CONFORME NBR 13434). FORNECIMENTO E INSTALAÇÃO</t>
  </si>
  <si>
    <t>PLACA DE SINALIZACAO DE SEGURANCA CONTRA INCENDIO, FOTOLUMINESCENTE, RETANGULAR, *20 x 10* CM, EM PVC *2* MM ANTI-CHAMAS (SIMBOLOS, CORES E PICTOGRAMAS CONFORME NBR 13434). FORNECIMENTO E INSTALAÇÃO.</t>
  </si>
  <si>
    <t>TUBO DE AÇO GALVANIZADO COM COSTURA 3/4" (20MM), INCLUSIVE CONEXÕES - FORNECIMENTO E INSTALAÇÃO</t>
  </si>
  <si>
    <t>TÊ, EM FERRO GALVANIZADO, CONEXÃO ROSQUEADA, DN 20 (3/4"), INSTALADO EM RAMAIS E SUB-RAMAIS DE GÁS - FORNECIMENTO E INSTALAÇÃO. AF_10/2020</t>
  </si>
  <si>
    <t>VALVULA ESFERA BORBOLETA BRONZE 3/4"</t>
  </si>
  <si>
    <t>BUJAO/PLUG GALVANIZADO DIAM. 3/4""</t>
  </si>
  <si>
    <t>COTOVELO 90 GALVANIZADO DIAM. 3/4""</t>
  </si>
  <si>
    <t>NIPLE DUPLO FERRO GALVANIZADO 3/4"</t>
  </si>
  <si>
    <t>REGISTRO GAVETA BRUTO 3/4"" modelo 1502B DECA ou equivalente tecnico,  FORNECIMENTO E INSTALAÇÃO</t>
  </si>
  <si>
    <t>AR CONDICIONADO SPLIT INVERTER, PISO TETO, 30.000 BTU'S ATUALLE ECO ELGIN OU EQUIVALENTE TECNICO - FORNECIMENTO E INSTALAÇÃO. AF_11/2021_P</t>
  </si>
  <si>
    <t>KIT INSTALAÇÃO AR CONCIDIONADO EOS 24000 A 30000 3M (3/8 E 5/8)</t>
  </si>
  <si>
    <t>AR CONDICIONADO SPLIT ON/OFF, HI-WALL (PAREDE), 9000 BTUS/H, CICLO FRIO - FORNECIMENTO E INSTALAÇÃO. AF_11/2021_P</t>
  </si>
  <si>
    <t>KIT INSTAL. AR CONCIDIONADO EOS 7000 A 12000 3m (1/4 E 3/8)</t>
  </si>
  <si>
    <t>CHAPISCO APLICADO EM ALVENARIAS E ESTRUTURAS DE CONCRETO INTERNAS, COM COLHER DE PEDREIRO.  ARGAMASSA TRAÇO 1:3 COM PREPARO EM BETONEIRA 400L. AF_06/2014</t>
  </si>
  <si>
    <t>MASSA ÚNICA, PARA RECEBIMENTO DE PINTURA, EM ARGAMASSA TRAÇO 1:2:8, PREPARO MECÂNICO COM BETONEIRA 400L, APLICADA MANUALMENTE EM FACES INTERNAS DE PAREDES, ESPESSURA DE 20MM, COM EXECUÇÃO DE TALISCAS. AF_06/2014</t>
  </si>
  <si>
    <t xml:space="preserve">PISO EM GRANILITE, MARMORITE OU GRANITINA ESPESSURA 8 MM, INCLUSO JUNTAS DE DILATACAO PLASTICAS </t>
  </si>
  <si>
    <t>CONTRAPISO EM ARGAMASSA TRAÇO 1:4 (CIMENTO E AREIA), PREPARO MANUAL, APLICADO EM ÁREAS SECAS SOBRE LAJE, ADERIDO, ACABAMENTO NÃO REFORÇADO, ESPESSURA 2CM. AF_07/2021</t>
  </si>
  <si>
    <t>POLIMENTO PISO MARMORITE/GRANITINA C/ESMERILHADEIRA ELETRICA- acabamento antiderrapante com polimento grosso (áspero)</t>
  </si>
  <si>
    <t>RODAPÉ CURVO PVC RÍGIDO 8CM MODELO TEC 309, MARCA TECNOPERFIL OU EQUIVALENTE TÉCNICO, FORNECIMENTO E INSTALAÇÃO</t>
  </si>
  <si>
    <t>SÓCULO EM ARGAMASSA (BASE BANCADAS) COM ALTURA 8CM</t>
  </si>
  <si>
    <t>APLICAÇÃO DE FUNDO SELADOR ACRÍLICO EM PAREDES, UMA DEMÃO. AF_06/2014</t>
  </si>
  <si>
    <t>APLICAÇÃO E LIXAMENTO DE MASSA LÁTEX EM PAREDES, UMA DEMÃO. AF_06/2014</t>
  </si>
  <si>
    <t>APLICAÇÃO MANUAL DE PINTURA COM TINTA LÁTEX ACRÍLICA EM PAREDES, DUAS DEMÃOS. AF_06/2014</t>
  </si>
  <si>
    <t>APLICAÇÃO DE FUNDO SELADOR ACRÍLICO EM TETO, UMA DEMÃO. AF_06/2014</t>
  </si>
  <si>
    <t>APLICAÇÃO E LIXAMENTO DE MASSA LÁTEX EM TETO, UMA DEMÃO. AF_06/2014</t>
  </si>
  <si>
    <t>APLICAÇÃO MANUAL DE PINTURA COM TINTA LÁTEX ACRÍLICA EM TETO, DUAS DEMÃOS. AF_06/2014</t>
  </si>
  <si>
    <t>LIXAMENTO DE MADEIRA PARA APLICAÇÃO DE FUNDO OU PINTURA. AF_01/2021</t>
  </si>
  <si>
    <t>PINTURA TINTA DE ACABAMENTO (PIGMENTADA) ESMALTE SINTÉTICO FOSCO EM MADEIRA, 2 DEMÃOS. AF_01/2021</t>
  </si>
  <si>
    <t>INSTALAÇÃO DE VIDRO LISO INCOLOR, E = 6 MM, EM ESQUADRIA DE ALUMÍNIO OU PVC, FIXADO COM BAGUETE. AF_01/2021_P</t>
  </si>
  <si>
    <t>INSTALAÇÃO DE VIDRO LISO INCOLOR, E = 6 MM, EM ESQUADRIA DE ALUMÍNIO OU PVC, COM REALIZAÇÃO FURO PARA PASSAGEM DE DUTOS E  FIXAÇÃO COM BAGUETE</t>
  </si>
  <si>
    <t>INSTALAÇÃO DE VIDRO TEMPERADO, E = 8 MM, ENCAIXADO EM PERFIL U. AF_01/2021_ divisória sobre a bancada junto ao chuveiro lava olhos</t>
  </si>
  <si>
    <t>CAPELA  PARA EXAUTÃO DE GASES  EM FIBRA DE VIDRO, COM PORTA EM VIDRO TEMPERADO, DIMENSÕES MINIMNAS DE: (LxPxA) 112x64x115cm.FORNECIMENTO E INSTALAÇÃO, CONFORME PROJETO.</t>
  </si>
  <si>
    <t>EXAUSTOR PARA CAPELA DE EXAUSTÃO DE GASES Motor tipo centrífugo com 1.750 RPM – 1/3 Hp,30m3/Min FABRICANTE NALGON OU EQUIVALENTRE TRECNICO, FORNECIMENTO E INSTALAÇÃO, CONFORME PROJETO.</t>
  </si>
  <si>
    <t>COMPOSIÇÃO REPRESENTATIVA) DO SERVIÇO DE INSTALAÇÃO DE TUBOS DE PVC, SÉRIE R, ÁGUA PLUVIAL, DN 150 MM (INSTALADO EM CONDUTORES VERTICAIS), INCLUSIVE CONEXÕES, CORTES E FIXAÇÕES, PARA PRÉDIOS. AF_10/2015</t>
  </si>
  <si>
    <t>ARMÁRIO VERTICAL EM AÇO PARA REAGENTES 01 PORTA  DIMENSÕES, CONFORME PROJETO.</t>
  </si>
  <si>
    <t>FORRO EM DRYWALL, PARA AMBIENTES COMERCIAIS, INCLUSIVE ESTRUTURA DE FIXAÇÃO. AF_05/2017_P</t>
  </si>
  <si>
    <t>TABICA METÁLICA FECHADA LISA COM ACABAMENTO NA COR BRANCA FORENECIMENTO E INSTALAÇÃO.</t>
  </si>
  <si>
    <t>ABERTURA EM FORRO GESSO P/REPARO DE INSTALACOES  PARA VISITAS E INSTALAÇÕES- (0,40m)</t>
  </si>
  <si>
    <t>SERVIÇOS DIVERSOS</t>
  </si>
  <si>
    <t>ARMARIO SOBRE BANCAS-COMPENSADO/LAMINADO (CASTELO CENTRAL), CONFORME PROJETO, FORNECIMENTO E INSTALAÇÃO.</t>
  </si>
  <si>
    <t>MONTAGEM E DESMONTAGEM DE BALANCIM(CADEIRINHA).CUSTO POR BALANCIM</t>
  </si>
  <si>
    <t>ALUGUEL DE BALANCIN INDIVIDUAL(CADEIRINHA),INCLUSIVE KIT DE SEGURANCA COMPLETO,EXCLUSIVE MONTAGEM E DESMONTAGEM</t>
  </si>
  <si>
    <t>Transporte de Materiais</t>
  </si>
  <si>
    <t>RETIRADA DE ENTULHO DE OBRA COM CACAMBA DE ACO TIPO CONTAINER COM 5M3 DE CAPACIDADE, INCLUSIVE CARREGAMENTO,TRANSPORTE EDESCARREGAMENTO.CUSTO POR UNIDADE DE CACAMBA E INCLUI A TAXA PARA DESCARGA EM LOCAIS AUTORIZADOS</t>
  </si>
  <si>
    <t>Segurança e Saúde</t>
  </si>
  <si>
    <t>ATESTADO PCMSO (NR7)- ANUAL</t>
  </si>
  <si>
    <t>ATESTADO PPRA (NR9) - ANUAL</t>
  </si>
  <si>
    <t>Serviços Finais</t>
  </si>
  <si>
    <t>LIMPEZA FINAL DA OBRA</t>
  </si>
  <si>
    <t>M²</t>
  </si>
  <si>
    <t>100%</t>
  </si>
  <si>
    <t>TAXA</t>
  </si>
  <si>
    <t>m²</t>
  </si>
  <si>
    <t>M/MES</t>
  </si>
  <si>
    <t>M</t>
  </si>
  <si>
    <t>M2</t>
  </si>
  <si>
    <t>M3</t>
  </si>
  <si>
    <t>UN</t>
  </si>
  <si>
    <t>CJ</t>
  </si>
  <si>
    <t>UNXMES</t>
  </si>
  <si>
    <t>UNID</t>
  </si>
  <si>
    <t>6,1,1</t>
  </si>
  <si>
    <t>6,1.2</t>
  </si>
  <si>
    <t>6.1.3</t>
  </si>
  <si>
    <t>6.2</t>
  </si>
  <si>
    <t>6.2.1</t>
  </si>
  <si>
    <t>6.2.3</t>
  </si>
  <si>
    <t>6.2.2</t>
  </si>
  <si>
    <t>6.2.4</t>
  </si>
  <si>
    <t>6.3</t>
  </si>
  <si>
    <t>6.3.1</t>
  </si>
  <si>
    <t>6.3.2</t>
  </si>
  <si>
    <t>6.3.3</t>
  </si>
  <si>
    <t>6.3.4</t>
  </si>
  <si>
    <t>6.3.5</t>
  </si>
  <si>
    <t>6.3.6</t>
  </si>
  <si>
    <t>6.3.7</t>
  </si>
  <si>
    <t>6.3.8</t>
  </si>
  <si>
    <t>6.3.9</t>
  </si>
  <si>
    <t>6.3.10</t>
  </si>
  <si>
    <t>6.3.11</t>
  </si>
  <si>
    <t>6.3.12</t>
  </si>
  <si>
    <t>6.3.13</t>
  </si>
  <si>
    <t>6.3.14</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</si>
  <si>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</si>
  <si>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</si>
  <si>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</si>
  <si>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</si>
  <si>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</si>
  <si>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</si>
  <si>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</si>
  <si>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</si>
  <si>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</si>
  <si>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</si>
  <si>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</si>
  <si>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</si>
  <si>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</si>
  <si>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</si>
  <si>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</si>
  <si>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</si>
  <si>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</si>
  <si>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</si>
  <si>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</si>
  <si>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</si>
  <si>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</si>
  <si>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</si>
  <si>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</si>
  <si>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</si>
  <si>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</si>
  <si>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</si>
  <si>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</si>
  <si>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</si>
  <si>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</si>
  <si>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</si>
  <si>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</si>
  <si>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</si>
  <si>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</si>
  <si>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</si>
  <si>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</si>
  <si>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</si>
  <si>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</si>
  <si>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</si>
  <si>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</si>
  <si>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</si>
  <si>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</si>
  <si>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</si>
  <si>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</si>
  <si>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</si>
  <si>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</si>
  <si>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</si>
  <si>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</si>
  <si>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8.2</t>
  </si>
  <si>
    <t>8.3</t>
  </si>
  <si>
    <t>8.4</t>
  </si>
  <si>
    <t>8.5</t>
  </si>
  <si>
    <t>8.6</t>
  </si>
  <si>
    <t>8.7</t>
  </si>
  <si>
    <t>8.8</t>
  </si>
  <si>
    <t>8.9</t>
  </si>
  <si>
    <t>8.10</t>
  </si>
  <si>
    <t>9.1</t>
  </si>
  <si>
    <t>9.1.1</t>
  </si>
  <si>
    <t>9.1.2</t>
  </si>
  <si>
    <t>9.2</t>
  </si>
  <si>
    <t>9.2.1</t>
  </si>
  <si>
    <t>9.2.2</t>
  </si>
  <si>
    <t>9.3</t>
  </si>
  <si>
    <t>9.3.1</t>
  </si>
  <si>
    <t>9.3.2</t>
  </si>
  <si>
    <t>9.3.3</t>
  </si>
  <si>
    <t>10.5</t>
  </si>
  <si>
    <t>10.6</t>
  </si>
  <si>
    <t>10.7</t>
  </si>
  <si>
    <t>11.4</t>
  </si>
  <si>
    <t>14.4</t>
  </si>
  <si>
    <t>14.5</t>
  </si>
  <si>
    <t>14.6</t>
  </si>
  <si>
    <t>14.7</t>
  </si>
  <si>
    <t>14.8</t>
  </si>
  <si>
    <t>17.3</t>
  </si>
  <si>
    <t>18.1</t>
  </si>
  <si>
    <t>18.1.1</t>
  </si>
  <si>
    <t>18.1.2</t>
  </si>
  <si>
    <t>18.1.3</t>
  </si>
  <si>
    <t>18.2</t>
  </si>
  <si>
    <t>18.3</t>
  </si>
  <si>
    <t>18.3.1</t>
  </si>
  <si>
    <t>18.3.2</t>
  </si>
  <si>
    <t>18.4</t>
  </si>
  <si>
    <t>18.4.1</t>
  </si>
  <si>
    <t>Identificação  (nome e carrimbo) e assinatura do Responsável Técnico pelo Orçamento:</t>
  </si>
  <si>
    <t>6</t>
  </si>
  <si>
    <t>7</t>
  </si>
  <si>
    <t>9</t>
  </si>
  <si>
    <t>- A planilha deve ser assinada pelo responsável técnico pela sua confecção (Art. 14 Lei 5.194/66), identificado através de carimbo com número do CREA/CAU/CRT</t>
  </si>
  <si>
    <t>CREA/CAU:/CRT</t>
  </si>
  <si>
    <t>Incluso BDI desonerado sobre preço unitário de: 28,10 %</t>
  </si>
  <si>
    <r>
      <t>A referência utilizada como base de custos é o SINAPI, SCO, SBC de 05/2022</t>
    </r>
    <r>
      <rPr>
        <sz val="10"/>
        <color indexed="10"/>
        <rFont val="Verdana"/>
        <family val="2"/>
      </rPr>
      <t>;</t>
    </r>
  </si>
  <si>
    <t>A planilha deve ser assinada pelo responsável técnico pela sua confecção (Art. 14 Lei 5.194/66), identificado através de carimbo com nome e número do CREACAU/CRT e pelo representante legal da empresa, com carimbo do CNPJ.</t>
  </si>
  <si>
    <t>Orçamento realizado em Ago/2022;</t>
  </si>
  <si>
    <t>A planilha deve ser assinada pelo responsável técnico pela sua confecção (Art. 14 Lei 5.194/66), identificado através de carimbo com nome e número do CREA/CAU/CRT e pelo representante legal da empresa, com carimbo do CNPJ.</t>
  </si>
  <si>
    <t>ANEXO III-A DO EDITAL DE LICITAÇÃO POR PREGÃO ELETRÔNICO N.º 121/2022</t>
  </si>
  <si>
    <t>ANEXO V-C DO EDITAL DE LICITAÇÃO POR PREGÃO ELETRÔNICO N.º 121/2020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</si>
</sst>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_(* #,##0.00_);_(* \(#,##0.00\);_(* &quot;-&quot;??_);_(@_)"/>
    <numFmt numFmtId="165" formatCode="_(\$* #,##0.00_);_(\$* \(#,##0.00\);_(\$* \-??_);_(@_)"/>
    <numFmt numFmtId="166" formatCode="_-* #,##0.00_-;\-* #,##0.00_-;_-* \-??_-;_-@_-"/>
    <numFmt numFmtId="167" formatCode="_(* #,##0.00_);_(* \(#,##0.00\);_(* \-??_);_(@_)"/>
    <numFmt numFmtId="168" formatCode="General_)"/>
    <numFmt numFmtId="169" formatCode="_-&quot;R$ &quot;* #,##0.00_-;&quot;-R$ &quot;* #,##0.00_-;_-&quot;R$ &quot;* \-??_-;_-@_-"/>
  </numFmts>
  <fonts count="80" x14ac:knownFonts="1">
    <font>
      <sz val="11"/>
      <color theme="1"/>
      <name val="Calibri"/>
      <family val="2"/>
      <scheme val="minor"/>
    </font>
    <font>
      <sz val="11"/>
      <color indexed="8"/>
      <name val="Calibri"/>
      <family val="2"/>
    </font>
    <font>
      <sz val="11"/>
      <color indexed="8"/>
      <name val="Calibri"/>
      <family val="2"/>
    </font>
    <font>
      <sz val="9"/>
      <name val="Verdana"/>
      <family val="2"/>
    </font>
    <font>
      <b/>
      <sz val="9"/>
      <name val="Verdana"/>
      <family val="2"/>
    </font>
    <font>
      <b/>
      <sz val="9"/>
      <color indexed="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sz val="11"/>
      <color indexed="14"/>
      <name val="Calibri"/>
      <family val="2"/>
    </font>
    <font>
      <sz val="10"/>
      <name val="Arial"/>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9"/>
      <color indexed="10"/>
      <name val="Verdana"/>
      <family val="2"/>
    </font>
    <font>
      <sz val="9"/>
      <color rgb="FFFF0000"/>
      <name val="Verdana"/>
      <family val="2"/>
    </font>
    <font>
      <sz val="9"/>
      <color rgb="FF000000"/>
      <name val="Verdana"/>
      <family val="2"/>
    </font>
    <font>
      <b/>
      <sz val="9"/>
      <color rgb="FF000000"/>
      <name val="Verdana"/>
      <family val="2"/>
    </font>
    <font>
      <sz val="12"/>
      <name val="Courier"/>
      <family val="3"/>
    </font>
    <font>
      <b/>
      <sz val="9"/>
      <color theme="1"/>
      <name val="Verdana"/>
      <family val="2"/>
    </font>
    <font>
      <sz val="9"/>
      <color theme="1"/>
      <name val="Verdana"/>
      <family val="2"/>
    </font>
    <font>
      <sz val="9"/>
      <color rgb="FF333399"/>
      <name val="Verdana"/>
      <family val="2"/>
    </font>
    <font>
      <b/>
      <sz val="9"/>
      <color rgb="FFFF0000"/>
      <name val="Verdana"/>
      <family val="2"/>
    </font>
    <font>
      <b/>
      <sz val="10"/>
      <name val="Arial"/>
      <family val="2"/>
    </font>
    <font>
      <sz val="8"/>
      <name val="Calibri"/>
      <family val="2"/>
      <scheme val="minor"/>
    </font>
    <font>
      <i/>
      <sz val="10"/>
      <color indexed="8"/>
      <name val="Verdana"/>
      <family val="2"/>
    </font>
    <font>
      <b/>
      <sz val="10"/>
      <color rgb="FFFF0000"/>
      <name val="Verdana"/>
      <family val="2"/>
    </font>
    <font>
      <sz val="10"/>
      <color rgb="FFFF0000"/>
      <name val="Verdana"/>
      <family val="2"/>
    </font>
    <font>
      <sz val="10"/>
      <color indexed="10"/>
      <name val="Verdana"/>
      <family val="2"/>
    </font>
    <font>
      <b/>
      <sz val="12"/>
      <color rgb="FFFF0000"/>
      <name val="Verdana"/>
      <family val="2"/>
    </font>
    <font>
      <b/>
      <sz val="12"/>
      <color indexed="10"/>
      <name val="Verdana"/>
      <family val="2"/>
    </font>
    <font>
      <sz val="11"/>
      <color rgb="FF000000"/>
      <name val="Calibri"/>
      <family val="2"/>
      <charset val="1"/>
    </font>
    <font>
      <sz val="11"/>
      <color rgb="FFFFFFFF"/>
      <name val="Calibri"/>
      <family val="2"/>
      <charset val="1"/>
    </font>
    <font>
      <sz val="11"/>
      <color rgb="FFFF00FF"/>
      <name val="Calibri"/>
      <family val="2"/>
      <charset val="1"/>
    </font>
    <font>
      <b/>
      <sz val="11"/>
      <color rgb="FFFF9900"/>
      <name val="Calibri"/>
      <family val="2"/>
      <charset val="1"/>
    </font>
    <font>
      <b/>
      <sz val="11"/>
      <color rgb="FFFFFFFF"/>
      <name val="Calibri"/>
      <family val="2"/>
      <charset val="1"/>
    </font>
    <font>
      <i/>
      <sz val="11"/>
      <color rgb="FF808080"/>
      <name val="Calibri"/>
      <family val="2"/>
      <charset val="1"/>
    </font>
    <font>
      <sz val="11"/>
      <color rgb="FF008000"/>
      <name val="Calibri"/>
      <family val="2"/>
      <charset val="1"/>
    </font>
    <font>
      <b/>
      <sz val="15"/>
      <color rgb="FF333399"/>
      <name val="Calibri"/>
      <family val="2"/>
      <charset val="1"/>
    </font>
    <font>
      <b/>
      <sz val="13"/>
      <color rgb="FF333399"/>
      <name val="Calibri"/>
      <family val="2"/>
      <charset val="1"/>
    </font>
    <font>
      <b/>
      <sz val="11"/>
      <color rgb="FF333399"/>
      <name val="Calibri"/>
      <family val="2"/>
      <charset val="1"/>
    </font>
    <font>
      <sz val="11"/>
      <color rgb="FF333399"/>
      <name val="Calibri"/>
      <family val="2"/>
      <charset val="1"/>
    </font>
    <font>
      <sz val="11"/>
      <color rgb="FFFF9900"/>
      <name val="Calibri"/>
      <family val="2"/>
      <charset val="1"/>
    </font>
    <font>
      <sz val="11"/>
      <color rgb="FF993300"/>
      <name val="Calibri"/>
      <family val="2"/>
      <charset val="1"/>
    </font>
    <font>
      <sz val="12"/>
      <name val="Courier New"/>
      <family val="3"/>
      <charset val="1"/>
    </font>
    <font>
      <b/>
      <sz val="11"/>
      <color rgb="FF333333"/>
      <name val="Calibri"/>
      <family val="2"/>
      <charset val="1"/>
    </font>
    <font>
      <b/>
      <sz val="18"/>
      <color rgb="FF333399"/>
      <name val="Cambria"/>
      <family val="2"/>
      <charset val="1"/>
    </font>
    <font>
      <b/>
      <sz val="15"/>
      <color rgb="FF003366"/>
      <name val="Calibri"/>
      <family val="2"/>
      <charset val="1"/>
    </font>
    <font>
      <b/>
      <sz val="18"/>
      <color rgb="FF003366"/>
      <name val="Cambria"/>
      <family val="2"/>
      <charset val="1"/>
    </font>
    <font>
      <sz val="11"/>
      <color rgb="FFFF0000"/>
      <name val="Calibri"/>
      <family val="2"/>
      <charset val="1"/>
    </font>
    <font>
      <b/>
      <sz val="10"/>
      <name val="Arial"/>
      <family val="2"/>
      <charset val="1"/>
    </font>
    <font>
      <b/>
      <sz val="10"/>
      <color theme="1"/>
      <name val="Verdana"/>
      <family val="2"/>
    </font>
    <font>
      <b/>
      <sz val="12"/>
      <name val="Verdana"/>
      <family val="2"/>
    </font>
    <font>
      <sz val="11"/>
      <name val="Arial"/>
      <family val="1"/>
      <charset val="1"/>
    </font>
    <font>
      <sz val="8"/>
      <color rgb="FF333399"/>
      <name val="Verdana"/>
      <family val="2"/>
    </font>
    <font>
      <sz val="12"/>
      <name val="Arial"/>
      <family val="2"/>
    </font>
    <font>
      <sz val="8"/>
      <name val="Verdana"/>
      <family val="2"/>
    </font>
    <font>
      <b/>
      <sz val="8"/>
      <name val="Verdana"/>
      <family val="2"/>
    </font>
    <font>
      <sz val="9"/>
      <name val="Arial"/>
      <family val="2"/>
    </font>
    <font>
      <b/>
      <sz val="7"/>
      <color rgb="FFFF0000"/>
      <name val="Verdana"/>
      <family val="2"/>
    </font>
    <font>
      <i/>
      <sz val="7"/>
      <name val="Verdana"/>
      <family val="2"/>
    </font>
    <font>
      <i/>
      <sz val="7"/>
      <color rgb="FF000000"/>
      <name val="Verdana"/>
      <family val="2"/>
    </font>
    <font>
      <i/>
      <sz val="7"/>
      <color indexed="8"/>
      <name val="Verdana"/>
      <family val="2"/>
    </font>
    <font>
      <b/>
      <sz val="10"/>
      <name val="Verdana"/>
      <family val="2"/>
    </font>
    <font>
      <b/>
      <sz val="11"/>
      <name val="Verdana"/>
      <family val="2"/>
    </font>
    <font>
      <b/>
      <sz val="11"/>
      <color theme="1"/>
      <name val="Verdana"/>
      <family val="2"/>
    </font>
    <font>
      <sz val="11"/>
      <color rgb="FF000000"/>
      <name val="Calibri"/>
      <family val="2"/>
    </font>
    <font>
      <sz val="11"/>
      <color theme="1"/>
      <name val="Calibri"/>
      <family val="2"/>
      <scheme val="minor"/>
    </font>
    <font>
      <b/>
      <sz val="10"/>
      <color indexed="10"/>
      <name val="Verdana"/>
      <family val="2"/>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theme="0"/>
        <bgColor indexed="64"/>
      </patternFill>
    </fill>
    <fill>
      <patternFill patternType="solid">
        <fgColor rgb="FFFFFFFF"/>
        <bgColor rgb="FFFFFFFF"/>
      </patternFill>
    </fill>
    <fill>
      <patternFill patternType="solid">
        <fgColor rgb="FFFFFFFF"/>
        <bgColor rgb="FFFFFFCC"/>
      </patternFill>
    </fill>
    <fill>
      <patternFill patternType="solid">
        <fgColor rgb="FFFFCC99"/>
        <bgColor rgb="FFD9D9D9"/>
      </patternFill>
    </fill>
    <fill>
      <patternFill patternType="solid">
        <fgColor rgb="FFFFFFCC"/>
        <bgColor rgb="FFFFFFFF"/>
      </patternFill>
    </fill>
    <fill>
      <patternFill patternType="solid">
        <fgColor rgb="FFCCFFFF"/>
        <bgColor rgb="FFCCFFCC"/>
      </patternFill>
    </fill>
    <fill>
      <patternFill patternType="solid">
        <fgColor rgb="FFC0C0C0"/>
        <bgColor rgb="FFCCCCCC"/>
      </patternFill>
    </fill>
    <fill>
      <patternFill patternType="solid">
        <fgColor rgb="FFFF8080"/>
        <bgColor rgb="FFFF99CC"/>
      </patternFill>
    </fill>
    <fill>
      <patternFill patternType="solid">
        <fgColor rgb="FFFFFF99"/>
        <bgColor rgb="FFFFFFCC"/>
      </patternFill>
    </fill>
    <fill>
      <patternFill patternType="solid">
        <fgColor rgb="FF99CCFF"/>
        <bgColor rgb="FF8EB4E3"/>
      </patternFill>
    </fill>
    <fill>
      <patternFill patternType="solid">
        <fgColor rgb="FF33CCCC"/>
        <bgColor rgb="FF00CCFF"/>
      </patternFill>
    </fill>
    <fill>
      <patternFill patternType="solid">
        <fgColor rgb="FF808000"/>
        <bgColor rgb="FF808080"/>
      </patternFill>
    </fill>
    <fill>
      <patternFill patternType="solid">
        <fgColor rgb="FF666699"/>
        <bgColor rgb="FF808080"/>
      </patternFill>
    </fill>
    <fill>
      <patternFill patternType="solid">
        <fgColor rgb="FFFF6600"/>
        <bgColor rgb="FFFF8000"/>
      </patternFill>
    </fill>
    <fill>
      <patternFill patternType="solid">
        <fgColor rgb="FFFF99CC"/>
        <bgColor rgb="FFFF8080"/>
      </patternFill>
    </fill>
    <fill>
      <patternFill patternType="solid">
        <fgColor rgb="FF969696"/>
        <bgColor rgb="FF808080"/>
      </patternFill>
    </fill>
    <fill>
      <patternFill patternType="solid">
        <fgColor rgb="FFCCFFCC"/>
        <bgColor rgb="FFCCFFFF"/>
      </patternFill>
    </fill>
    <fill>
      <patternFill patternType="solid">
        <fgColor theme="0"/>
        <bgColor rgb="FFFFFFCC"/>
      </patternFill>
    </fill>
    <fill>
      <patternFill patternType="solid">
        <fgColor theme="0"/>
        <bgColor rgb="FF8EB4E3"/>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79998168889431442"/>
        <bgColor rgb="FF8EB4E3"/>
      </patternFill>
    </fill>
    <fill>
      <patternFill patternType="solid">
        <fgColor theme="0"/>
        <bgColor rgb="FFFF9900"/>
      </patternFill>
    </fill>
    <fill>
      <patternFill patternType="solid">
        <fgColor theme="4" tint="0.79998168889431442"/>
        <bgColor rgb="FFFF9900"/>
      </patternFill>
    </fill>
    <fill>
      <patternFill patternType="solid">
        <fgColor theme="3" tint="0.79998168889431442"/>
        <bgColor rgb="FFFF9900"/>
      </patternFill>
    </fill>
  </fills>
  <borders count="1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rgb="FF000000"/>
      </left>
      <right style="hair">
        <color rgb="FF000000"/>
      </right>
      <top style="double">
        <color rgb="FF000000"/>
      </top>
      <bottom style="hair">
        <color rgb="FF000000"/>
      </bottom>
      <diagonal/>
    </border>
    <border>
      <left style="hair">
        <color rgb="FF000000"/>
      </left>
      <right style="hair">
        <color rgb="FF000000"/>
      </right>
      <top style="hair">
        <color rgb="FF000000"/>
      </top>
      <bottom style="double">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rgb="FF000000"/>
      </left>
      <right style="hair">
        <color rgb="FF000000"/>
      </right>
      <top style="thin">
        <color indexed="64"/>
      </top>
      <bottom style="hair">
        <color rgb="FF000000"/>
      </bottom>
      <diagonal/>
    </border>
    <border>
      <left/>
      <right style="hair">
        <color indexed="64"/>
      </right>
      <top style="hair">
        <color indexed="64"/>
      </top>
      <bottom style="thin">
        <color indexed="64"/>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style="double">
        <color indexed="64"/>
      </left>
      <right/>
      <top/>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diagonal/>
    </border>
    <border>
      <left style="hair">
        <color indexed="64"/>
      </left>
      <right style="hair">
        <color indexed="64"/>
      </right>
      <top style="thin">
        <color rgb="FF000000"/>
      </top>
      <bottom/>
      <diagonal/>
    </border>
    <border>
      <left style="hair">
        <color rgb="FF000000"/>
      </left>
      <right/>
      <top style="double">
        <color rgb="FF000000"/>
      </top>
      <bottom style="hair">
        <color rgb="FF000000"/>
      </bottom>
      <diagonal/>
    </border>
    <border>
      <left/>
      <right/>
      <top style="double">
        <color rgb="FF000000"/>
      </top>
      <bottom style="hair">
        <color rgb="FF000000"/>
      </bottom>
      <diagonal/>
    </border>
    <border>
      <left/>
      <right style="hair">
        <color rgb="FF000000"/>
      </right>
      <top style="double">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thin">
        <color rgb="FF000000"/>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hair">
        <color rgb="FF000000"/>
      </left>
      <right style="hair">
        <color rgb="FF000000"/>
      </right>
      <top style="hair">
        <color rgb="FF000000"/>
      </top>
      <bottom/>
      <diagonal/>
    </border>
    <border>
      <left style="double">
        <color rgb="FF000000"/>
      </left>
      <right/>
      <top style="hair">
        <color rgb="FF000000"/>
      </top>
      <bottom style="hair">
        <color rgb="FF000000"/>
      </bottom>
      <diagonal/>
    </border>
    <border>
      <left/>
      <right/>
      <top style="hair">
        <color rgb="FF000000"/>
      </top>
      <bottom/>
      <diagonal/>
    </border>
    <border>
      <left style="double">
        <color rgb="FF000000"/>
      </left>
      <right/>
      <top style="hair">
        <color rgb="FF000000"/>
      </top>
      <bottom style="double">
        <color rgb="FF000000"/>
      </bottom>
      <diagonal/>
    </border>
    <border>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thin">
        <color indexed="64"/>
      </top>
      <bottom/>
      <diagonal/>
    </border>
    <border diagonalUp="1">
      <left style="hair">
        <color rgb="FF000000"/>
      </left>
      <right style="hair">
        <color rgb="FF000000"/>
      </right>
      <top style="thin">
        <color indexed="64"/>
      </top>
      <bottom style="hair">
        <color rgb="FF000000"/>
      </bottom>
      <diagonal style="hair">
        <color rgb="FF000000"/>
      </diagonal>
    </border>
    <border diagonalUp="1">
      <left style="hair">
        <color rgb="FF000000"/>
      </left>
      <right style="hair">
        <color rgb="FF000000"/>
      </right>
      <top style="hair">
        <color rgb="FF000000"/>
      </top>
      <bottom style="hair">
        <color rgb="FF000000"/>
      </bottom>
      <diagonal style="hair">
        <color rgb="FF000000"/>
      </diagonal>
    </border>
    <border diagonalUp="1">
      <left style="hair">
        <color rgb="FF000000"/>
      </left>
      <right/>
      <top style="hair">
        <color rgb="FF000000"/>
      </top>
      <bottom style="hair">
        <color rgb="FF000000"/>
      </bottom>
      <diagonal style="hair">
        <color rgb="FF000000"/>
      </diagonal>
    </border>
    <border>
      <left style="double">
        <color rgb="FF000000"/>
      </left>
      <right/>
      <top style="thin">
        <color indexed="64"/>
      </top>
      <bottom style="hair">
        <color rgb="FF000000"/>
      </bottom>
      <diagonal/>
    </border>
    <border>
      <left/>
      <right style="hair">
        <color rgb="FF000000"/>
      </right>
      <top style="thin">
        <color indexed="64"/>
      </top>
      <bottom style="hair">
        <color rgb="FF000000"/>
      </bottom>
      <diagonal/>
    </border>
    <border diagonalUp="1">
      <left style="hair">
        <color rgb="FF000000"/>
      </left>
      <right/>
      <top style="thin">
        <color indexed="64"/>
      </top>
      <bottom style="hair">
        <color rgb="FF000000"/>
      </bottom>
      <diagonal style="hair">
        <color rgb="FF000000"/>
      </diagonal>
    </border>
    <border>
      <left style="thin">
        <color indexed="64"/>
      </left>
      <right style="double">
        <color indexed="64"/>
      </right>
      <top/>
      <bottom style="double">
        <color indexed="64"/>
      </bottom>
      <diagonal/>
    </border>
    <border>
      <left style="double">
        <color rgb="FF000000"/>
      </left>
      <right style="hair">
        <color rgb="FF000000"/>
      </right>
      <top style="double">
        <color rgb="FF000000"/>
      </top>
      <bottom style="hair">
        <color rgb="FF000000"/>
      </bottom>
      <diagonal/>
    </border>
    <border>
      <left style="double">
        <color rgb="FF000000"/>
      </left>
      <right style="hair">
        <color rgb="FF000000"/>
      </right>
      <top style="hair">
        <color rgb="FF000000"/>
      </top>
      <bottom style="thin">
        <color rgb="FF000000"/>
      </bottom>
      <diagonal/>
    </border>
    <border>
      <left style="double">
        <color rgb="FF000000"/>
      </left>
      <right style="hair">
        <color indexed="64"/>
      </right>
      <top style="thin">
        <color rgb="FF000000"/>
      </top>
      <bottom/>
      <diagonal/>
    </border>
    <border>
      <left style="double">
        <color rgb="FF000000"/>
      </left>
      <right style="hair">
        <color indexed="64"/>
      </right>
      <top/>
      <bottom style="hair">
        <color indexed="64"/>
      </bottom>
      <diagonal/>
    </border>
    <border>
      <left style="double">
        <color rgb="FF000000"/>
      </left>
      <right style="hair">
        <color indexed="64"/>
      </right>
      <top style="hair">
        <color indexed="64"/>
      </top>
      <bottom/>
      <diagonal/>
    </border>
    <border>
      <left style="double">
        <color rgb="FF000000"/>
      </left>
      <right/>
      <top style="hair">
        <color indexed="64"/>
      </top>
      <bottom style="thin">
        <color indexed="64"/>
      </bottom>
      <diagonal/>
    </border>
    <border>
      <left/>
      <right style="hair">
        <color indexed="64"/>
      </right>
      <top/>
      <bottom style="hair">
        <color indexed="64"/>
      </bottom>
      <diagonal/>
    </border>
    <border>
      <left style="double">
        <color auto="1"/>
      </left>
      <right style="hair">
        <color auto="1"/>
      </right>
      <top style="double">
        <color auto="1"/>
      </top>
      <bottom style="hair">
        <color auto="1"/>
      </bottom>
      <diagonal/>
    </border>
    <border>
      <left style="hair">
        <color auto="1"/>
      </left>
      <right style="thin">
        <color indexed="64"/>
      </right>
      <top style="double">
        <color auto="1"/>
      </top>
      <bottom style="hair">
        <color auto="1"/>
      </bottom>
      <diagonal/>
    </border>
    <border>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hair">
        <color auto="1"/>
      </left>
      <right style="hair">
        <color auto="1"/>
      </right>
      <top style="double">
        <color auto="1"/>
      </top>
      <bottom style="hair">
        <color auto="1"/>
      </bottom>
      <diagonal/>
    </border>
    <border>
      <left/>
      <right style="hair">
        <color indexed="64"/>
      </right>
      <top style="hair">
        <color indexed="64"/>
      </top>
      <bottom style="hair">
        <color indexed="64"/>
      </bottom>
      <diagonal/>
    </border>
    <border>
      <left style="hair">
        <color auto="1"/>
      </left>
      <right style="double">
        <color auto="1"/>
      </right>
      <top style="hair">
        <color auto="1"/>
      </top>
      <bottom style="hair">
        <color auto="1"/>
      </bottom>
      <diagonal/>
    </border>
    <border>
      <left style="double">
        <color auto="1"/>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auto="1"/>
      </left>
      <right style="double">
        <color auto="1"/>
      </right>
      <top style="hair">
        <color auto="1"/>
      </top>
      <bottom style="thin">
        <color indexed="64"/>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style="double">
        <color auto="1"/>
      </right>
      <top/>
      <bottom style="hair">
        <color auto="1"/>
      </bottom>
      <diagonal/>
    </border>
    <border>
      <left style="double">
        <color indexed="64"/>
      </left>
      <right style="hair">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hair">
        <color auto="1"/>
      </right>
      <top style="hair">
        <color auto="1"/>
      </top>
      <bottom style="double">
        <color auto="1"/>
      </bottom>
      <diagonal/>
    </border>
    <border>
      <left style="hair">
        <color auto="1"/>
      </left>
      <right style="thin">
        <color indexed="64"/>
      </right>
      <top style="hair">
        <color auto="1"/>
      </top>
      <bottom style="double">
        <color auto="1"/>
      </bottom>
      <diagonal/>
    </border>
    <border>
      <left style="hair">
        <color auto="1"/>
      </left>
      <right style="double">
        <color auto="1"/>
      </right>
      <top style="hair">
        <color auto="1"/>
      </top>
      <bottom style="double">
        <color auto="1"/>
      </bottom>
      <diagonal/>
    </border>
    <border>
      <left style="hair">
        <color indexed="64"/>
      </left>
      <right/>
      <top style="double">
        <color auto="1"/>
      </top>
      <bottom/>
      <diagonal/>
    </border>
    <border>
      <left/>
      <right/>
      <top style="double">
        <color auto="1"/>
      </top>
      <bottom/>
      <diagonal/>
    </border>
    <border>
      <left/>
      <right style="hair">
        <color indexed="64"/>
      </right>
      <top style="double">
        <color auto="1"/>
      </top>
      <bottom/>
      <diagonal/>
    </border>
    <border>
      <left style="thin">
        <color indexed="64"/>
      </left>
      <right style="hair">
        <color indexed="64"/>
      </right>
      <top/>
      <bottom style="hair">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hair">
        <color auto="1"/>
      </left>
      <right style="hair">
        <color auto="1"/>
      </right>
      <top style="double">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hair">
        <color auto="1"/>
      </left>
      <right style="double">
        <color auto="1"/>
      </right>
      <top style="double">
        <color auto="1"/>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auto="1"/>
      </right>
      <top style="thin">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hair">
        <color indexed="64"/>
      </bottom>
      <diagonal/>
    </border>
  </borders>
  <cellStyleXfs count="16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18" fillId="6" borderId="0" applyNumberFormat="0" applyBorder="0" applyAlignment="0" applyProtection="0"/>
    <xf numFmtId="0" fontId="8" fillId="2" borderId="1" applyNumberFormat="0" applyAlignment="0" applyProtection="0"/>
    <xf numFmtId="0" fontId="9" fillId="16" borderId="2" applyNumberFormat="0" applyAlignment="0" applyProtection="0"/>
    <xf numFmtId="165" fontId="19" fillId="0" borderId="0" applyFill="0" applyBorder="0" applyAlignment="0" applyProtection="0"/>
    <xf numFmtId="0" fontId="20" fillId="0" borderId="0"/>
    <xf numFmtId="0" fontId="15" fillId="0" borderId="0" applyNumberFormat="0" applyFill="0" applyBorder="0" applyAlignment="0" applyProtection="0"/>
    <xf numFmtId="0" fontId="7" fillId="7"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11" fillId="3" borderId="1" applyNumberFormat="0" applyAlignment="0" applyProtection="0"/>
    <xf numFmtId="0" fontId="10" fillId="0" borderId="3"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10"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4" borderId="7" applyNumberFormat="0" applyFont="0" applyAlignment="0" applyProtection="0"/>
    <xf numFmtId="0" fontId="13" fillId="2" borderId="8" applyNumberFormat="0" applyAlignment="0" applyProtection="0"/>
    <xf numFmtId="9" fontId="2" fillId="0" borderId="0" applyFont="0" applyFill="0" applyBorder="0" applyAlignment="0" applyProtection="0"/>
    <xf numFmtId="9" fontId="19" fillId="0" borderId="0" applyFill="0" applyBorder="0" applyAlignment="0" applyProtection="0"/>
    <xf numFmtId="9"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ill="0" applyBorder="0" applyAlignment="0" applyProtection="0"/>
    <xf numFmtId="164" fontId="19" fillId="0" borderId="0" applyFill="0" applyBorder="0" applyAlignment="0" applyProtection="0"/>
    <xf numFmtId="166" fontId="1" fillId="0" borderId="0"/>
    <xf numFmtId="164" fontId="19" fillId="0" borderId="0" applyFont="0" applyFill="0" applyBorder="0" applyAlignment="0" applyProtection="0"/>
    <xf numFmtId="0" fontId="2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9" fillId="0" borderId="0"/>
    <xf numFmtId="0" fontId="14" fillId="0" borderId="0" applyNumberFormat="0" applyFill="0" applyBorder="0" applyAlignment="0" applyProtection="0"/>
    <xf numFmtId="9" fontId="1" fillId="0" borderId="0" applyFont="0" applyFill="0" applyBorder="0" applyAlignment="0" applyProtection="0"/>
    <xf numFmtId="168" fontId="29" fillId="0" borderId="0"/>
    <xf numFmtId="0" fontId="42" fillId="0" borderId="0"/>
    <xf numFmtId="9" fontId="42" fillId="0" borderId="0" applyBorder="0" applyProtection="0"/>
    <xf numFmtId="0" fontId="42" fillId="19" borderId="0" applyBorder="0" applyProtection="0"/>
    <xf numFmtId="0" fontId="42" fillId="20" borderId="0" applyBorder="0" applyProtection="0"/>
    <xf numFmtId="0" fontId="42" fillId="21" borderId="0" applyBorder="0" applyProtection="0"/>
    <xf numFmtId="0" fontId="42" fillId="19" borderId="0" applyBorder="0" applyProtection="0"/>
    <xf numFmtId="0" fontId="42" fillId="22" borderId="0" applyBorder="0" applyProtection="0"/>
    <xf numFmtId="0" fontId="42" fillId="20" borderId="0" applyBorder="0" applyProtection="0"/>
    <xf numFmtId="0" fontId="42" fillId="23" borderId="0" applyBorder="0" applyProtection="0"/>
    <xf numFmtId="0" fontId="42" fillId="24" borderId="0" applyBorder="0" applyProtection="0"/>
    <xf numFmtId="0" fontId="42" fillId="25" borderId="0" applyBorder="0" applyProtection="0"/>
    <xf numFmtId="0" fontId="42" fillId="23" borderId="0" applyBorder="0" applyProtection="0"/>
    <xf numFmtId="0" fontId="42" fillId="26" borderId="0" applyBorder="0" applyProtection="0"/>
    <xf numFmtId="0" fontId="42" fillId="20" borderId="0" applyBorder="0" applyProtection="0"/>
    <xf numFmtId="0" fontId="43" fillId="27" borderId="0" applyBorder="0" applyProtection="0"/>
    <xf numFmtId="0" fontId="43" fillId="24" borderId="0" applyBorder="0" applyProtection="0"/>
    <xf numFmtId="0" fontId="43" fillId="25" borderId="0" applyBorder="0" applyProtection="0"/>
    <xf numFmtId="0" fontId="43" fillId="23" borderId="0" applyBorder="0" applyProtection="0"/>
    <xf numFmtId="0" fontId="43" fillId="27" borderId="0" applyBorder="0" applyProtection="0"/>
    <xf numFmtId="0" fontId="43" fillId="20" borderId="0" applyBorder="0" applyProtection="0"/>
    <xf numFmtId="0" fontId="43" fillId="27" borderId="0" applyBorder="0" applyProtection="0"/>
    <xf numFmtId="0" fontId="43" fillId="28" borderId="0" applyBorder="0" applyProtection="0"/>
    <xf numFmtId="0" fontId="43" fillId="28" borderId="0" applyBorder="0" applyProtection="0"/>
    <xf numFmtId="0" fontId="43" fillId="29" borderId="0" applyBorder="0" applyProtection="0"/>
    <xf numFmtId="0" fontId="43" fillId="27" borderId="0" applyBorder="0" applyProtection="0"/>
    <xf numFmtId="0" fontId="43" fillId="30" borderId="0" applyBorder="0" applyProtection="0"/>
    <xf numFmtId="0" fontId="44" fillId="31" borderId="0" applyBorder="0" applyProtection="0"/>
    <xf numFmtId="0" fontId="45" fillId="19" borderId="27" applyProtection="0"/>
    <xf numFmtId="0" fontId="46" fillId="32" borderId="28" applyProtection="0"/>
    <xf numFmtId="0" fontId="47" fillId="0" borderId="0" applyBorder="0" applyProtection="0"/>
    <xf numFmtId="0" fontId="48" fillId="33" borderId="0" applyBorder="0" applyProtection="0"/>
    <xf numFmtId="0" fontId="49" fillId="0" borderId="29" applyProtection="0"/>
    <xf numFmtId="0" fontId="50" fillId="0" borderId="30" applyProtection="0"/>
    <xf numFmtId="0" fontId="51" fillId="0" borderId="31" applyProtection="0"/>
    <xf numFmtId="0" fontId="51" fillId="0" borderId="0" applyBorder="0" applyProtection="0"/>
    <xf numFmtId="0" fontId="52" fillId="20" borderId="27" applyProtection="0"/>
    <xf numFmtId="0" fontId="53" fillId="0" borderId="32"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0" fontId="54" fillId="25" borderId="0" applyBorder="0" applyProtection="0"/>
    <xf numFmtId="0" fontId="20" fillId="0" borderId="0"/>
    <xf numFmtId="0" fontId="20" fillId="0" borderId="0"/>
    <xf numFmtId="0" fontId="20" fillId="0" borderId="0"/>
    <xf numFmtId="0" fontId="20" fillId="0" borderId="0"/>
    <xf numFmtId="168" fontId="55" fillId="0" borderId="0"/>
    <xf numFmtId="0" fontId="20" fillId="0" borderId="0"/>
    <xf numFmtId="0" fontId="20" fillId="0" borderId="0"/>
    <xf numFmtId="0" fontId="42" fillId="21" borderId="33" applyProtection="0"/>
    <xf numFmtId="0" fontId="56" fillId="19" borderId="34" applyProtection="0"/>
    <xf numFmtId="9" fontId="20" fillId="0" borderId="0" applyBorder="0" applyProtection="0"/>
    <xf numFmtId="9" fontId="42" fillId="0" borderId="0"/>
    <xf numFmtId="9" fontId="42" fillId="0" borderId="0" applyBorder="0" applyProtection="0"/>
    <xf numFmtId="166" fontId="42" fillId="0" borderId="0" applyBorder="0" applyProtection="0"/>
    <xf numFmtId="166" fontId="42" fillId="0" borderId="0" applyBorder="0" applyProtection="0"/>
    <xf numFmtId="166" fontId="42" fillId="0" borderId="0" applyBorder="0" applyProtection="0"/>
    <xf numFmtId="167" fontId="20" fillId="0" borderId="0" applyBorder="0" applyProtection="0"/>
    <xf numFmtId="167" fontId="20" fillId="0" borderId="0" applyBorder="0" applyProtection="0"/>
    <xf numFmtId="166" fontId="42" fillId="0" borderId="0"/>
    <xf numFmtId="167" fontId="42" fillId="0" borderId="0" applyBorder="0" applyProtection="0"/>
    <xf numFmtId="0" fontId="57" fillId="0" borderId="0" applyBorder="0" applyProtection="0"/>
    <xf numFmtId="0" fontId="58" fillId="0" borderId="35" applyProtection="0"/>
    <xf numFmtId="0" fontId="58" fillId="0" borderId="35" applyProtection="0"/>
    <xf numFmtId="0" fontId="59" fillId="0" borderId="0" applyBorder="0" applyProtection="0"/>
    <xf numFmtId="0" fontId="59" fillId="0" borderId="0" applyBorder="0" applyProtection="0"/>
    <xf numFmtId="167" fontId="20" fillId="0" borderId="0"/>
    <xf numFmtId="0" fontId="60" fillId="0" borderId="0" applyBorder="0" applyProtection="0"/>
    <xf numFmtId="0" fontId="64" fillId="0" borderId="0"/>
    <xf numFmtId="0" fontId="77" fillId="0" borderId="0"/>
    <xf numFmtId="43" fontId="78" fillId="0" borderId="0" applyFont="0" applyFill="0" applyBorder="0" applyAlignment="0" applyProtection="0"/>
  </cellStyleXfs>
  <cellXfs count="373">
    <xf numFmtId="0" fontId="0" fillId="0" borderId="0" xfId="0"/>
    <xf numFmtId="0" fontId="3" fillId="0" borderId="0" xfId="0" applyFont="1" applyBorder="1" applyAlignment="1">
      <alignment horizontal="center"/>
    </xf>
    <xf numFmtId="2" fontId="3" fillId="0" borderId="0" xfId="0" applyNumberFormat="1" applyFont="1" applyAlignment="1">
      <alignment horizontal="center"/>
    </xf>
    <xf numFmtId="0" fontId="3" fillId="0" borderId="0" xfId="0" applyFont="1"/>
    <xf numFmtId="44" fontId="3" fillId="0" borderId="0" xfId="38" applyFont="1"/>
    <xf numFmtId="0" fontId="5" fillId="0" borderId="0" xfId="0" applyFont="1" applyBorder="1" applyAlignment="1">
      <alignment vertical="distributed" wrapText="1"/>
    </xf>
    <xf numFmtId="0" fontId="25" fillId="0" borderId="0" xfId="0" applyFont="1" applyBorder="1" applyAlignment="1">
      <alignment vertical="distributed" wrapText="1"/>
    </xf>
    <xf numFmtId="0" fontId="26" fillId="0" borderId="0" xfId="0" applyFont="1" applyAlignment="1">
      <alignment horizontal="left" vertical="center" wrapText="1"/>
    </xf>
    <xf numFmtId="0" fontId="26" fillId="0" borderId="0" xfId="0" applyFont="1" applyAlignment="1"/>
    <xf numFmtId="0" fontId="31" fillId="0" borderId="0" xfId="0" applyFont="1"/>
    <xf numFmtId="4" fontId="26" fillId="0" borderId="0" xfId="0" applyNumberFormat="1" applyFont="1"/>
    <xf numFmtId="10" fontId="28" fillId="18" borderId="20" xfId="0" applyNumberFormat="1" applyFont="1" applyFill="1" applyBorder="1" applyAlignment="1">
      <alignment horizontal="center"/>
    </xf>
    <xf numFmtId="4" fontId="32" fillId="0" borderId="10" xfId="0" applyNumberFormat="1" applyFont="1" applyBorder="1" applyAlignment="1">
      <alignment horizontal="center"/>
    </xf>
    <xf numFmtId="4" fontId="4" fillId="0" borderId="18" xfId="0" applyNumberFormat="1" applyFont="1" applyBorder="1" applyAlignment="1">
      <alignment horizontal="center" vertical="center"/>
    </xf>
    <xf numFmtId="10" fontId="4" fillId="0" borderId="18" xfId="60" applyNumberFormat="1" applyFont="1" applyBorder="1" applyAlignment="1">
      <alignment horizontal="center" vertical="center"/>
    </xf>
    <xf numFmtId="0" fontId="30" fillId="18" borderId="14" xfId="0" applyFont="1" applyFill="1" applyBorder="1" applyAlignment="1">
      <alignment horizontal="center"/>
    </xf>
    <xf numFmtId="0" fontId="19" fillId="0" borderId="0" xfId="0" applyFont="1"/>
    <xf numFmtId="4" fontId="19" fillId="0" borderId="0" xfId="0" applyNumberFormat="1" applyFont="1"/>
    <xf numFmtId="0" fontId="19" fillId="0" borderId="0" xfId="0" applyFont="1" applyBorder="1" applyAlignment="1">
      <alignment horizontal="center"/>
    </xf>
    <xf numFmtId="0" fontId="19" fillId="0" borderId="0" xfId="0" applyFont="1" applyAlignment="1">
      <alignment horizontal="left" wrapText="1"/>
    </xf>
    <xf numFmtId="2" fontId="19" fillId="0" borderId="0" xfId="0" applyNumberFormat="1" applyFont="1" applyAlignment="1">
      <alignment horizontal="center"/>
    </xf>
    <xf numFmtId="2" fontId="19" fillId="0" borderId="0" xfId="0" applyNumberFormat="1" applyFont="1" applyAlignment="1">
      <alignment horizontal="right"/>
    </xf>
    <xf numFmtId="44" fontId="19" fillId="0" borderId="0" xfId="38" applyFont="1"/>
    <xf numFmtId="44" fontId="34" fillId="0" borderId="0" xfId="38" applyFont="1"/>
    <xf numFmtId="0" fontId="34" fillId="0" borderId="0" xfId="0" applyFont="1"/>
    <xf numFmtId="43" fontId="19" fillId="0" borderId="0" xfId="0" applyNumberFormat="1" applyFont="1" applyAlignment="1">
      <alignment horizontal="right"/>
    </xf>
    <xf numFmtId="49" fontId="19" fillId="0" borderId="0" xfId="0" applyNumberFormat="1" applyFont="1" applyBorder="1" applyAlignment="1">
      <alignment horizontal="center"/>
    </xf>
    <xf numFmtId="0" fontId="3" fillId="0" borderId="0" xfId="0" applyFont="1" applyAlignment="1">
      <alignment horizontal="left" wrapText="1"/>
    </xf>
    <xf numFmtId="44" fontId="4" fillId="0" borderId="0" xfId="38" applyFont="1"/>
    <xf numFmtId="0" fontId="4" fillId="0" borderId="0" xfId="0" applyFont="1"/>
    <xf numFmtId="0" fontId="31" fillId="0" borderId="36" xfId="0" applyFont="1" applyBorder="1"/>
    <xf numFmtId="0" fontId="4" fillId="0" borderId="0" xfId="0" applyFont="1" applyAlignment="1">
      <alignment vertical="center" wrapText="1"/>
    </xf>
    <xf numFmtId="2" fontId="4" fillId="17" borderId="24" xfId="0" applyNumberFormat="1" applyFont="1" applyFill="1" applyBorder="1" applyAlignment="1" applyProtection="1">
      <alignment vertical="center" wrapText="1"/>
    </xf>
    <xf numFmtId="4" fontId="4" fillId="18" borderId="23" xfId="0" applyNumberFormat="1" applyFont="1" applyFill="1" applyBorder="1" applyAlignment="1">
      <alignment vertical="center"/>
    </xf>
    <xf numFmtId="4" fontId="32" fillId="17" borderId="10" xfId="0" applyNumberFormat="1" applyFont="1" applyFill="1" applyBorder="1" applyAlignment="1">
      <alignment horizontal="center"/>
    </xf>
    <xf numFmtId="0" fontId="30" fillId="18" borderId="45" xfId="0" applyFont="1" applyFill="1" applyBorder="1" applyAlignment="1">
      <alignment horizontal="center"/>
    </xf>
    <xf numFmtId="0" fontId="40" fillId="0" borderId="0" xfId="0" applyFont="1" applyBorder="1" applyAlignment="1"/>
    <xf numFmtId="0" fontId="41" fillId="0" borderId="0" xfId="0" applyFont="1" applyBorder="1" applyAlignment="1"/>
    <xf numFmtId="0" fontId="4" fillId="17" borderId="0" xfId="0" applyFont="1" applyFill="1" applyBorder="1" applyAlignment="1">
      <alignment vertical="center"/>
    </xf>
    <xf numFmtId="0" fontId="62" fillId="0" borderId="0" xfId="0" applyFont="1" applyAlignment="1">
      <alignment vertical="center"/>
    </xf>
    <xf numFmtId="4" fontId="4" fillId="18" borderId="13" xfId="0" applyNumberFormat="1" applyFont="1" applyFill="1" applyBorder="1" applyAlignment="1"/>
    <xf numFmtId="10" fontId="3" fillId="0" borderId="13" xfId="60" applyNumberFormat="1" applyFont="1" applyFill="1" applyBorder="1" applyAlignment="1">
      <alignment horizontal="center" vertical="center" wrapText="1"/>
    </xf>
    <xf numFmtId="4" fontId="27" fillId="18" borderId="13" xfId="0" applyNumberFormat="1" applyFont="1" applyFill="1" applyBorder="1" applyAlignment="1">
      <alignment horizontal="center"/>
    </xf>
    <xf numFmtId="4" fontId="3" fillId="0" borderId="53" xfId="60" applyNumberFormat="1" applyFont="1" applyFill="1" applyBorder="1" applyAlignment="1">
      <alignment horizontal="center" vertical="center" wrapText="1"/>
    </xf>
    <xf numFmtId="4" fontId="4" fillId="0" borderId="53" xfId="60" applyNumberFormat="1" applyFont="1" applyFill="1" applyBorder="1" applyAlignment="1">
      <alignment horizontal="center" vertical="center" wrapText="1"/>
    </xf>
    <xf numFmtId="4" fontId="28" fillId="18" borderId="60" xfId="0" applyNumberFormat="1" applyFont="1" applyFill="1" applyBorder="1" applyAlignment="1">
      <alignment horizontal="center"/>
    </xf>
    <xf numFmtId="0" fontId="31" fillId="0" borderId="60" xfId="0" applyFont="1" applyBorder="1"/>
    <xf numFmtId="4" fontId="31" fillId="18" borderId="61" xfId="0" applyNumberFormat="1" applyFont="1" applyFill="1" applyBorder="1" applyAlignment="1">
      <alignment horizontal="center"/>
    </xf>
    <xf numFmtId="4" fontId="31" fillId="18" borderId="62" xfId="0" applyNumberFormat="1" applyFont="1" applyFill="1" applyBorder="1" applyAlignment="1">
      <alignment horizontal="center"/>
    </xf>
    <xf numFmtId="4" fontId="0" fillId="0" borderId="0" xfId="0" applyNumberFormat="1"/>
    <xf numFmtId="10" fontId="31" fillId="0" borderId="0" xfId="60" applyNumberFormat="1" applyFont="1" applyBorder="1" applyAlignment="1">
      <alignment horizontal="center"/>
    </xf>
    <xf numFmtId="10" fontId="0" fillId="0" borderId="0" xfId="60" applyNumberFormat="1" applyFont="1" applyAlignment="1">
      <alignment horizontal="center"/>
    </xf>
    <xf numFmtId="10" fontId="65" fillId="35" borderId="15" xfId="0" applyNumberFormat="1" applyFont="1" applyFill="1" applyBorder="1" applyAlignment="1">
      <alignment horizontal="center"/>
    </xf>
    <xf numFmtId="4" fontId="32" fillId="0" borderId="10" xfId="0" applyNumberFormat="1" applyFont="1" applyBorder="1" applyAlignment="1">
      <alignment horizontal="center" vertical="center"/>
    </xf>
    <xf numFmtId="10" fontId="31" fillId="35" borderId="10" xfId="0" applyNumberFormat="1" applyFont="1" applyFill="1" applyBorder="1" applyAlignment="1">
      <alignment horizontal="center" vertical="center"/>
    </xf>
    <xf numFmtId="4" fontId="32" fillId="17" borderId="10" xfId="0" applyNumberFormat="1" applyFont="1" applyFill="1" applyBorder="1" applyAlignment="1">
      <alignment horizontal="center" vertical="center"/>
    </xf>
    <xf numFmtId="4" fontId="32" fillId="17" borderId="11" xfId="0" applyNumberFormat="1" applyFont="1" applyFill="1" applyBorder="1" applyAlignment="1">
      <alignment horizontal="center" vertical="center"/>
    </xf>
    <xf numFmtId="10" fontId="32" fillId="0" borderId="10" xfId="60" applyNumberFormat="1" applyFont="1" applyBorder="1" applyAlignment="1">
      <alignment horizontal="center" vertical="center"/>
    </xf>
    <xf numFmtId="10" fontId="65" fillId="36" borderId="10" xfId="60" applyNumberFormat="1" applyFont="1" applyFill="1" applyBorder="1" applyAlignment="1">
      <alignment horizontal="center" vertical="center"/>
    </xf>
    <xf numFmtId="4" fontId="32" fillId="0" borderId="11" xfId="0" applyNumberFormat="1" applyFont="1" applyBorder="1" applyAlignment="1">
      <alignment horizontal="center" vertical="center"/>
    </xf>
    <xf numFmtId="9" fontId="32" fillId="0" borderId="10" xfId="60" applyFont="1" applyBorder="1" applyAlignment="1">
      <alignment horizontal="center" vertical="center"/>
    </xf>
    <xf numFmtId="4" fontId="30" fillId="18" borderId="18" xfId="0" applyNumberFormat="1" applyFont="1" applyFill="1" applyBorder="1" applyAlignment="1">
      <alignment horizontal="center" vertical="center"/>
    </xf>
    <xf numFmtId="4" fontId="30" fillId="18" borderId="50" xfId="0" applyNumberFormat="1" applyFont="1" applyFill="1" applyBorder="1" applyAlignment="1">
      <alignment horizontal="center" vertical="center"/>
    </xf>
    <xf numFmtId="10" fontId="65" fillId="0" borderId="48" xfId="0" applyNumberFormat="1" applyFont="1" applyBorder="1" applyAlignment="1">
      <alignment horizontal="center" vertical="center"/>
    </xf>
    <xf numFmtId="0" fontId="31" fillId="0" borderId="52" xfId="0" applyFont="1" applyBorder="1" applyAlignment="1">
      <alignment horizontal="center" vertical="center"/>
    </xf>
    <xf numFmtId="10" fontId="30" fillId="0" borderId="20" xfId="0" applyNumberFormat="1" applyFont="1" applyBorder="1" applyAlignment="1">
      <alignment horizontal="center"/>
    </xf>
    <xf numFmtId="0" fontId="31" fillId="0" borderId="0" xfId="0" applyFont="1" applyBorder="1"/>
    <xf numFmtId="10" fontId="65" fillId="0" borderId="51" xfId="0" applyNumberFormat="1" applyFont="1" applyBorder="1" applyAlignment="1">
      <alignment horizontal="center" vertical="center"/>
    </xf>
    <xf numFmtId="4" fontId="31" fillId="0" borderId="51" xfId="0" applyNumberFormat="1" applyFont="1" applyBorder="1" applyAlignment="1">
      <alignment horizontal="center" vertical="center"/>
    </xf>
    <xf numFmtId="10" fontId="31" fillId="0" borderId="51" xfId="0" applyNumberFormat="1" applyFont="1" applyBorder="1" applyAlignment="1">
      <alignment horizontal="center" vertical="center"/>
    </xf>
    <xf numFmtId="0" fontId="31" fillId="0" borderId="65" xfId="0" applyFont="1" applyBorder="1"/>
    <xf numFmtId="2" fontId="4" fillId="17" borderId="72" xfId="0" applyNumberFormat="1" applyFont="1" applyFill="1" applyBorder="1" applyAlignment="1" applyProtection="1">
      <alignment vertical="center" wrapText="1"/>
    </xf>
    <xf numFmtId="10" fontId="4" fillId="18" borderId="13" xfId="60" applyNumberFormat="1" applyFont="1" applyFill="1" applyBorder="1" applyAlignment="1">
      <alignment horizontal="center" vertical="center"/>
    </xf>
    <xf numFmtId="10" fontId="4" fillId="18" borderId="59" xfId="60" applyNumberFormat="1" applyFont="1" applyFill="1" applyBorder="1" applyAlignment="1">
      <alignment horizontal="center" vertical="center"/>
    </xf>
    <xf numFmtId="0" fontId="40" fillId="0" borderId="0" xfId="0" applyFont="1"/>
    <xf numFmtId="0" fontId="66" fillId="0" borderId="0" xfId="0" applyFont="1"/>
    <xf numFmtId="0" fontId="70" fillId="0" borderId="0" xfId="0" applyFont="1" applyAlignment="1">
      <alignment vertical="center" textRotation="255"/>
    </xf>
    <xf numFmtId="0" fontId="26" fillId="0" borderId="0" xfId="0" applyFont="1"/>
    <xf numFmtId="0" fontId="3" fillId="0" borderId="0" xfId="0" applyFont="1" applyAlignment="1">
      <alignment horizontal="center"/>
    </xf>
    <xf numFmtId="0" fontId="66" fillId="0" borderId="0" xfId="0" applyFont="1" applyAlignment="1">
      <alignment horizontal="center"/>
    </xf>
    <xf numFmtId="0" fontId="66" fillId="0" borderId="0" xfId="0" applyFont="1" applyAlignment="1">
      <alignment horizontal="left" wrapText="1"/>
    </xf>
    <xf numFmtId="0" fontId="33" fillId="0" borderId="0" xfId="0" applyFont="1" applyAlignment="1">
      <alignment vertical="center" textRotation="255"/>
    </xf>
    <xf numFmtId="0" fontId="69" fillId="0" borderId="0" xfId="0" applyFont="1"/>
    <xf numFmtId="0" fontId="36" fillId="0" borderId="0" xfId="0" applyFont="1" applyBorder="1" applyAlignment="1" applyProtection="1">
      <alignment vertical="top" wrapText="1"/>
      <protection locked="0"/>
    </xf>
    <xf numFmtId="10" fontId="66" fillId="0" borderId="0" xfId="60" applyNumberFormat="1" applyFont="1"/>
    <xf numFmtId="0" fontId="75" fillId="0" borderId="0" xfId="0" applyFont="1" applyAlignment="1">
      <alignment horizontal="center" vertical="center" wrapText="1"/>
    </xf>
    <xf numFmtId="0" fontId="75" fillId="0" borderId="0" xfId="0" applyFont="1" applyAlignment="1">
      <alignment vertical="center" wrapText="1"/>
    </xf>
    <xf numFmtId="0" fontId="76" fillId="0" borderId="0" xfId="0" applyFont="1" applyAlignment="1">
      <alignment vertical="center"/>
    </xf>
    <xf numFmtId="4" fontId="31" fillId="0" borderId="51" xfId="0" applyNumberFormat="1" applyFont="1" applyBorder="1" applyAlignment="1">
      <alignment horizontal="center"/>
    </xf>
    <xf numFmtId="0" fontId="73" fillId="0" borderId="13" xfId="0" applyFont="1" applyBorder="1" applyAlignment="1">
      <alignment horizontal="center" vertical="top" wrapText="1"/>
    </xf>
    <xf numFmtId="10" fontId="65" fillId="35" borderId="10" xfId="0" applyNumberFormat="1" applyFont="1" applyFill="1" applyBorder="1" applyAlignment="1">
      <alignment horizontal="center" vertical="center"/>
    </xf>
    <xf numFmtId="10" fontId="65" fillId="38" borderId="15" xfId="0" applyNumberFormat="1" applyFont="1" applyFill="1" applyBorder="1" applyAlignment="1">
      <alignment horizontal="center" vertical="center"/>
    </xf>
    <xf numFmtId="10" fontId="65" fillId="38" borderId="10" xfId="0" applyNumberFormat="1" applyFont="1" applyFill="1" applyBorder="1" applyAlignment="1">
      <alignment horizontal="center" vertical="center"/>
    </xf>
    <xf numFmtId="10" fontId="65" fillId="37" borderId="10" xfId="60" applyNumberFormat="1" applyFont="1" applyFill="1" applyBorder="1" applyAlignment="1">
      <alignment horizontal="center" vertical="center"/>
    </xf>
    <xf numFmtId="10" fontId="65" fillId="17" borderId="10" xfId="60" applyNumberFormat="1" applyFont="1" applyFill="1" applyBorder="1" applyAlignment="1">
      <alignment horizontal="center" vertical="center"/>
    </xf>
    <xf numFmtId="10" fontId="65" fillId="17" borderId="11" xfId="60" applyNumberFormat="1" applyFont="1" applyFill="1" applyBorder="1" applyAlignment="1">
      <alignment horizontal="center" vertical="center"/>
    </xf>
    <xf numFmtId="9" fontId="32" fillId="17" borderId="10" xfId="60" applyFont="1" applyFill="1" applyBorder="1" applyAlignment="1">
      <alignment horizontal="center" vertical="center"/>
    </xf>
    <xf numFmtId="10" fontId="32" fillId="17" borderId="10" xfId="60" applyNumberFormat="1" applyFont="1" applyFill="1" applyBorder="1" applyAlignment="1">
      <alignment horizontal="center" vertical="center"/>
    </xf>
    <xf numFmtId="10" fontId="65" fillId="37" borderId="11" xfId="60" applyNumberFormat="1" applyFont="1" applyFill="1" applyBorder="1" applyAlignment="1">
      <alignment horizontal="center" vertical="center"/>
    </xf>
    <xf numFmtId="44" fontId="4" fillId="37" borderId="10" xfId="38" applyFont="1" applyFill="1" applyBorder="1" applyAlignment="1">
      <alignment horizontal="center" vertical="center" wrapText="1"/>
    </xf>
    <xf numFmtId="44" fontId="4" fillId="37" borderId="79" xfId="38" applyFont="1" applyFill="1" applyBorder="1" applyAlignment="1">
      <alignment horizontal="center" vertical="center" wrapText="1"/>
    </xf>
    <xf numFmtId="44" fontId="4" fillId="37" borderId="18" xfId="38" applyFont="1" applyFill="1" applyBorder="1" applyAlignment="1">
      <alignment horizontal="center" vertical="center" wrapText="1"/>
    </xf>
    <xf numFmtId="44" fontId="4" fillId="37" borderId="24" xfId="38" applyFont="1" applyFill="1" applyBorder="1" applyAlignment="1">
      <alignment horizontal="center" vertical="center" wrapText="1"/>
    </xf>
    <xf numFmtId="0" fontId="68" fillId="36" borderId="84" xfId="0" applyFont="1" applyFill="1" applyBorder="1" applyAlignment="1">
      <alignment horizontal="center" vertical="center" wrapText="1"/>
    </xf>
    <xf numFmtId="2" fontId="68" fillId="36" borderId="15" xfId="0" applyNumberFormat="1" applyFont="1" applyFill="1" applyBorder="1" applyAlignment="1">
      <alignment horizontal="left" vertical="center" wrapText="1"/>
    </xf>
    <xf numFmtId="10" fontId="67" fillId="36" borderId="15" xfId="78" applyNumberFormat="1" applyFont="1" applyFill="1" applyBorder="1" applyAlignment="1">
      <alignment horizontal="center" vertical="center"/>
    </xf>
    <xf numFmtId="4" fontId="68" fillId="36" borderId="85" xfId="0" applyNumberFormat="1" applyFont="1" applyFill="1" applyBorder="1" applyAlignment="1">
      <alignment vertical="center"/>
    </xf>
    <xf numFmtId="10" fontId="67" fillId="36" borderId="73" xfId="78" applyNumberFormat="1" applyFont="1" applyFill="1" applyBorder="1" applyAlignment="1">
      <alignment horizontal="center" vertical="center"/>
    </xf>
    <xf numFmtId="4" fontId="68" fillId="36" borderId="86" xfId="0" applyNumberFormat="1" applyFont="1" applyFill="1" applyBorder="1" applyAlignment="1">
      <alignment vertical="center"/>
    </xf>
    <xf numFmtId="0" fontId="68" fillId="17" borderId="87" xfId="0" applyFont="1" applyFill="1" applyBorder="1" applyAlignment="1">
      <alignment horizontal="center" vertical="center" wrapText="1"/>
    </xf>
    <xf numFmtId="0" fontId="67" fillId="17" borderId="10" xfId="0" applyFont="1" applyFill="1" applyBorder="1" applyAlignment="1">
      <alignment horizontal="center" vertical="center" wrapText="1"/>
    </xf>
    <xf numFmtId="10" fontId="67" fillId="0" borderId="10" xfId="0" applyNumberFormat="1" applyFont="1" applyBorder="1"/>
    <xf numFmtId="0" fontId="67" fillId="0" borderId="17" xfId="0" applyFont="1" applyBorder="1"/>
    <xf numFmtId="10" fontId="67" fillId="0" borderId="79" xfId="0" applyNumberFormat="1" applyFont="1" applyBorder="1"/>
    <xf numFmtId="0" fontId="67" fillId="0" borderId="80" xfId="0" applyFont="1" applyBorder="1"/>
    <xf numFmtId="0" fontId="68" fillId="36" borderId="87" xfId="0" applyFont="1" applyFill="1" applyBorder="1" applyAlignment="1">
      <alignment horizontal="center" vertical="center" wrapText="1"/>
    </xf>
    <xf numFmtId="2" fontId="68" fillId="36" borderId="10" xfId="0" applyNumberFormat="1" applyFont="1" applyFill="1" applyBorder="1" applyAlignment="1">
      <alignment horizontal="left" vertical="center" wrapText="1"/>
    </xf>
    <xf numFmtId="10" fontId="67" fillId="36" borderId="10" xfId="78" applyNumberFormat="1" applyFont="1" applyFill="1" applyBorder="1" applyAlignment="1">
      <alignment horizontal="center" vertical="center"/>
    </xf>
    <xf numFmtId="4" fontId="68" fillId="36" borderId="17" xfId="0" applyNumberFormat="1" applyFont="1" applyFill="1" applyBorder="1"/>
    <xf numFmtId="4" fontId="68" fillId="36" borderId="80" xfId="0" applyNumberFormat="1" applyFont="1" applyFill="1" applyBorder="1"/>
    <xf numFmtId="10" fontId="67" fillId="17" borderId="10" xfId="0" applyNumberFormat="1" applyFont="1" applyFill="1" applyBorder="1"/>
    <xf numFmtId="0" fontId="68" fillId="0" borderId="17" xfId="0" applyFont="1" applyBorder="1"/>
    <xf numFmtId="10" fontId="67" fillId="17" borderId="79" xfId="0" applyNumberFormat="1" applyFont="1" applyFill="1" applyBorder="1"/>
    <xf numFmtId="0" fontId="68" fillId="0" borderId="80" xfId="0" applyFont="1" applyBorder="1"/>
    <xf numFmtId="4" fontId="68" fillId="36" borderId="10" xfId="79" applyNumberFormat="1" applyFont="1" applyFill="1" applyBorder="1" applyAlignment="1">
      <alignment vertical="center" wrapText="1"/>
    </xf>
    <xf numFmtId="4" fontId="68" fillId="36" borderId="17" xfId="0" applyNumberFormat="1" applyFont="1" applyFill="1" applyBorder="1" applyAlignment="1">
      <alignment horizontal="right" vertical="center"/>
    </xf>
    <xf numFmtId="4" fontId="68" fillId="36" borderId="80" xfId="0" applyNumberFormat="1" applyFont="1" applyFill="1" applyBorder="1" applyAlignment="1">
      <alignment horizontal="right" vertical="center"/>
    </xf>
    <xf numFmtId="10" fontId="67" fillId="37" borderId="90" xfId="0" applyNumberFormat="1" applyFont="1" applyFill="1" applyBorder="1" applyAlignment="1">
      <alignment horizontal="center" vertical="center"/>
    </xf>
    <xf numFmtId="4" fontId="68" fillId="37" borderId="91" xfId="38" applyNumberFormat="1" applyFont="1" applyFill="1" applyBorder="1" applyAlignment="1">
      <alignment vertical="center"/>
    </xf>
    <xf numFmtId="4" fontId="68" fillId="37" borderId="92" xfId="38" applyNumberFormat="1" applyFont="1" applyFill="1" applyBorder="1" applyAlignment="1">
      <alignment vertical="center"/>
    </xf>
    <xf numFmtId="2" fontId="4" fillId="37" borderId="113" xfId="159" applyNumberFormat="1" applyFont="1" applyFill="1" applyBorder="1" applyAlignment="1" applyProtection="1">
      <alignment vertical="center" wrapText="1"/>
      <protection locked="0"/>
    </xf>
    <xf numFmtId="4" fontId="68" fillId="17" borderId="10" xfId="79" applyNumberFormat="1" applyFont="1" applyFill="1" applyBorder="1" applyAlignment="1">
      <alignment vertical="center" wrapText="1"/>
    </xf>
    <xf numFmtId="10" fontId="67" fillId="17" borderId="10" xfId="78" applyNumberFormat="1" applyFont="1" applyFill="1" applyBorder="1" applyAlignment="1">
      <alignment horizontal="center" vertical="center"/>
    </xf>
    <xf numFmtId="4" fontId="68" fillId="17" borderId="17" xfId="0" applyNumberFormat="1" applyFont="1" applyFill="1" applyBorder="1"/>
    <xf numFmtId="10" fontId="67" fillId="17" borderId="79" xfId="78" applyNumberFormat="1" applyFont="1" applyFill="1" applyBorder="1" applyAlignment="1">
      <alignment horizontal="center" vertical="center"/>
    </xf>
    <xf numFmtId="4" fontId="68" fillId="17" borderId="80" xfId="0" applyNumberFormat="1" applyFont="1" applyFill="1" applyBorder="1"/>
    <xf numFmtId="0" fontId="20" fillId="39" borderId="15" xfId="80" applyFont="1" applyFill="1" applyBorder="1" applyAlignment="1" applyProtection="1">
      <alignment horizontal="center" vertical="center" wrapText="1"/>
    </xf>
    <xf numFmtId="2" fontId="3" fillId="17" borderId="15" xfId="0" applyNumberFormat="1" applyFont="1" applyFill="1" applyBorder="1" applyAlignment="1" applyProtection="1">
      <alignment horizontal="left" vertical="center" wrapText="1"/>
    </xf>
    <xf numFmtId="0" fontId="20" fillId="40" borderId="15" xfId="80" applyFont="1" applyFill="1" applyBorder="1" applyAlignment="1" applyProtection="1">
      <alignment horizontal="center" vertical="center" wrapText="1"/>
    </xf>
    <xf numFmtId="2" fontId="3" fillId="36" borderId="15" xfId="0" applyNumberFormat="1" applyFont="1" applyFill="1" applyBorder="1" applyAlignment="1" applyProtection="1">
      <alignment horizontal="left" vertical="center" wrapText="1"/>
    </xf>
    <xf numFmtId="2" fontId="3" fillId="40" borderId="15" xfId="0" applyNumberFormat="1" applyFont="1" applyFill="1" applyBorder="1" applyAlignment="1" applyProtection="1">
      <alignment horizontal="left" vertical="center" wrapText="1"/>
    </xf>
    <xf numFmtId="0" fontId="61" fillId="41" borderId="15" xfId="80" applyFont="1" applyFill="1" applyBorder="1" applyAlignment="1" applyProtection="1">
      <alignment horizontal="center" vertical="center" wrapText="1"/>
    </xf>
    <xf numFmtId="2" fontId="4" fillId="41" borderId="15" xfId="0" applyNumberFormat="1" applyFont="1" applyFill="1" applyBorder="1" applyAlignment="1" applyProtection="1">
      <alignment horizontal="left" vertical="center" wrapText="1"/>
    </xf>
    <xf numFmtId="0" fontId="61" fillId="41" borderId="22" xfId="80" applyFont="1" applyFill="1" applyBorder="1" applyAlignment="1" applyProtection="1">
      <alignment horizontal="center" vertical="center" wrapText="1"/>
    </xf>
    <xf numFmtId="2" fontId="4" fillId="41" borderId="22" xfId="0" applyNumberFormat="1" applyFont="1" applyFill="1" applyBorder="1" applyAlignment="1" applyProtection="1">
      <alignment horizontal="left" vertical="center" wrapText="1"/>
    </xf>
    <xf numFmtId="0" fontId="20" fillId="36" borderId="15" xfId="80" applyFont="1" applyFill="1" applyBorder="1" applyAlignment="1" applyProtection="1">
      <alignment horizontal="center" vertical="center" wrapText="1"/>
    </xf>
    <xf numFmtId="0" fontId="4" fillId="36" borderId="18" xfId="0" applyFont="1" applyFill="1" applyBorder="1" applyAlignment="1" applyProtection="1">
      <alignment horizontal="center" vertical="center" wrapText="1"/>
      <protection locked="0"/>
    </xf>
    <xf numFmtId="0" fontId="79" fillId="0" borderId="0" xfId="0" quotePrefix="1" applyFont="1" applyBorder="1" applyAlignment="1" applyProtection="1">
      <alignment vertical="center" wrapText="1"/>
      <protection locked="0"/>
    </xf>
    <xf numFmtId="44" fontId="4" fillId="36" borderId="83" xfId="38" applyFont="1" applyFill="1" applyBorder="1" applyAlignment="1" applyProtection="1">
      <alignment horizontal="center" vertical="center" wrapText="1"/>
      <protection locked="0"/>
    </xf>
    <xf numFmtId="4" fontId="4" fillId="41" borderId="21" xfId="0" applyNumberFormat="1" applyFont="1" applyFill="1" applyBorder="1" applyAlignment="1" applyProtection="1">
      <alignment horizontal="right" vertical="center" wrapText="1"/>
      <protection locked="0"/>
    </xf>
    <xf numFmtId="4" fontId="4" fillId="41" borderId="22" xfId="38" applyNumberFormat="1" applyFont="1" applyFill="1" applyBorder="1" applyAlignment="1" applyProtection="1">
      <alignment horizontal="right" vertical="center" wrapText="1"/>
      <protection locked="0"/>
    </xf>
    <xf numFmtId="4" fontId="34" fillId="41" borderId="22" xfId="0" applyNumberFormat="1" applyFont="1" applyFill="1" applyBorder="1" applyAlignment="1" applyProtection="1">
      <alignment horizontal="right"/>
      <protection locked="0"/>
    </xf>
    <xf numFmtId="4" fontId="3" fillId="41" borderId="22" xfId="0" applyNumberFormat="1" applyFont="1" applyFill="1" applyBorder="1" applyAlignment="1" applyProtection="1">
      <alignment horizontal="right"/>
      <protection locked="0"/>
    </xf>
    <xf numFmtId="4" fontId="4" fillId="41" borderId="110" xfId="0" applyNumberFormat="1" applyFont="1" applyFill="1" applyBorder="1" applyAlignment="1" applyProtection="1">
      <alignment horizontal="right"/>
      <protection locked="0"/>
    </xf>
    <xf numFmtId="4" fontId="3" fillId="17" borderId="96" xfId="0" applyNumberFormat="1" applyFont="1" applyFill="1" applyBorder="1" applyAlignment="1" applyProtection="1">
      <alignment horizontal="right" vertical="center" wrapText="1"/>
      <protection locked="0"/>
    </xf>
    <xf numFmtId="4" fontId="4" fillId="17" borderId="15" xfId="38" applyNumberFormat="1" applyFont="1" applyFill="1" applyBorder="1" applyAlignment="1" applyProtection="1">
      <alignment horizontal="right" vertical="center" wrapText="1"/>
      <protection locked="0"/>
    </xf>
    <xf numFmtId="4" fontId="19" fillId="0" borderId="15" xfId="0" applyNumberFormat="1" applyFont="1" applyBorder="1" applyAlignment="1" applyProtection="1">
      <alignment horizontal="right"/>
      <protection locked="0"/>
    </xf>
    <xf numFmtId="4" fontId="3" fillId="0" borderId="15" xfId="0" applyNumberFormat="1" applyFont="1" applyBorder="1" applyAlignment="1" applyProtection="1">
      <alignment horizontal="right"/>
      <protection locked="0"/>
    </xf>
    <xf numFmtId="4" fontId="3" fillId="0" borderId="86" xfId="0" applyNumberFormat="1" applyFont="1" applyBorder="1" applyAlignment="1" applyProtection="1">
      <alignment horizontal="right"/>
      <protection locked="0"/>
    </xf>
    <xf numFmtId="4" fontId="4" fillId="41" borderId="96" xfId="0" applyNumberFormat="1" applyFont="1" applyFill="1" applyBorder="1" applyAlignment="1" applyProtection="1">
      <alignment horizontal="right" vertical="center" wrapText="1"/>
      <protection locked="0"/>
    </xf>
    <xf numFmtId="4" fontId="4" fillId="41" borderId="15" xfId="38" applyNumberFormat="1" applyFont="1" applyFill="1" applyBorder="1" applyAlignment="1" applyProtection="1">
      <alignment horizontal="right" vertical="center" wrapText="1"/>
      <protection locked="0"/>
    </xf>
    <xf numFmtId="4" fontId="34" fillId="41" borderId="15" xfId="0" applyNumberFormat="1" applyFont="1" applyFill="1" applyBorder="1" applyAlignment="1" applyProtection="1">
      <alignment horizontal="right"/>
      <protection locked="0"/>
    </xf>
    <xf numFmtId="4" fontId="3" fillId="41" borderId="15" xfId="0" applyNumberFormat="1" applyFont="1" applyFill="1" applyBorder="1" applyAlignment="1" applyProtection="1">
      <alignment horizontal="right"/>
      <protection locked="0"/>
    </xf>
    <xf numFmtId="4" fontId="4" fillId="41" borderId="86" xfId="0" applyNumberFormat="1" applyFont="1" applyFill="1" applyBorder="1" applyAlignment="1" applyProtection="1">
      <alignment horizontal="right"/>
      <protection locked="0"/>
    </xf>
    <xf numFmtId="4" fontId="3" fillId="40" borderId="96" xfId="0" applyNumberFormat="1" applyFont="1" applyFill="1" applyBorder="1" applyAlignment="1" applyProtection="1">
      <alignment horizontal="right" vertical="center" wrapText="1"/>
      <protection locked="0"/>
    </xf>
    <xf numFmtId="4" fontId="4" fillId="40" borderId="15" xfId="38" applyNumberFormat="1" applyFont="1" applyFill="1" applyBorder="1" applyAlignment="1" applyProtection="1">
      <alignment horizontal="right" vertical="center" wrapText="1"/>
      <protection locked="0"/>
    </xf>
    <xf numFmtId="4" fontId="19" fillId="40" borderId="15" xfId="0" applyNumberFormat="1" applyFont="1" applyFill="1" applyBorder="1" applyAlignment="1" applyProtection="1">
      <alignment horizontal="right"/>
      <protection locked="0"/>
    </xf>
    <xf numFmtId="4" fontId="3" fillId="40" borderId="15" xfId="0" applyNumberFormat="1" applyFont="1" applyFill="1" applyBorder="1" applyAlignment="1" applyProtection="1">
      <alignment horizontal="right"/>
      <protection locked="0"/>
    </xf>
    <xf numFmtId="4" fontId="3" fillId="36" borderId="96" xfId="0" applyNumberFormat="1" applyFont="1" applyFill="1" applyBorder="1" applyAlignment="1" applyProtection="1">
      <alignment horizontal="right" vertical="center" wrapText="1"/>
      <protection locked="0"/>
    </xf>
    <xf numFmtId="4" fontId="4" fillId="36" borderId="15" xfId="38" applyNumberFormat="1" applyFont="1" applyFill="1" applyBorder="1" applyAlignment="1" applyProtection="1">
      <alignment horizontal="right" vertical="center" wrapText="1"/>
      <protection locked="0"/>
    </xf>
    <xf numFmtId="4" fontId="19" fillId="36" borderId="15" xfId="0" applyNumberFormat="1" applyFont="1" applyFill="1" applyBorder="1" applyAlignment="1" applyProtection="1">
      <alignment horizontal="right"/>
      <protection locked="0"/>
    </xf>
    <xf numFmtId="4" fontId="3" fillId="36" borderId="15" xfId="0" applyNumberFormat="1" applyFont="1" applyFill="1" applyBorder="1" applyAlignment="1" applyProtection="1">
      <alignment horizontal="right"/>
      <protection locked="0"/>
    </xf>
    <xf numFmtId="4" fontId="3" fillId="17" borderId="16" xfId="38" applyNumberFormat="1" applyFont="1" applyFill="1" applyBorder="1" applyAlignment="1" applyProtection="1">
      <alignment vertical="center"/>
      <protection locked="0"/>
    </xf>
    <xf numFmtId="4" fontId="3" fillId="17" borderId="10" xfId="0" applyNumberFormat="1" applyFont="1" applyFill="1" applyBorder="1" applyAlignment="1" applyProtection="1">
      <alignment horizontal="right" vertical="center"/>
      <protection locked="0"/>
    </xf>
    <xf numFmtId="0" fontId="19" fillId="0" borderId="10" xfId="0" applyFont="1" applyBorder="1" applyProtection="1">
      <protection locked="0"/>
    </xf>
    <xf numFmtId="0" fontId="19" fillId="0" borderId="80" xfId="0" applyFont="1" applyBorder="1" applyProtection="1">
      <protection locked="0"/>
    </xf>
    <xf numFmtId="0" fontId="19" fillId="0" borderId="0" xfId="0" applyFont="1" applyProtection="1">
      <protection locked="0"/>
    </xf>
    <xf numFmtId="0" fontId="3" fillId="0" borderId="0" xfId="0" applyFont="1" applyBorder="1" applyAlignment="1" applyProtection="1">
      <alignment horizontal="center"/>
    </xf>
    <xf numFmtId="49" fontId="3" fillId="0" borderId="0" xfId="0" applyNumberFormat="1" applyFont="1" applyBorder="1" applyAlignment="1" applyProtection="1">
      <alignment horizontal="center"/>
    </xf>
    <xf numFmtId="0" fontId="3" fillId="0" borderId="0" xfId="0" applyFont="1" applyAlignment="1" applyProtection="1">
      <alignment horizontal="left" wrapText="1"/>
    </xf>
    <xf numFmtId="2" fontId="3" fillId="0" borderId="0" xfId="0" applyNumberFormat="1" applyFont="1" applyAlignment="1" applyProtection="1">
      <alignment horizontal="center"/>
    </xf>
    <xf numFmtId="43" fontId="3" fillId="0" borderId="0" xfId="0" applyNumberFormat="1" applyFont="1" applyAlignment="1" applyProtection="1">
      <alignment horizontal="right"/>
    </xf>
    <xf numFmtId="2" fontId="3" fillId="0" borderId="0" xfId="0" applyNumberFormat="1" applyFont="1" applyAlignment="1" applyProtection="1">
      <alignment horizontal="right"/>
    </xf>
    <xf numFmtId="44" fontId="3" fillId="0" borderId="0" xfId="38" applyFont="1" applyProtection="1"/>
    <xf numFmtId="44" fontId="4" fillId="0" borderId="0" xfId="38" applyFont="1" applyProtection="1"/>
    <xf numFmtId="0" fontId="4" fillId="0" borderId="0" xfId="0" applyFont="1" applyProtection="1"/>
    <xf numFmtId="0" fontId="19" fillId="0" borderId="0" xfId="0" applyFont="1" applyProtection="1"/>
    <xf numFmtId="0" fontId="3" fillId="0" borderId="89" xfId="0" applyFont="1" applyBorder="1" applyAlignment="1" applyProtection="1">
      <alignment horizontal="center"/>
    </xf>
    <xf numFmtId="49" fontId="3" fillId="0" borderId="89" xfId="0" applyNumberFormat="1" applyFont="1" applyBorder="1" applyAlignment="1" applyProtection="1">
      <alignment horizontal="center"/>
    </xf>
    <xf numFmtId="0" fontId="3" fillId="0" borderId="97" xfId="0" applyFont="1" applyBorder="1" applyAlignment="1" applyProtection="1">
      <alignment horizontal="left" wrapText="1"/>
    </xf>
    <xf numFmtId="0" fontId="4" fillId="36" borderId="18" xfId="0" applyFont="1" applyFill="1" applyBorder="1" applyAlignment="1" applyProtection="1">
      <alignment horizontal="center" vertical="center" wrapText="1"/>
    </xf>
    <xf numFmtId="0" fontId="4" fillId="36" borderId="82" xfId="0" applyFont="1" applyFill="1" applyBorder="1" applyAlignment="1" applyProtection="1">
      <alignment horizontal="center" vertical="center" wrapText="1"/>
    </xf>
    <xf numFmtId="0" fontId="61" fillId="41" borderId="109" xfId="80" applyFont="1" applyFill="1" applyBorder="1" applyAlignment="1" applyProtection="1">
      <alignment horizontal="center" vertical="center"/>
    </xf>
    <xf numFmtId="49" fontId="61" fillId="41" borderId="22" xfId="80" applyNumberFormat="1" applyFont="1" applyFill="1" applyBorder="1" applyAlignment="1" applyProtection="1">
      <alignment horizontal="center" vertical="center"/>
    </xf>
    <xf numFmtId="2" fontId="4" fillId="41" borderId="22" xfId="0" applyNumberFormat="1" applyFont="1" applyFill="1" applyBorder="1" applyAlignment="1" applyProtection="1">
      <alignment horizontal="center" vertical="center"/>
    </xf>
    <xf numFmtId="43" fontId="4" fillId="41" borderId="22" xfId="0" applyNumberFormat="1" applyFont="1" applyFill="1" applyBorder="1" applyAlignment="1" applyProtection="1">
      <alignment horizontal="center" vertical="center" wrapText="1"/>
    </xf>
    <xf numFmtId="0" fontId="4" fillId="41" borderId="22" xfId="0" applyFont="1" applyFill="1" applyBorder="1" applyAlignment="1" applyProtection="1">
      <alignment horizontal="center" vertical="center" wrapText="1"/>
    </xf>
    <xf numFmtId="4" fontId="3" fillId="41" borderId="22" xfId="0" applyNumberFormat="1" applyFont="1" applyFill="1" applyBorder="1" applyAlignment="1" applyProtection="1">
      <alignment horizontal="right" vertical="center" wrapText="1"/>
    </xf>
    <xf numFmtId="4" fontId="4" fillId="41" borderId="26" xfId="0" applyNumberFormat="1" applyFont="1" applyFill="1" applyBorder="1" applyAlignment="1" applyProtection="1">
      <alignment horizontal="right" vertical="center" wrapText="1"/>
    </xf>
    <xf numFmtId="0" fontId="20" fillId="39" borderId="84" xfId="80" applyFont="1" applyFill="1" applyBorder="1" applyAlignment="1" applyProtection="1">
      <alignment horizontal="center" vertical="center"/>
    </xf>
    <xf numFmtId="49" fontId="20" fillId="39" borderId="15" xfId="80" applyNumberFormat="1" applyFont="1" applyFill="1" applyBorder="1" applyAlignment="1" applyProtection="1">
      <alignment horizontal="center" vertical="center"/>
    </xf>
    <xf numFmtId="2" fontId="3" fillId="17" borderId="15" xfId="0" applyNumberFormat="1" applyFont="1" applyFill="1" applyBorder="1" applyAlignment="1" applyProtection="1">
      <alignment horizontal="center" vertical="center"/>
    </xf>
    <xf numFmtId="4" fontId="3" fillId="17" borderId="15" xfId="0" applyNumberFormat="1" applyFont="1" applyFill="1" applyBorder="1" applyAlignment="1" applyProtection="1">
      <alignment horizontal="right" vertical="center" wrapText="1"/>
    </xf>
    <xf numFmtId="10" fontId="3" fillId="17" borderId="15" xfId="60" applyNumberFormat="1" applyFont="1" applyFill="1" applyBorder="1" applyAlignment="1" applyProtection="1">
      <alignment horizontal="center" vertical="center" wrapText="1"/>
    </xf>
    <xf numFmtId="4" fontId="3" fillId="17" borderId="49" xfId="0" applyNumberFormat="1" applyFont="1" applyFill="1" applyBorder="1" applyAlignment="1" applyProtection="1">
      <alignment horizontal="right" vertical="center" wrapText="1"/>
    </xf>
    <xf numFmtId="4" fontId="4" fillId="17" borderId="85" xfId="0" applyNumberFormat="1" applyFont="1" applyFill="1" applyBorder="1" applyAlignment="1" applyProtection="1">
      <alignment horizontal="right" vertical="center" wrapText="1"/>
    </xf>
    <xf numFmtId="0" fontId="61" fillId="41" borderId="84" xfId="80" applyFont="1" applyFill="1" applyBorder="1" applyAlignment="1" applyProtection="1">
      <alignment horizontal="center" vertical="center"/>
    </xf>
    <xf numFmtId="49" fontId="61" fillId="41" borderId="15" xfId="80" applyNumberFormat="1" applyFont="1" applyFill="1" applyBorder="1" applyAlignment="1" applyProtection="1">
      <alignment horizontal="center" vertical="center"/>
    </xf>
    <xf numFmtId="2" fontId="4" fillId="41" borderId="15" xfId="0" applyNumberFormat="1" applyFont="1" applyFill="1" applyBorder="1" applyAlignment="1" applyProtection="1">
      <alignment horizontal="center" vertical="center"/>
    </xf>
    <xf numFmtId="4" fontId="3" fillId="41" borderId="15" xfId="0" applyNumberFormat="1" applyFont="1" applyFill="1" applyBorder="1" applyAlignment="1" applyProtection="1">
      <alignment horizontal="right" vertical="center" wrapText="1"/>
    </xf>
    <xf numFmtId="0" fontId="4" fillId="41" borderId="15" xfId="0" applyFont="1" applyFill="1" applyBorder="1" applyAlignment="1" applyProtection="1">
      <alignment horizontal="center" vertical="center" wrapText="1"/>
    </xf>
    <xf numFmtId="0" fontId="4" fillId="41" borderId="49" xfId="0" applyFont="1" applyFill="1" applyBorder="1" applyAlignment="1" applyProtection="1">
      <alignment horizontal="center" vertical="center" wrapText="1"/>
    </xf>
    <xf numFmtId="4" fontId="3" fillId="41" borderId="49" xfId="0" applyNumberFormat="1" applyFont="1" applyFill="1" applyBorder="1" applyAlignment="1" applyProtection="1">
      <alignment horizontal="right" vertical="center" wrapText="1"/>
    </xf>
    <xf numFmtId="4" fontId="4" fillId="41" borderId="85" xfId="0" applyNumberFormat="1" applyFont="1" applyFill="1" applyBorder="1" applyAlignment="1" applyProtection="1">
      <alignment horizontal="right" vertical="center" wrapText="1"/>
    </xf>
    <xf numFmtId="0" fontId="20" fillId="40" borderId="84" xfId="80" applyFont="1" applyFill="1" applyBorder="1" applyAlignment="1" applyProtection="1">
      <alignment horizontal="center" vertical="center"/>
    </xf>
    <xf numFmtId="49" fontId="20" fillId="40" borderId="15" xfId="80" applyNumberFormat="1" applyFont="1" applyFill="1" applyBorder="1" applyAlignment="1" applyProtection="1">
      <alignment horizontal="center" vertical="center"/>
    </xf>
    <xf numFmtId="2" fontId="3" fillId="36" borderId="15" xfId="0" applyNumberFormat="1" applyFont="1" applyFill="1" applyBorder="1" applyAlignment="1" applyProtection="1">
      <alignment horizontal="center" vertical="center"/>
    </xf>
    <xf numFmtId="4" fontId="3" fillId="36" borderId="15" xfId="0" applyNumberFormat="1" applyFont="1" applyFill="1" applyBorder="1" applyAlignment="1" applyProtection="1">
      <alignment horizontal="right" vertical="center" wrapText="1"/>
    </xf>
    <xf numFmtId="0" fontId="4" fillId="36" borderId="15" xfId="0" applyFont="1" applyFill="1" applyBorder="1" applyAlignment="1" applyProtection="1">
      <alignment horizontal="center" vertical="center" wrapText="1"/>
    </xf>
    <xf numFmtId="0" fontId="4" fillId="36" borderId="49" xfId="0" applyFont="1" applyFill="1" applyBorder="1" applyAlignment="1" applyProtection="1">
      <alignment horizontal="center" vertical="center" wrapText="1"/>
    </xf>
    <xf numFmtId="4" fontId="3" fillId="36" borderId="49" xfId="0" applyNumberFormat="1" applyFont="1" applyFill="1" applyBorder="1" applyAlignment="1" applyProtection="1">
      <alignment horizontal="right" vertical="center" wrapText="1"/>
    </xf>
    <xf numFmtId="2" fontId="3" fillId="40" borderId="15" xfId="0" applyNumberFormat="1" applyFont="1" applyFill="1" applyBorder="1" applyAlignment="1" applyProtection="1">
      <alignment horizontal="center" vertical="center"/>
    </xf>
    <xf numFmtId="4" fontId="3" fillId="40" borderId="15" xfId="0" applyNumberFormat="1" applyFont="1" applyFill="1" applyBorder="1" applyAlignment="1" applyProtection="1">
      <alignment horizontal="right" vertical="center" wrapText="1"/>
    </xf>
    <xf numFmtId="0" fontId="4" fillId="40" borderId="15" xfId="0" applyFont="1" applyFill="1" applyBorder="1" applyAlignment="1" applyProtection="1">
      <alignment horizontal="center" vertical="center" wrapText="1"/>
    </xf>
    <xf numFmtId="0" fontId="4" fillId="40" borderId="49" xfId="0" applyFont="1" applyFill="1" applyBorder="1" applyAlignment="1" applyProtection="1">
      <alignment horizontal="center" vertical="center" wrapText="1"/>
    </xf>
    <xf numFmtId="4" fontId="3" fillId="40" borderId="49" xfId="0" applyNumberFormat="1" applyFont="1" applyFill="1" applyBorder="1" applyAlignment="1" applyProtection="1">
      <alignment horizontal="right" vertical="center" wrapText="1"/>
    </xf>
    <xf numFmtId="0" fontId="20" fillId="36" borderId="84" xfId="80" applyFont="1" applyFill="1" applyBorder="1" applyAlignment="1" applyProtection="1">
      <alignment horizontal="center" vertical="center"/>
    </xf>
    <xf numFmtId="49" fontId="20" fillId="36" borderId="15" xfId="80" applyNumberFormat="1" applyFont="1" applyFill="1" applyBorder="1" applyAlignment="1" applyProtection="1">
      <alignment horizontal="center" vertical="center"/>
    </xf>
    <xf numFmtId="49" fontId="20" fillId="39" borderId="15" xfId="80" applyNumberFormat="1" applyFont="1" applyFill="1" applyBorder="1" applyAlignment="1" applyProtection="1">
      <alignment horizontal="center" vertical="center" wrapText="1"/>
    </xf>
    <xf numFmtId="4" fontId="4" fillId="17" borderId="49" xfId="0" applyNumberFormat="1" applyFont="1" applyFill="1" applyBorder="1" applyAlignment="1" applyProtection="1">
      <alignment horizontal="right" vertical="center" wrapText="1"/>
    </xf>
    <xf numFmtId="4" fontId="4" fillId="41" borderId="49" xfId="0" applyNumberFormat="1" applyFont="1" applyFill="1" applyBorder="1" applyAlignment="1" applyProtection="1">
      <alignment horizontal="right" vertical="center" wrapText="1"/>
    </xf>
    <xf numFmtId="0" fontId="3" fillId="34" borderId="87" xfId="135" applyNumberFormat="1" applyFont="1" applyFill="1" applyBorder="1" applyAlignment="1" applyProtection="1">
      <alignment horizontal="center" vertical="center"/>
    </xf>
    <xf numFmtId="49" fontId="3" fillId="34" borderId="10" xfId="135" applyNumberFormat="1" applyFont="1" applyFill="1" applyBorder="1" applyAlignment="1" applyProtection="1">
      <alignment horizontal="center" vertical="center" wrapText="1"/>
    </xf>
    <xf numFmtId="0" fontId="3" fillId="34" borderId="10" xfId="135" applyNumberFormat="1" applyFont="1" applyFill="1" applyBorder="1" applyAlignment="1" applyProtection="1">
      <alignment horizontal="center" vertical="center"/>
    </xf>
    <xf numFmtId="4" fontId="3" fillId="17" borderId="10" xfId="79" applyNumberFormat="1" applyFont="1" applyFill="1" applyBorder="1" applyAlignment="1" applyProtection="1">
      <alignment vertical="center" wrapText="1"/>
    </xf>
    <xf numFmtId="0" fontId="3" fillId="17" borderId="10" xfId="0" applyFont="1" applyFill="1" applyBorder="1" applyAlignment="1" applyProtection="1">
      <alignment horizontal="center" vertical="center" wrapText="1"/>
    </xf>
    <xf numFmtId="4" fontId="3" fillId="34" borderId="10" xfId="80" applyNumberFormat="1" applyFont="1" applyFill="1" applyBorder="1" applyAlignment="1" applyProtection="1">
      <alignment horizontal="center" vertical="center" wrapText="1"/>
    </xf>
    <xf numFmtId="166" fontId="3" fillId="34" borderId="10" xfId="80" applyNumberFormat="1" applyFont="1" applyFill="1" applyBorder="1" applyAlignment="1" applyProtection="1">
      <alignment horizontal="right" vertical="center"/>
    </xf>
    <xf numFmtId="10" fontId="3" fillId="17" borderId="10" xfId="60" applyNumberFormat="1" applyFont="1" applyFill="1" applyBorder="1" applyAlignment="1" applyProtection="1">
      <alignment horizontal="right" vertical="center"/>
    </xf>
    <xf numFmtId="4" fontId="3" fillId="17" borderId="10" xfId="38" applyNumberFormat="1" applyFont="1" applyFill="1" applyBorder="1" applyAlignment="1" applyProtection="1">
      <alignment vertical="center"/>
    </xf>
    <xf numFmtId="10" fontId="3" fillId="17" borderId="11" xfId="60" applyNumberFormat="1" applyFont="1" applyFill="1" applyBorder="1" applyAlignment="1" applyProtection="1">
      <alignment vertical="center"/>
    </xf>
    <xf numFmtId="4" fontId="3" fillId="17" borderId="11" xfId="38" applyNumberFormat="1" applyFont="1" applyFill="1" applyBorder="1" applyAlignment="1" applyProtection="1">
      <alignment vertical="center"/>
    </xf>
    <xf numFmtId="4" fontId="3" fillId="17" borderId="17" xfId="38" applyNumberFormat="1" applyFont="1" applyFill="1" applyBorder="1" applyAlignment="1" applyProtection="1">
      <alignment vertical="center"/>
    </xf>
    <xf numFmtId="4" fontId="4" fillId="37" borderId="114" xfId="159" applyNumberFormat="1" applyFont="1" applyFill="1" applyBorder="1" applyAlignment="1" applyProtection="1">
      <alignment vertical="center" wrapText="1"/>
    </xf>
    <xf numFmtId="10" fontId="4" fillId="37" borderId="112" xfId="60" applyNumberFormat="1" applyFont="1" applyFill="1" applyBorder="1" applyAlignment="1" applyProtection="1">
      <alignment vertical="center" wrapText="1"/>
    </xf>
    <xf numFmtId="0" fontId="26" fillId="0" borderId="0" xfId="0" applyFont="1" applyAlignment="1">
      <alignment horizontal="left" vertical="center" wrapText="1"/>
    </xf>
    <xf numFmtId="0" fontId="25" fillId="0" borderId="0" xfId="0" quotePrefix="1" applyFont="1" applyAlignment="1">
      <alignment horizontal="left" vertical="distributed" wrapText="1"/>
    </xf>
    <xf numFmtId="4" fontId="4" fillId="37" borderId="74" xfId="38" applyNumberFormat="1" applyFont="1" applyFill="1" applyBorder="1" applyAlignment="1">
      <alignment horizontal="center" vertical="center"/>
    </xf>
    <xf numFmtId="4" fontId="4" fillId="37" borderId="75" xfId="38" applyNumberFormat="1" applyFont="1" applyFill="1" applyBorder="1" applyAlignment="1">
      <alignment horizontal="center" vertical="center"/>
    </xf>
    <xf numFmtId="0" fontId="4" fillId="37" borderId="74" xfId="0" applyFont="1" applyFill="1" applyBorder="1" applyAlignment="1">
      <alignment horizontal="center" vertical="center"/>
    </xf>
    <xf numFmtId="0" fontId="4" fillId="37" borderId="81" xfId="0" applyFont="1" applyFill="1" applyBorder="1" applyAlignment="1">
      <alignment horizontal="center" vertical="center"/>
    </xf>
    <xf numFmtId="0" fontId="4" fillId="37" borderId="78" xfId="0" applyFont="1" applyFill="1" applyBorder="1" applyAlignment="1">
      <alignment horizontal="center" vertical="center" wrapText="1"/>
    </xf>
    <xf numFmtId="0" fontId="4" fillId="37" borderId="18" xfId="0" applyFont="1" applyFill="1" applyBorder="1" applyAlignment="1">
      <alignment horizontal="center" vertical="center" wrapText="1"/>
    </xf>
    <xf numFmtId="44" fontId="4" fillId="37" borderId="17" xfId="38" applyFont="1" applyFill="1" applyBorder="1" applyAlignment="1">
      <alignment horizontal="center" vertical="center" wrapText="1"/>
    </xf>
    <xf numFmtId="44" fontId="4" fillId="37" borderId="82" xfId="38" applyFont="1" applyFill="1" applyBorder="1" applyAlignment="1">
      <alignment horizontal="center" vertical="center" wrapText="1"/>
    </xf>
    <xf numFmtId="0" fontId="68" fillId="37" borderId="88" xfId="0" applyFont="1" applyFill="1" applyBorder="1" applyAlignment="1">
      <alignment horizontal="center" vertical="center" wrapText="1"/>
    </xf>
    <xf numFmtId="0" fontId="68" fillId="37" borderId="89" xfId="0" applyFont="1" applyFill="1" applyBorder="1" applyAlignment="1">
      <alignment horizontal="center" vertical="center" wrapText="1"/>
    </xf>
    <xf numFmtId="0" fontId="71" fillId="0" borderId="15" xfId="0" applyFont="1" applyBorder="1" applyAlignment="1">
      <alignment horizontal="center" vertical="top" wrapText="1"/>
    </xf>
    <xf numFmtId="0" fontId="73" fillId="0" borderId="10" xfId="0" applyFont="1" applyBorder="1" applyAlignment="1">
      <alignment horizontal="center" vertical="top" wrapText="1"/>
    </xf>
    <xf numFmtId="0" fontId="79" fillId="0" borderId="0" xfId="0" quotePrefix="1" applyFont="1" applyBorder="1" applyAlignment="1" applyProtection="1">
      <alignment horizontal="left" vertical="center" wrapText="1"/>
      <protection locked="0"/>
    </xf>
    <xf numFmtId="0" fontId="4" fillId="37" borderId="76" xfId="0" applyFont="1" applyFill="1" applyBorder="1" applyAlignment="1">
      <alignment horizontal="center" vertical="center"/>
    </xf>
    <xf numFmtId="0" fontId="4" fillId="37" borderId="77" xfId="0" applyFont="1" applyFill="1" applyBorder="1" applyAlignment="1">
      <alignment horizontal="center" vertical="center"/>
    </xf>
    <xf numFmtId="44" fontId="4" fillId="37" borderId="80" xfId="38" applyFont="1" applyFill="1" applyBorder="1" applyAlignment="1">
      <alignment horizontal="center" vertical="center" wrapText="1"/>
    </xf>
    <xf numFmtId="44" fontId="4" fillId="37" borderId="83" xfId="38" applyFont="1" applyFill="1" applyBorder="1" applyAlignment="1">
      <alignment horizontal="center" vertical="center" wrapText="1"/>
    </xf>
    <xf numFmtId="0" fontId="72" fillId="0" borderId="93" xfId="0" applyFont="1" applyBorder="1" applyAlignment="1" applyProtection="1">
      <alignment horizontal="center" vertical="top" wrapText="1"/>
      <protection locked="0"/>
    </xf>
    <xf numFmtId="0" fontId="72" fillId="0" borderId="94" xfId="0" applyFont="1" applyBorder="1" applyAlignment="1" applyProtection="1">
      <alignment horizontal="center" vertical="top" wrapText="1"/>
      <protection locked="0"/>
    </xf>
    <xf numFmtId="0" fontId="72" fillId="0" borderId="95" xfId="0" applyFont="1" applyBorder="1" applyAlignment="1" applyProtection="1">
      <alignment horizontal="center" vertical="top" wrapText="1"/>
      <protection locked="0"/>
    </xf>
    <xf numFmtId="0" fontId="72" fillId="0" borderId="49" xfId="0" applyFont="1" applyBorder="1" applyAlignment="1" applyProtection="1">
      <alignment horizontal="center" vertical="top" wrapText="1"/>
      <protection locked="0"/>
    </xf>
    <xf numFmtId="0" fontId="72" fillId="0" borderId="25" xfId="0" applyFont="1" applyBorder="1" applyAlignment="1" applyProtection="1">
      <alignment horizontal="center" vertical="top" wrapText="1"/>
      <protection locked="0"/>
    </xf>
    <xf numFmtId="0" fontId="72" fillId="0" borderId="73" xfId="0" applyFont="1" applyBorder="1" applyAlignment="1" applyProtection="1">
      <alignment horizontal="center" vertical="top" wrapText="1"/>
      <protection locked="0"/>
    </xf>
    <xf numFmtId="0" fontId="40" fillId="0" borderId="0" xfId="0" applyFont="1" applyAlignment="1">
      <alignment horizontal="center"/>
    </xf>
    <xf numFmtId="0" fontId="63" fillId="0" borderId="0" xfId="0" applyFont="1" applyAlignment="1">
      <alignment horizontal="center"/>
    </xf>
    <xf numFmtId="0" fontId="74" fillId="0" borderId="0" xfId="0" applyFont="1" applyAlignment="1">
      <alignment horizontal="center"/>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Alignment="1" applyProtection="1">
      <alignment horizontal="center" vertical="center"/>
    </xf>
    <xf numFmtId="10" fontId="4" fillId="37" borderId="112" xfId="60" applyNumberFormat="1" applyFont="1" applyFill="1" applyBorder="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40" fillId="0" borderId="0" xfId="0" applyFont="1" applyBorder="1" applyAlignment="1" applyProtection="1">
      <alignment horizontal="center"/>
      <protection locked="0"/>
    </xf>
    <xf numFmtId="0" fontId="63" fillId="0" borderId="0" xfId="0" applyFont="1" applyBorder="1" applyAlignment="1" applyProtection="1">
      <alignment horizontal="center"/>
    </xf>
    <xf numFmtId="0" fontId="63" fillId="17" borderId="0" xfId="0" applyFont="1" applyFill="1" applyBorder="1" applyAlignment="1" applyProtection="1">
      <alignment horizontal="center" vertical="center"/>
    </xf>
    <xf numFmtId="0" fontId="75" fillId="0" borderId="0" xfId="0" applyFont="1" applyAlignment="1" applyProtection="1">
      <alignment horizontal="center" vertical="center" wrapText="1"/>
    </xf>
    <xf numFmtId="0" fontId="4" fillId="36" borderId="10" xfId="0" applyFont="1" applyFill="1" applyBorder="1" applyAlignment="1" applyProtection="1">
      <alignment horizontal="center" vertical="center" wrapText="1"/>
      <protection locked="0"/>
    </xf>
    <xf numFmtId="0" fontId="4" fillId="36" borderId="18" xfId="0" applyFont="1" applyFill="1" applyBorder="1" applyAlignment="1" applyProtection="1">
      <alignment horizontal="center" vertical="center" wrapText="1"/>
      <protection locked="0"/>
    </xf>
    <xf numFmtId="0" fontId="4" fillId="36" borderId="80" xfId="0" applyFont="1" applyFill="1" applyBorder="1" applyAlignment="1" applyProtection="1">
      <alignment horizontal="center" vertical="center" wrapText="1"/>
      <protection locked="0"/>
    </xf>
    <xf numFmtId="0" fontId="4" fillId="36" borderId="101" xfId="0" applyFont="1" applyFill="1" applyBorder="1" applyAlignment="1" applyProtection="1">
      <alignment horizontal="center" vertical="center"/>
    </xf>
    <xf numFmtId="0" fontId="4" fillId="36" borderId="105" xfId="0" applyFont="1" applyFill="1" applyBorder="1" applyAlignment="1" applyProtection="1">
      <alignment horizontal="center" vertical="center"/>
    </xf>
    <xf numFmtId="0" fontId="4" fillId="36" borderId="102" xfId="0" applyFont="1" applyFill="1" applyBorder="1" applyAlignment="1" applyProtection="1">
      <alignment horizontal="center" vertical="center" wrapText="1"/>
    </xf>
    <xf numFmtId="0" fontId="4" fillId="36" borderId="106" xfId="0" applyFont="1" applyFill="1" applyBorder="1" applyAlignment="1" applyProtection="1">
      <alignment horizontal="center" vertical="center" wrapText="1"/>
    </xf>
    <xf numFmtId="0" fontId="4" fillId="37" borderId="111" xfId="0" applyFont="1" applyFill="1" applyBorder="1" applyAlignment="1" applyProtection="1">
      <alignment horizontal="center" vertical="center" wrapText="1"/>
    </xf>
    <xf numFmtId="0" fontId="4" fillId="37" borderId="112" xfId="0" applyFont="1" applyFill="1" applyBorder="1" applyAlignment="1" applyProtection="1">
      <alignment horizontal="center" vertical="center" wrapText="1"/>
    </xf>
    <xf numFmtId="0" fontId="71" fillId="0" borderId="15" xfId="0" applyFont="1" applyFill="1" applyBorder="1" applyAlignment="1" applyProtection="1">
      <alignment horizontal="center" vertical="top" wrapText="1"/>
      <protection locked="0"/>
    </xf>
    <xf numFmtId="0" fontId="73" fillId="0" borderId="11" xfId="0" applyFont="1" applyBorder="1" applyAlignment="1" applyProtection="1">
      <alignment horizontal="center" vertical="top" wrapText="1"/>
      <protection locked="0"/>
    </xf>
    <xf numFmtId="0" fontId="73" fillId="0" borderId="115" xfId="0" applyFont="1" applyBorder="1" applyAlignment="1" applyProtection="1">
      <alignment horizontal="center" vertical="top" wrapText="1"/>
      <protection locked="0"/>
    </xf>
    <xf numFmtId="0" fontId="73" fillId="0" borderId="79" xfId="0" applyFont="1" applyBorder="1" applyAlignment="1" applyProtection="1">
      <alignment horizontal="center" vertical="top" wrapText="1"/>
      <protection locked="0"/>
    </xf>
    <xf numFmtId="0" fontId="72" fillId="0" borderId="10" xfId="0" applyFont="1" applyBorder="1" applyAlignment="1" applyProtection="1">
      <alignment horizontal="center" vertical="top" wrapText="1"/>
      <protection locked="0"/>
    </xf>
    <xf numFmtId="0" fontId="73" fillId="0" borderId="10" xfId="0" applyFont="1" applyBorder="1" applyAlignment="1" applyProtection="1">
      <alignment horizontal="center" vertical="top" wrapText="1"/>
      <protection locked="0"/>
    </xf>
    <xf numFmtId="4" fontId="38" fillId="0" borderId="12" xfId="0" applyNumberFormat="1" applyFont="1" applyBorder="1" applyAlignment="1" applyProtection="1">
      <alignment horizontal="left" vertical="center" wrapText="1"/>
      <protection locked="0"/>
    </xf>
    <xf numFmtId="4" fontId="38" fillId="0" borderId="0" xfId="0" applyNumberFormat="1" applyFont="1" applyBorder="1" applyAlignment="1" applyProtection="1">
      <alignment horizontal="left" vertical="center" wrapText="1"/>
      <protection locked="0"/>
    </xf>
    <xf numFmtId="0" fontId="37" fillId="0" borderId="12" xfId="0" applyFont="1" applyBorder="1" applyAlignment="1" applyProtection="1">
      <alignment horizontal="center" vertical="center" textRotation="255"/>
      <protection locked="0"/>
    </xf>
    <xf numFmtId="0" fontId="37" fillId="0" borderId="0" xfId="0" applyFont="1" applyBorder="1" applyAlignment="1" applyProtection="1">
      <alignment horizontal="center" vertical="center" textRotation="255"/>
      <protection locked="0"/>
    </xf>
    <xf numFmtId="4" fontId="38" fillId="0" borderId="0" xfId="0" applyNumberFormat="1" applyFont="1" applyAlignment="1" applyProtection="1">
      <alignment horizontal="left" vertical="center" wrapText="1"/>
      <protection locked="0"/>
    </xf>
    <xf numFmtId="4" fontId="38" fillId="0" borderId="0" xfId="0" applyNumberFormat="1" applyFont="1" applyAlignment="1" applyProtection="1">
      <alignment horizontal="left" vertical="center"/>
      <protection locked="0"/>
    </xf>
    <xf numFmtId="4" fontId="37" fillId="0" borderId="0" xfId="0" applyNumberFormat="1" applyFont="1" applyAlignment="1" applyProtection="1">
      <alignment horizontal="left" vertical="center" wrapText="1"/>
      <protection locked="0"/>
    </xf>
    <xf numFmtId="0" fontId="38" fillId="0" borderId="0" xfId="0" applyFont="1" applyAlignment="1" applyProtection="1">
      <alignment horizontal="center" vertical="center" wrapText="1"/>
      <protection locked="0"/>
    </xf>
    <xf numFmtId="0" fontId="4" fillId="36" borderId="98" xfId="0" applyFont="1" applyFill="1" applyBorder="1" applyAlignment="1" applyProtection="1">
      <alignment horizontal="center" vertical="center" wrapText="1"/>
    </xf>
    <xf numFmtId="0" fontId="4" fillId="36" borderId="94" xfId="0" applyFont="1" applyFill="1" applyBorder="1" applyAlignment="1" applyProtection="1">
      <alignment horizontal="center" vertical="center" wrapText="1"/>
    </xf>
    <xf numFmtId="0" fontId="4" fillId="36" borderId="99" xfId="0" applyFont="1" applyFill="1" applyBorder="1" applyAlignment="1" applyProtection="1">
      <alignment horizontal="center" vertical="center" wrapText="1"/>
    </xf>
    <xf numFmtId="0" fontId="4" fillId="36" borderId="95" xfId="0" applyFont="1" applyFill="1" applyBorder="1" applyAlignment="1" applyProtection="1">
      <alignment horizontal="center" vertical="center" wrapText="1"/>
      <protection locked="0"/>
    </xf>
    <xf numFmtId="0" fontId="4" fillId="36" borderId="100" xfId="0" applyFont="1" applyFill="1" applyBorder="1" applyAlignment="1" applyProtection="1">
      <alignment horizontal="center" vertical="center" wrapText="1"/>
      <protection locked="0"/>
    </xf>
    <xf numFmtId="0" fontId="4" fillId="36" borderId="104" xfId="0" applyFont="1" applyFill="1" applyBorder="1" applyAlignment="1" applyProtection="1">
      <alignment horizontal="center" vertical="center" wrapText="1"/>
      <protection locked="0"/>
    </xf>
    <xf numFmtId="2" fontId="4" fillId="36" borderId="38" xfId="0" applyNumberFormat="1" applyFont="1" applyFill="1" applyBorder="1" applyAlignment="1" applyProtection="1">
      <alignment horizontal="center" vertical="center"/>
    </xf>
    <xf numFmtId="2" fontId="4" fillId="36" borderId="102" xfId="0" applyNumberFormat="1" applyFont="1" applyFill="1" applyBorder="1" applyAlignment="1" applyProtection="1">
      <alignment horizontal="center" vertical="center"/>
    </xf>
    <xf numFmtId="2" fontId="4" fillId="36" borderId="106" xfId="0" applyNumberFormat="1" applyFont="1" applyFill="1" applyBorder="1" applyAlignment="1" applyProtection="1">
      <alignment horizontal="center" vertical="center"/>
    </xf>
    <xf numFmtId="43" fontId="4" fillId="36" borderId="38" xfId="0" applyNumberFormat="1" applyFont="1" applyFill="1" applyBorder="1" applyAlignment="1" applyProtection="1">
      <alignment horizontal="center" vertical="center" wrapText="1"/>
    </xf>
    <xf numFmtId="43" fontId="4" fillId="36" borderId="102" xfId="0" applyNumberFormat="1" applyFont="1" applyFill="1" applyBorder="1" applyAlignment="1" applyProtection="1">
      <alignment horizontal="center" vertical="center" wrapText="1"/>
    </xf>
    <xf numFmtId="43" fontId="4" fillId="36" borderId="106" xfId="0" applyNumberFormat="1" applyFont="1" applyFill="1" applyBorder="1" applyAlignment="1" applyProtection="1">
      <alignment horizontal="center" vertical="center" wrapText="1"/>
    </xf>
    <xf numFmtId="0" fontId="4" fillId="36" borderId="38" xfId="0" applyFont="1" applyFill="1" applyBorder="1" applyAlignment="1" applyProtection="1">
      <alignment horizontal="center" vertical="center" wrapText="1"/>
    </xf>
    <xf numFmtId="0" fontId="4" fillId="36" borderId="10" xfId="0" applyFont="1" applyFill="1" applyBorder="1" applyAlignment="1" applyProtection="1">
      <alignment horizontal="center" vertical="center" wrapText="1"/>
    </xf>
    <xf numFmtId="0" fontId="4" fillId="36" borderId="17" xfId="0" applyFont="1" applyFill="1" applyBorder="1" applyAlignment="1" applyProtection="1">
      <alignment horizontal="center" vertical="center" wrapText="1"/>
    </xf>
    <xf numFmtId="0" fontId="4" fillId="36" borderId="107" xfId="0" applyFont="1" applyFill="1" applyBorder="1" applyAlignment="1" applyProtection="1">
      <alignment horizontal="center" vertical="center" wrapText="1"/>
      <protection locked="0"/>
    </xf>
    <xf numFmtId="0" fontId="4" fillId="36" borderId="103" xfId="0" applyFont="1" applyFill="1" applyBorder="1" applyAlignment="1" applyProtection="1">
      <alignment horizontal="center" vertical="center" wrapText="1"/>
      <protection locked="0"/>
    </xf>
    <xf numFmtId="0" fontId="4" fillId="36" borderId="108" xfId="0" applyFont="1" applyFill="1" applyBorder="1" applyAlignment="1" applyProtection="1">
      <alignment horizontal="center" vertical="center" wrapText="1"/>
      <protection locked="0"/>
    </xf>
    <xf numFmtId="0" fontId="4" fillId="36" borderId="18" xfId="0" applyFont="1" applyFill="1" applyBorder="1" applyAlignment="1" applyProtection="1">
      <alignment horizontal="center" vertical="center" wrapText="1"/>
    </xf>
    <xf numFmtId="49" fontId="4" fillId="18" borderId="71" xfId="0" applyNumberFormat="1" applyFont="1" applyFill="1" applyBorder="1" applyAlignment="1">
      <alignment horizontal="center" vertical="center" wrapText="1"/>
    </xf>
    <xf numFmtId="49" fontId="4" fillId="18" borderId="70" xfId="0" applyNumberFormat="1" applyFont="1" applyFill="1" applyBorder="1" applyAlignment="1">
      <alignment horizontal="center" vertical="center" wrapText="1"/>
    </xf>
    <xf numFmtId="4" fontId="4" fillId="34" borderId="38" xfId="79" applyNumberFormat="1" applyFont="1" applyFill="1" applyBorder="1" applyAlignment="1">
      <alignment horizontal="center" vertical="center" wrapText="1"/>
    </xf>
    <xf numFmtId="4" fontId="4" fillId="34" borderId="15" xfId="79" applyNumberFormat="1" applyFont="1" applyFill="1" applyBorder="1" applyAlignment="1">
      <alignment horizontal="center" vertical="center" wrapText="1"/>
    </xf>
    <xf numFmtId="4" fontId="3" fillId="0" borderId="38" xfId="0" applyNumberFormat="1" applyFont="1" applyBorder="1" applyAlignment="1">
      <alignment horizontal="center" vertical="center"/>
    </xf>
    <xf numFmtId="4" fontId="3" fillId="0" borderId="15" xfId="0" applyNumberFormat="1" applyFont="1" applyBorder="1" applyAlignment="1">
      <alignment horizontal="center" vertical="center"/>
    </xf>
    <xf numFmtId="0" fontId="4" fillId="18" borderId="19" xfId="0" applyFont="1" applyFill="1" applyBorder="1" applyAlignment="1">
      <alignment horizontal="center"/>
    </xf>
    <xf numFmtId="0" fontId="4" fillId="18" borderId="40" xfId="0" applyFont="1" applyFill="1" applyBorder="1" applyAlignment="1">
      <alignment horizontal="center"/>
    </xf>
    <xf numFmtId="4" fontId="27" fillId="18" borderId="38" xfId="0" applyNumberFormat="1" applyFont="1" applyFill="1" applyBorder="1" applyAlignment="1">
      <alignment horizontal="center" vertical="center"/>
    </xf>
    <xf numFmtId="4" fontId="27" fillId="18" borderId="15" xfId="0" applyNumberFormat="1" applyFont="1" applyFill="1" applyBorder="1" applyAlignment="1">
      <alignment horizontal="center" vertical="center"/>
    </xf>
    <xf numFmtId="10" fontId="27" fillId="18" borderId="15" xfId="78" applyNumberFormat="1" applyFont="1" applyFill="1" applyBorder="1" applyAlignment="1">
      <alignment horizontal="center" vertical="center"/>
    </xf>
    <xf numFmtId="10" fontId="27" fillId="18" borderId="10" xfId="78" applyNumberFormat="1" applyFont="1" applyFill="1" applyBorder="1" applyAlignment="1">
      <alignment horizontal="center" vertical="center"/>
    </xf>
    <xf numFmtId="0" fontId="30" fillId="18" borderId="67" xfId="0" applyFont="1" applyFill="1" applyBorder="1" applyAlignment="1">
      <alignment horizontal="center" vertical="center"/>
    </xf>
    <xf numFmtId="0" fontId="30" fillId="18" borderId="68" xfId="0" applyFont="1" applyFill="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4" fontId="4" fillId="17" borderId="38" xfId="79" applyNumberFormat="1" applyFont="1" applyFill="1" applyBorder="1" applyAlignment="1">
      <alignment horizontal="center" vertical="center" wrapText="1"/>
    </xf>
    <xf numFmtId="4" fontId="4" fillId="17" borderId="15" xfId="79" applyNumberFormat="1" applyFont="1" applyFill="1" applyBorder="1" applyAlignment="1">
      <alignment horizontal="center" vertical="center" wrapText="1"/>
    </xf>
    <xf numFmtId="2" fontId="4" fillId="17" borderId="39" xfId="0" applyNumberFormat="1" applyFont="1" applyFill="1" applyBorder="1" applyAlignment="1" applyProtection="1">
      <alignment horizontal="center" vertical="center" wrapText="1"/>
    </xf>
    <xf numFmtId="2" fontId="4" fillId="17" borderId="15" xfId="0" applyNumberFormat="1" applyFont="1" applyFill="1" applyBorder="1" applyAlignment="1" applyProtection="1">
      <alignment horizontal="center" vertical="center" wrapText="1"/>
    </xf>
    <xf numFmtId="4" fontId="27" fillId="18" borderId="39" xfId="0" applyNumberFormat="1" applyFont="1" applyFill="1" applyBorder="1" applyAlignment="1">
      <alignment horizontal="center" vertical="center"/>
    </xf>
    <xf numFmtId="0" fontId="4" fillId="18" borderId="54" xfId="0" applyFont="1" applyFill="1" applyBorder="1" applyAlignment="1">
      <alignment horizontal="center" vertical="center"/>
    </xf>
    <xf numFmtId="0" fontId="4" fillId="18" borderId="44" xfId="0" applyFont="1" applyFill="1" applyBorder="1" applyAlignment="1">
      <alignment horizontal="center" vertical="center"/>
    </xf>
    <xf numFmtId="0" fontId="40" fillId="0" borderId="0" xfId="0" applyFont="1" applyBorder="1" applyAlignment="1">
      <alignment horizontal="center"/>
    </xf>
    <xf numFmtId="0" fontId="63" fillId="0" borderId="0" xfId="0" applyFont="1" applyBorder="1" applyAlignment="1">
      <alignment horizontal="center"/>
    </xf>
    <xf numFmtId="0" fontId="75" fillId="17" borderId="0" xfId="0" applyFont="1" applyFill="1" applyBorder="1" applyAlignment="1">
      <alignment horizontal="center" vertical="center"/>
    </xf>
    <xf numFmtId="49" fontId="4" fillId="18" borderId="69" xfId="0" applyNumberFormat="1" applyFont="1" applyFill="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5" fillId="0" borderId="0" xfId="0" quotePrefix="1" applyFont="1" applyBorder="1" applyAlignment="1">
      <alignment horizontal="left" vertical="top" wrapText="1"/>
    </xf>
    <xf numFmtId="0" fontId="73" fillId="0" borderId="19" xfId="0" applyFont="1" applyBorder="1" applyAlignment="1">
      <alignment horizontal="center" vertical="top" wrapText="1"/>
    </xf>
    <xf numFmtId="0" fontId="73" fillId="0" borderId="13" xfId="0" applyFont="1" applyBorder="1" applyAlignment="1">
      <alignment horizontal="center" vertical="top" wrapText="1"/>
    </xf>
    <xf numFmtId="0" fontId="33" fillId="0" borderId="55" xfId="0" applyFont="1" applyBorder="1" applyAlignment="1">
      <alignment horizontal="center"/>
    </xf>
    <xf numFmtId="0" fontId="73" fillId="0" borderId="37" xfId="0" applyFont="1" applyBorder="1" applyAlignment="1">
      <alignment horizontal="center" vertical="top" wrapText="1"/>
    </xf>
    <xf numFmtId="0" fontId="73" fillId="0" borderId="43" xfId="0" applyFont="1" applyBorder="1" applyAlignment="1">
      <alignment horizontal="center" vertical="top" wrapText="1"/>
    </xf>
    <xf numFmtId="0" fontId="73" fillId="0" borderId="44" xfId="0" applyFont="1" applyBorder="1" applyAlignment="1">
      <alignment horizontal="center" vertical="top" wrapText="1"/>
    </xf>
    <xf numFmtId="10" fontId="4" fillId="18" borderId="54" xfId="0" applyNumberFormat="1" applyFont="1" applyFill="1" applyBorder="1" applyAlignment="1">
      <alignment horizontal="center"/>
    </xf>
    <xf numFmtId="10" fontId="4" fillId="18" borderId="43" xfId="0" applyNumberFormat="1" applyFont="1" applyFill="1" applyBorder="1" applyAlignment="1">
      <alignment horizontal="center"/>
    </xf>
    <xf numFmtId="10" fontId="4" fillId="18" borderId="44" xfId="0" applyNumberFormat="1" applyFont="1" applyFill="1" applyBorder="1" applyAlignment="1">
      <alignment horizontal="center"/>
    </xf>
    <xf numFmtId="10" fontId="4" fillId="18" borderId="56" xfId="0" applyNumberFormat="1" applyFont="1" applyFill="1" applyBorder="1" applyAlignment="1">
      <alignment horizontal="center" vertical="center"/>
    </xf>
    <xf numFmtId="10" fontId="4" fillId="18" borderId="57" xfId="0" applyNumberFormat="1" applyFont="1" applyFill="1" applyBorder="1" applyAlignment="1">
      <alignment horizontal="center" vertical="center"/>
    </xf>
    <xf numFmtId="10" fontId="4" fillId="18" borderId="58" xfId="0" applyNumberFormat="1" applyFont="1" applyFill="1" applyBorder="1" applyAlignment="1">
      <alignment horizontal="center" vertical="center"/>
    </xf>
    <xf numFmtId="0" fontId="71" fillId="0" borderId="40" xfId="0" applyFont="1" applyFill="1" applyBorder="1" applyAlignment="1">
      <alignment horizontal="center" vertical="top" wrapText="1"/>
    </xf>
    <xf numFmtId="0" fontId="71" fillId="0" borderId="41" xfId="0" applyFont="1" applyFill="1" applyBorder="1" applyAlignment="1">
      <alignment horizontal="center" vertical="top" wrapText="1"/>
    </xf>
    <xf numFmtId="0" fontId="71" fillId="0" borderId="42" xfId="0" applyFont="1" applyFill="1" applyBorder="1" applyAlignment="1">
      <alignment horizontal="center" vertical="top" wrapText="1"/>
    </xf>
    <xf numFmtId="0" fontId="4" fillId="18" borderId="63" xfId="0" applyFont="1" applyFill="1" applyBorder="1" applyAlignment="1">
      <alignment horizontal="center" vertical="center"/>
    </xf>
    <xf numFmtId="0" fontId="4" fillId="18" borderId="64" xfId="0" applyFont="1" applyFill="1" applyBorder="1" applyAlignment="1">
      <alignment horizontal="center" vertical="center"/>
    </xf>
    <xf numFmtId="4" fontId="30" fillId="0" borderId="46" xfId="0" applyNumberFormat="1" applyFont="1" applyBorder="1" applyAlignment="1">
      <alignment horizontal="center" vertical="center"/>
    </xf>
    <xf numFmtId="0" fontId="30" fillId="0" borderId="66" xfId="0" applyFont="1" applyBorder="1" applyAlignment="1">
      <alignment horizontal="center" vertical="center"/>
    </xf>
  </cellXfs>
  <cellStyles count="160">
    <cellStyle name="20% - Accent1" xfId="1" xr:uid="{00000000-0005-0000-0000-000000000000}"/>
    <cellStyle name="20% - Accent1 2" xfId="82" xr:uid="{6EA22489-E878-4057-8CC9-1C3D386052BB}"/>
    <cellStyle name="20% - Accent2" xfId="2" xr:uid="{00000000-0005-0000-0000-000001000000}"/>
    <cellStyle name="20% - Accent2 2" xfId="83" xr:uid="{8F1AF56A-1B81-4818-89BB-FCCC688574C0}"/>
    <cellStyle name="20% - Accent3" xfId="3" xr:uid="{00000000-0005-0000-0000-000002000000}"/>
    <cellStyle name="20% - Accent3 2" xfId="84" xr:uid="{21F623E8-6667-4A16-9DAD-EF02736813FD}"/>
    <cellStyle name="20% - Accent4" xfId="4" xr:uid="{00000000-0005-0000-0000-000003000000}"/>
    <cellStyle name="20% - Accent4 2" xfId="85" xr:uid="{A0081B75-1FCE-4E5C-9AD4-5A890C5D6D99}"/>
    <cellStyle name="20% - Accent5" xfId="5" xr:uid="{00000000-0005-0000-0000-000004000000}"/>
    <cellStyle name="20% - Accent5 2" xfId="86" xr:uid="{6591025F-8866-4A71-92F1-BC8BFA7FFA3A}"/>
    <cellStyle name="20% - Accent6" xfId="6" xr:uid="{00000000-0005-0000-0000-000005000000}"/>
    <cellStyle name="20% - Accent6 2" xfId="87" xr:uid="{F89C2452-2804-4DD4-B3D9-FE005ACB648C}"/>
    <cellStyle name="40% - Accent1" xfId="7" xr:uid="{00000000-0005-0000-0000-000006000000}"/>
    <cellStyle name="40% - Accent1 2" xfId="88" xr:uid="{8331BE74-05C8-4767-8ACB-ECD79AE694B4}"/>
    <cellStyle name="40% - Accent2" xfId="8" xr:uid="{00000000-0005-0000-0000-000007000000}"/>
    <cellStyle name="40% - Accent2 2" xfId="89" xr:uid="{CAA0119F-9640-4DA3-B046-030C79651796}"/>
    <cellStyle name="40% - Accent3" xfId="9" xr:uid="{00000000-0005-0000-0000-000008000000}"/>
    <cellStyle name="40% - Accent3 2" xfId="90" xr:uid="{B25DCED8-150A-46F3-B508-5B0A7AA46FE9}"/>
    <cellStyle name="40% - Accent4" xfId="10" xr:uid="{00000000-0005-0000-0000-000009000000}"/>
    <cellStyle name="40% - Accent4 2" xfId="91" xr:uid="{2B5BA9CF-0D9C-4379-A335-4BA340041942}"/>
    <cellStyle name="40% - Accent5" xfId="11" xr:uid="{00000000-0005-0000-0000-00000A000000}"/>
    <cellStyle name="40% - Accent5 2" xfId="92" xr:uid="{0C721342-F308-4FA3-968A-93F4C81FCFFE}"/>
    <cellStyle name="40% - Accent6" xfId="12" xr:uid="{00000000-0005-0000-0000-00000B000000}"/>
    <cellStyle name="40% - Accent6 2" xfId="93" xr:uid="{23953EFB-302F-4C5E-AFF3-0EF04EA55D05}"/>
    <cellStyle name="60% - Accent1" xfId="13" xr:uid="{00000000-0005-0000-0000-00000C000000}"/>
    <cellStyle name="60% - Accent1 2" xfId="94" xr:uid="{8C9F63D6-4185-48F8-9BC0-5C93C7815ACB}"/>
    <cellStyle name="60% - Accent2" xfId="14" xr:uid="{00000000-0005-0000-0000-00000D000000}"/>
    <cellStyle name="60% - Accent2 2" xfId="95" xr:uid="{3556FF82-21B1-4563-814B-4168C19F45FF}"/>
    <cellStyle name="60% - Accent3" xfId="15" xr:uid="{00000000-0005-0000-0000-00000E000000}"/>
    <cellStyle name="60% - Accent3 2" xfId="96" xr:uid="{AC3A798B-295F-41EC-B90B-BF5EB3F7E9D0}"/>
    <cellStyle name="60% - Accent4" xfId="16" xr:uid="{00000000-0005-0000-0000-00000F000000}"/>
    <cellStyle name="60% - Accent4 2" xfId="97" xr:uid="{D842E986-2C84-4525-AFA7-4DB7BC8CC745}"/>
    <cellStyle name="60% - Accent5" xfId="17" xr:uid="{00000000-0005-0000-0000-000010000000}"/>
    <cellStyle name="60% - Accent5 2" xfId="98" xr:uid="{1F66D0F8-B25E-46DB-BA04-FC92D5C461FB}"/>
    <cellStyle name="60% - Accent6" xfId="18" xr:uid="{00000000-0005-0000-0000-000011000000}"/>
    <cellStyle name="60% - Accent6 2" xfId="99" xr:uid="{7D0D3557-8559-4ABC-B75E-E9561BE09B51}"/>
    <cellStyle name="Accent1" xfId="19" xr:uid="{00000000-0005-0000-0000-000012000000}"/>
    <cellStyle name="Accent1 2" xfId="100" xr:uid="{A8CAC750-669C-44EF-B37D-E2AFB3097F46}"/>
    <cellStyle name="Accent2" xfId="20" xr:uid="{00000000-0005-0000-0000-000013000000}"/>
    <cellStyle name="Accent2 2" xfId="101" xr:uid="{9A07E7AF-F4DC-4DE8-8439-DBAA01803EA1}"/>
    <cellStyle name="Accent3" xfId="21" xr:uid="{00000000-0005-0000-0000-000014000000}"/>
    <cellStyle name="Accent3 2" xfId="102" xr:uid="{D95376B5-7114-4729-BB1A-6C5096FB191D}"/>
    <cellStyle name="Accent4" xfId="22" xr:uid="{00000000-0005-0000-0000-000015000000}"/>
    <cellStyle name="Accent4 2" xfId="103" xr:uid="{D0313D64-8828-4450-A563-6D86ADAC61C5}"/>
    <cellStyle name="Accent5" xfId="23" xr:uid="{00000000-0005-0000-0000-000016000000}"/>
    <cellStyle name="Accent5 2" xfId="104" xr:uid="{5F4DE979-617F-4108-B06D-3AA53FC211A5}"/>
    <cellStyle name="Accent6" xfId="24" xr:uid="{00000000-0005-0000-0000-000017000000}"/>
    <cellStyle name="Accent6 2" xfId="105" xr:uid="{11D7A5A5-346F-473D-A64B-7641574CD590}"/>
    <cellStyle name="Bad" xfId="25" xr:uid="{00000000-0005-0000-0000-000018000000}"/>
    <cellStyle name="Bad 1" xfId="106" xr:uid="{6E63682B-873C-4C60-A3A0-05A340F12EB3}"/>
    <cellStyle name="Calculation" xfId="26" xr:uid="{00000000-0005-0000-0000-000019000000}"/>
    <cellStyle name="Calculation 2" xfId="107" xr:uid="{F3937F04-D8AA-4EA7-A5C1-2C44C67BE3B7}"/>
    <cellStyle name="Check Cell" xfId="27" xr:uid="{00000000-0005-0000-0000-00001A000000}"/>
    <cellStyle name="Check Cell 2" xfId="108" xr:uid="{0A17B1A0-B494-42FC-A595-7055340D4FB3}"/>
    <cellStyle name="Currency_Revised Pricing List to CISCEA" xfId="28" xr:uid="{00000000-0005-0000-0000-00001B000000}"/>
    <cellStyle name="Excel Built-in Normal_Mapa de Cotações Cinto tipo paraquedista." xfId="29" xr:uid="{00000000-0005-0000-0000-00001C000000}"/>
    <cellStyle name="Explanatory Text" xfId="30" xr:uid="{00000000-0005-0000-0000-00001D000000}"/>
    <cellStyle name="Explanatory Text 2" xfId="109" xr:uid="{20DD98A0-A286-4AC8-A5E7-FDAA4DD7535C}"/>
    <cellStyle name="Good" xfId="31" xr:uid="{00000000-0005-0000-0000-00001E000000}"/>
    <cellStyle name="Good 2" xfId="110" xr:uid="{AF5094F6-6DF7-4BF8-973C-8972E8BA5BAE}"/>
    <cellStyle name="Heading 1" xfId="32" xr:uid="{00000000-0005-0000-0000-00001F000000}"/>
    <cellStyle name="Heading 1 3" xfId="111" xr:uid="{CF4D433D-D3EF-4B12-925D-54D12E765927}"/>
    <cellStyle name="Heading 2" xfId="33" xr:uid="{00000000-0005-0000-0000-000020000000}"/>
    <cellStyle name="Heading 2 4" xfId="112" xr:uid="{E9F28D95-08AC-4D9B-A85A-14DF60AE65A1}"/>
    <cellStyle name="Heading 3" xfId="34" xr:uid="{00000000-0005-0000-0000-000021000000}"/>
    <cellStyle name="Heading 3 2" xfId="113" xr:uid="{22F85C92-5536-45E2-93FD-4B14F2FEDF7F}"/>
    <cellStyle name="Heading 4" xfId="35" xr:uid="{00000000-0005-0000-0000-000022000000}"/>
    <cellStyle name="Heading 4 2" xfId="114" xr:uid="{C74D8742-EB41-4844-8D37-8380981C1147}"/>
    <cellStyle name="Input" xfId="36" xr:uid="{00000000-0005-0000-0000-000023000000}"/>
    <cellStyle name="Input 2" xfId="115" xr:uid="{F505660A-4D92-460A-BC5F-FC431EA181AF}"/>
    <cellStyle name="Linked Cell" xfId="37" xr:uid="{00000000-0005-0000-0000-000024000000}"/>
    <cellStyle name="Linked Cell 2" xfId="116" xr:uid="{C0BADD4B-C496-4394-A7A2-B0A02A4E7506}"/>
    <cellStyle name="Moeda 10" xfId="38" xr:uid="{00000000-0005-0000-0000-000025000000}"/>
    <cellStyle name="Moeda 10 2" xfId="39" xr:uid="{00000000-0005-0000-0000-000026000000}"/>
    <cellStyle name="Moeda 10 2 2" xfId="118" xr:uid="{1148E757-F62C-4442-B46D-A9186FDB1CD9}"/>
    <cellStyle name="Moeda 10 3" xfId="117" xr:uid="{B4493A3C-D04A-40EA-9650-5E41476F1481}"/>
    <cellStyle name="Moeda 13 2" xfId="40" xr:uid="{00000000-0005-0000-0000-000027000000}"/>
    <cellStyle name="Moeda 13 2 2" xfId="119" xr:uid="{903DA971-56E0-4790-A186-E17B2CE73D30}"/>
    <cellStyle name="Moeda 14 2" xfId="41" xr:uid="{00000000-0005-0000-0000-000028000000}"/>
    <cellStyle name="Moeda 14 2 2" xfId="120" xr:uid="{BB166D96-0265-4F1A-986E-3F56221A5DAC}"/>
    <cellStyle name="Moeda 15 2" xfId="42" xr:uid="{00000000-0005-0000-0000-000029000000}"/>
    <cellStyle name="Moeda 15 2 2" xfId="121" xr:uid="{DD2A01D2-A62B-48FE-8B44-A32F72526C93}"/>
    <cellStyle name="Moeda 2 2" xfId="43" xr:uid="{00000000-0005-0000-0000-00002A000000}"/>
    <cellStyle name="Moeda 2 2 2" xfId="122" xr:uid="{76F78B95-3028-49C9-8B5A-1558A35B33F2}"/>
    <cellStyle name="Moeda 3 2" xfId="44" xr:uid="{00000000-0005-0000-0000-00002B000000}"/>
    <cellStyle name="Moeda 3 2 2" xfId="123" xr:uid="{8E0D82A7-FBA1-43F1-B326-C0EC43D931CA}"/>
    <cellStyle name="Moeda 4 2" xfId="45" xr:uid="{00000000-0005-0000-0000-00002C000000}"/>
    <cellStyle name="Moeda 4 2 2" xfId="124" xr:uid="{CF37DA9D-F668-4153-8659-26026E7EC27C}"/>
    <cellStyle name="Moeda 5 2" xfId="46" xr:uid="{00000000-0005-0000-0000-00002D000000}"/>
    <cellStyle name="Moeda 5 2 2" xfId="125" xr:uid="{7BC3AC28-245C-49F2-954D-54DD601E930E}"/>
    <cellStyle name="Moeda 6 2" xfId="47" xr:uid="{00000000-0005-0000-0000-00002E000000}"/>
    <cellStyle name="Moeda 6 2 2" xfId="126" xr:uid="{C9A5D03D-5911-478F-8625-5EE946ED3756}"/>
    <cellStyle name="Moeda 7 2" xfId="48" xr:uid="{00000000-0005-0000-0000-00002F000000}"/>
    <cellStyle name="Moeda 7 2 2" xfId="127" xr:uid="{4D6400B5-579A-4CBC-B2F6-8C7A69F4FF5F}"/>
    <cellStyle name="Moeda 8 2" xfId="49" xr:uid="{00000000-0005-0000-0000-000030000000}"/>
    <cellStyle name="Moeda 8 2 2" xfId="128" xr:uid="{D8369FF1-4BE5-4306-8717-F6F83386E6D4}"/>
    <cellStyle name="Moeda 9 2" xfId="50" xr:uid="{00000000-0005-0000-0000-000031000000}"/>
    <cellStyle name="Moeda 9 2 2" xfId="129" xr:uid="{6AD779EF-0112-48D1-BA95-E7022B56018B}"/>
    <cellStyle name="Neutral" xfId="51" xr:uid="{00000000-0005-0000-0000-000032000000}"/>
    <cellStyle name="Neutral 5" xfId="130" xr:uid="{2F6B1B8C-15A6-4668-BB39-E4779133105F}"/>
    <cellStyle name="Normal" xfId="0" builtinId="0"/>
    <cellStyle name="Normal 2" xfId="52" xr:uid="{00000000-0005-0000-0000-000034000000}"/>
    <cellStyle name="Normal 2 2" xfId="131" xr:uid="{78748288-3D67-43CE-A9C1-E6FCB396BFEC}"/>
    <cellStyle name="Normal 2 3" xfId="157" xr:uid="{E75D1203-67DE-407C-9BB7-1F01B369387D}"/>
    <cellStyle name="Normal 3" xfId="53" xr:uid="{00000000-0005-0000-0000-000035000000}"/>
    <cellStyle name="Normal 3 2" xfId="54" xr:uid="{00000000-0005-0000-0000-000036000000}"/>
    <cellStyle name="Normal 3 2 2" xfId="133" xr:uid="{8D293B45-35F8-4D02-9DC2-19C2BD2C7056}"/>
    <cellStyle name="Normal 3 3" xfId="132" xr:uid="{58D8B7FE-9774-4E03-A7FB-FAE6EE25A006}"/>
    <cellStyle name="Normal 4" xfId="55" xr:uid="{00000000-0005-0000-0000-000037000000}"/>
    <cellStyle name="Normal 4 2" xfId="134" xr:uid="{97C81010-3560-42B3-83DE-7C54CC2A24D4}"/>
    <cellStyle name="Normal 40" xfId="79" xr:uid="{00000000-0005-0000-0000-000038000000}"/>
    <cellStyle name="Normal 40 2" xfId="135" xr:uid="{3C853BEC-1FE0-4EF4-89F0-5C2A2ADD64EC}"/>
    <cellStyle name="Normal 5" xfId="56" xr:uid="{00000000-0005-0000-0000-000039000000}"/>
    <cellStyle name="Normal 5 2" xfId="136" xr:uid="{14AB83FF-E519-406D-A786-2C43209A7FFD}"/>
    <cellStyle name="Normal 6" xfId="57" xr:uid="{00000000-0005-0000-0000-00003A000000}"/>
    <cellStyle name="Normal 6 2" xfId="137" xr:uid="{0FB1887E-19FC-4CD9-B89E-9360E3379C3A}"/>
    <cellStyle name="Normal 7" xfId="80" xr:uid="{A659EBBE-E5AE-4C08-9DF7-922D27A0FF3C}"/>
    <cellStyle name="Normal 8" xfId="158" xr:uid="{D42ECDBD-7541-4AA2-8982-4F5D03E5FD10}"/>
    <cellStyle name="Note" xfId="58" xr:uid="{00000000-0005-0000-0000-00003B000000}"/>
    <cellStyle name="Note 6" xfId="138" xr:uid="{C210C29F-8A93-49AE-8935-E10E12832E76}"/>
    <cellStyle name="Output" xfId="59" xr:uid="{00000000-0005-0000-0000-00003C000000}"/>
    <cellStyle name="Output 2" xfId="139" xr:uid="{8873B12A-9A4A-492B-A979-2989C56ABED1}"/>
    <cellStyle name="Porcentagem" xfId="60" builtinId="5"/>
    <cellStyle name="Porcentagem 2" xfId="61" xr:uid="{00000000-0005-0000-0000-00003E000000}"/>
    <cellStyle name="Porcentagem 2 2" xfId="62" xr:uid="{00000000-0005-0000-0000-00003F000000}"/>
    <cellStyle name="Porcentagem 2 2 2" xfId="141" xr:uid="{B61972AE-4725-4B2F-95B5-B0411662D505}"/>
    <cellStyle name="Porcentagem 2 3" xfId="140" xr:uid="{A7916C29-F573-42CF-A067-AE5B3A0AB00E}"/>
    <cellStyle name="Porcentagem 3" xfId="78" xr:uid="{00000000-0005-0000-0000-000040000000}"/>
    <cellStyle name="Porcentagem 3 2" xfId="142" xr:uid="{6DED4622-8C1B-473F-ADDE-BB85EDAE7A17}"/>
    <cellStyle name="Porcentagem 4" xfId="81" xr:uid="{01CCE418-5219-40BA-A736-F56053E7E538}"/>
    <cellStyle name="Separador de milhares 10 2" xfId="63" xr:uid="{00000000-0005-0000-0000-000041000000}"/>
    <cellStyle name="Separador de milhares 10 2 2" xfId="143" xr:uid="{77251A53-DEDF-45C5-89C1-11922E34809C}"/>
    <cellStyle name="Separador de milhares 13 2" xfId="64" xr:uid="{00000000-0005-0000-0000-000042000000}"/>
    <cellStyle name="Separador de milhares 13 2 2" xfId="144" xr:uid="{312A4A58-0C61-4B55-ADAE-3A525B5E8E08}"/>
    <cellStyle name="Separador de milhares 15 2" xfId="65" xr:uid="{00000000-0005-0000-0000-000043000000}"/>
    <cellStyle name="Separador de milhares 15 2 2" xfId="145" xr:uid="{C7645385-5C5B-4D69-B9E0-EC0DECF5D399}"/>
    <cellStyle name="Separador de milhares 2 2" xfId="66" xr:uid="{00000000-0005-0000-0000-000044000000}"/>
    <cellStyle name="Separador de milhares 2 2 2" xfId="67" xr:uid="{00000000-0005-0000-0000-000045000000}"/>
    <cellStyle name="Separador de milhares 2 2 2 2" xfId="147" xr:uid="{E69094FF-377B-40F4-B81F-97EEB960B5DE}"/>
    <cellStyle name="Separador de milhares 2 2 3" xfId="146" xr:uid="{91CA30AC-0717-40F6-8284-70F80D31DA8A}"/>
    <cellStyle name="Separador de milhares 2 3" xfId="68" xr:uid="{00000000-0005-0000-0000-000046000000}"/>
    <cellStyle name="Separador de milhares 2 3 2" xfId="148" xr:uid="{E0201ECD-12E7-495F-9612-F04A68238595}"/>
    <cellStyle name="Separador de milhares 3 2" xfId="69" xr:uid="{00000000-0005-0000-0000-000047000000}"/>
    <cellStyle name="Separador de milhares 3 2 2" xfId="149" xr:uid="{1825E9EF-5854-498D-8E6E-4132AC114F0B}"/>
    <cellStyle name="Title" xfId="70" xr:uid="{00000000-0005-0000-0000-000048000000}"/>
    <cellStyle name="Title 2" xfId="150" xr:uid="{1E601794-2019-4DFC-9EC8-05895D061BC7}"/>
    <cellStyle name="Título 1 1" xfId="71" xr:uid="{00000000-0005-0000-0000-000049000000}"/>
    <cellStyle name="Título 1 1 1" xfId="72" xr:uid="{00000000-0005-0000-0000-00004A000000}"/>
    <cellStyle name="Título 1 1 1 2" xfId="152" xr:uid="{43D5B364-77BD-4D39-B381-B4B47B3BDD4B}"/>
    <cellStyle name="Título 1 1 2" xfId="151" xr:uid="{B980D61D-3E67-421F-A660-C88172E0890F}"/>
    <cellStyle name="Título 1 1_ANEXO A - 049.016.G00.PL.002.01Memória" xfId="73" xr:uid="{00000000-0005-0000-0000-00004B000000}"/>
    <cellStyle name="Título 5" xfId="74" xr:uid="{00000000-0005-0000-0000-00004C000000}"/>
    <cellStyle name="Título 5 2" xfId="153" xr:uid="{9C287C5C-0920-4835-95D4-3C6EC42831D1}"/>
    <cellStyle name="Título 6" xfId="75" xr:uid="{00000000-0005-0000-0000-00004D000000}"/>
    <cellStyle name="Título 6 2" xfId="154" xr:uid="{E69A59B4-26EE-4CEF-B89D-FAFFF75D238B}"/>
    <cellStyle name="Vírgula" xfId="159" builtinId="3"/>
    <cellStyle name="Vírgula 2" xfId="76" xr:uid="{00000000-0005-0000-0000-00004E000000}"/>
    <cellStyle name="Vírgula 2 2" xfId="155" xr:uid="{5D98EA9D-F630-4414-80EB-40110B30F915}"/>
    <cellStyle name="Warning Text" xfId="77" xr:uid="{00000000-0005-0000-0000-00004F000000}"/>
    <cellStyle name="Warning Text 2" xfId="156" xr:uid="{5C3108F0-338F-4DC3-A3FA-B25C491595F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Natal%20(RN)\12.003%20-%20Ampliar%20o%20Sistema%20de%20Energia%20DTCEA%20Natal\02%20-%20OR&#199;AMENTO\02%20-%20CCU%20-%20ADMINSITRATIVOS\ANEXO%20A%20-%20265%2000%20U01%20PL%20002%2000%20REV%20franz.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SFCO%202007\OR&#199;AMENTOS%20%202007\S&#237;tios%20no%20Estado%20de%20S&#227;o%20Paulo\CNMA%20-%20S&#227;o%20Jos&#233;%20dos%20CAmpos\Mem&#243;ria\ANEXO%20A%20-%20C%20A%20116%20058%20P%20PB%20582%20CI%20E00%20PQ%20001%2000.xls?0B5E1E65" TargetMode="External"/><Relationship Id="rId1" Type="http://schemas.openxmlformats.org/officeDocument/2006/relationships/externalLinkPath" Target="file:///\\0B5E1E65\ANEXO%20A%20-%20C%20A%20116%20058%20P%20PB%20582%20CI%20E00%20PQ%2000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211;leo%20Combust&#237;vel%20006.11.U03.PL.0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ocuments%20and%20Settings\frans\Desktop\CISCEA\Aripuan&#227;\ANEXO%20A%20-%20284.15.G00.PL.0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GRUPO%20GERADOR%20%20Arquitetu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rena\Orgfiles\Users\marcoslimamcl\Desktop\Trabalho%20Marcos%20Lima%20(IOR)\TRABALHOS%20SITIOS\Porto%20Seguro%20(BA)\09.046%20-%20Vila%20Habitacional%20de%20Porto%20Seguro\02%20-%20OR&#199;AMENTO\209.14.G00.PL.002.00.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ADMINISTRATIVAS\OR&#199;AMENTO\RIO%20DE%20JANEIRO%20-%20RJ\CISCEA%20-%20RJ\NOVO%20SIST.%20CLIMATIZA&#199;&#195;O%20DA%20CISCEA\OR&#199;AMENTO\ANEXO%20A%20-%20265.06.U00.PL.008.00.xls?A67073F4" TargetMode="External"/><Relationship Id="rId1" Type="http://schemas.openxmlformats.org/officeDocument/2006/relationships/externalLinkPath" Target="file:///\\A67073F4\ANEXO%20A%20-%20265.06.U00.PL.008.00.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I%20F%20C%20%20-%20%202009\CIAAR%20-%20Lagoa%20Santa%20(MG)\OR&#199;AMENTO%20099.19.G00.PL.001.00\020-08-ENTREGA%20PARCIAL%20LOT%20E%20CLIENTE-%20EM%20DESENVOLVIMENTO%2025-05-2009\ALOJAMENTO%20ALUNOS%201?5123F872" TargetMode="External"/><Relationship Id="rId1" Type="http://schemas.openxmlformats.org/officeDocument/2006/relationships/externalLinkPath" Target="file:///\\5123F872\ALOJAMENTO%20ALUNOS%2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DECEA"/>
      <sheetName val="BDI SERVIÇOS"/>
      <sheetName val="BDI PROJETOS"/>
      <sheetName val="BDI EQUIPAMENTOS"/>
      <sheetName val="COMPO"/>
      <sheetName val="CCU001"/>
      <sheetName val="SBC70129"/>
      <sheetName val="SBC70132"/>
      <sheetName val="ORESE7047"/>
      <sheetName val="SBC70131"/>
      <sheetName val="SBC70149"/>
      <sheetName val="SBC120705"/>
      <sheetName val="CCU002"/>
      <sheetName val="CCU003"/>
      <sheetName val="CCU004"/>
      <sheetName val="CCU005"/>
      <sheetName val="CCU006"/>
      <sheetName val="CCU007"/>
      <sheetName val="CCU008"/>
      <sheetName val="CCU009"/>
      <sheetName val="CCU010"/>
      <sheetName val="CCU011"/>
      <sheetName val="CCU012"/>
      <sheetName val="CCU0013"/>
      <sheetName val="CCU0014"/>
      <sheetName val="CCU015"/>
      <sheetName val="CCU016"/>
      <sheetName val="CCU017"/>
      <sheetName val="ORSE7038"/>
      <sheetName val="ORSE7039"/>
      <sheetName val="SBC52536"/>
      <sheetName val="SBC52535"/>
      <sheetName val="SBC52534"/>
      <sheetName val="CCU018"/>
      <sheetName val="CCU019"/>
      <sheetName val="CCU020"/>
      <sheetName val="CCU021"/>
      <sheetName val="CCU022"/>
      <sheetName val="CCU023"/>
      <sheetName val="CCU024"/>
      <sheetName val="CCU025"/>
      <sheetName val="CCU026"/>
      <sheetName val="SBC55512"/>
      <sheetName val="SBC55509"/>
      <sheetName val="SBC52911"/>
      <sheetName val="SBC52912"/>
      <sheetName val="SBC52913"/>
      <sheetName val="INSUM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A - SJC"/>
      <sheetName val="As built"/>
      <sheetName val="Composições"/>
      <sheetName val="BDI"/>
      <sheetName val="Canteiro"/>
      <sheetName val="Adm Local"/>
      <sheetName val="Mob_ Desmobilização"/>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Interna"/>
      <sheetName val="Parte Externa"/>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VHF UHF Aripuanã"/>
      <sheetName val="BDI de serviço"/>
      <sheetName val="BDI de equipamento"/>
      <sheetName val="BDI DE PROJETOS"/>
      <sheetName val="CRONOGRAMA FISICO-FINANCEIRO"/>
      <sheetName val="CURVA 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QUITETURA - ANEXO 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GERAL"/>
      <sheetName val="SERVIÇO AUXILIARES E ADM"/>
      <sheetName val="RESUMO URB RED EXT OFICIAIS"/>
      <sheetName val="URB E REDES EXT OFICIAIS"/>
      <sheetName val="RESUMO CASA DE OFICIAIS"/>
      <sheetName val="CASA DE OFICIAIS"/>
      <sheetName val="RESUMO CASA DE SUB E SGT"/>
      <sheetName val="CASA DE SUB E SARGENTOS"/>
      <sheetName val="RESUMO URB E RED EXT SO SG"/>
      <sheetName val="URB E RED EXT SO SG"/>
      <sheetName val="REDES EXTERNAS ELETRONICA"/>
      <sheetName val="Rel. CCU"/>
      <sheetName val="INSUMOS"/>
      <sheetName val="Cronograma Físico-Financeiro"/>
      <sheetName val="Memoria de Calculo do Cronogram"/>
      <sheetName val="ABC Serv."/>
      <sheetName val="CANTEIRO DE OBRAS"/>
      <sheetName val="MOBILIZAÇÃO DESMOBILIZAÇÃO"/>
      <sheetName val="OPERAÇÃO E MANUTENÇÃO"/>
      <sheetName val="ADMINISTRAÇÃO LOCAL"/>
      <sheetName val="1"/>
      <sheetName val="2"/>
      <sheetName val="3"/>
      <sheetName val="4"/>
      <sheetName val="5"/>
      <sheetName val="6"/>
      <sheetName val="7"/>
      <sheetName val="8"/>
      <sheetName val="10"/>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COT 03 "/>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COT 04"/>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1"/>
      <sheetName val="COT 01"/>
      <sheetName val="202"/>
      <sheetName val="COT 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6"/>
      <sheetName val="249"/>
      <sheetName val="252"/>
      <sheetName val="255"/>
      <sheetName val="258"/>
      <sheetName val="259"/>
      <sheetName val="260"/>
      <sheetName val="261"/>
      <sheetName val="262"/>
      <sheetName val="265"/>
      <sheetName val="266"/>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CISCEA"/>
      <sheetName val="BDI DE SERVIÇOS"/>
      <sheetName val="BDI DE EQUIPAMENTOS"/>
      <sheetName val="BDI DE PROJETOS"/>
      <sheetName val="Adm. Local"/>
      <sheetName val="Mobilização"/>
      <sheetName val="Plan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s>
    <sheetDataSet>
      <sheetData sheetId="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15F6-7775-42F7-9E71-D020A2E6DE18}">
  <dimension ref="A1:P83"/>
  <sheetViews>
    <sheetView tabSelected="1" zoomScaleNormal="100" workbookViewId="0">
      <selection activeCell="A4" sqref="A4:F4"/>
    </sheetView>
  </sheetViews>
  <sheetFormatPr defaultRowHeight="15" x14ac:dyDescent="0.2"/>
  <cols>
    <col min="1" max="1" width="5.5703125" style="79" bestFit="1" customWidth="1"/>
    <col min="2" max="2" width="39.85546875" style="80" customWidth="1"/>
    <col min="3" max="3" width="10.5703125" style="75" bestFit="1" customWidth="1"/>
    <col min="4" max="4" width="15.28515625" style="75" customWidth="1"/>
    <col min="5" max="5" width="11.85546875" style="75" customWidth="1"/>
    <col min="6" max="6" width="16.5703125" style="75" customWidth="1"/>
    <col min="7" max="16384" width="9.140625" style="75"/>
  </cols>
  <sheetData>
    <row r="1" spans="1:14" x14ac:dyDescent="0.2">
      <c r="A1" s="270" t="s">
        <v>22</v>
      </c>
      <c r="B1" s="270"/>
      <c r="C1" s="270"/>
      <c r="D1" s="270"/>
      <c r="E1" s="270"/>
      <c r="F1" s="270"/>
      <c r="G1" s="74"/>
      <c r="H1" s="74"/>
      <c r="I1" s="74"/>
      <c r="J1" s="74"/>
      <c r="K1" s="74"/>
      <c r="L1" s="74"/>
      <c r="M1" s="74"/>
      <c r="N1" s="74"/>
    </row>
    <row r="2" spans="1:14" x14ac:dyDescent="0.2">
      <c r="A2" s="270" t="s">
        <v>23</v>
      </c>
      <c r="B2" s="270"/>
      <c r="C2" s="270"/>
      <c r="D2" s="270"/>
      <c r="E2" s="270"/>
      <c r="F2" s="270"/>
    </row>
    <row r="3" spans="1:14" x14ac:dyDescent="0.2">
      <c r="A3" s="271" t="s">
        <v>582</v>
      </c>
      <c r="B3" s="271"/>
      <c r="C3" s="271"/>
      <c r="D3" s="271"/>
      <c r="E3" s="271"/>
      <c r="F3" s="271"/>
    </row>
    <row r="4" spans="1:14" x14ac:dyDescent="0.2">
      <c r="A4" s="272" t="s">
        <v>64</v>
      </c>
      <c r="B4" s="272"/>
      <c r="C4" s="272"/>
      <c r="D4" s="272"/>
      <c r="E4" s="272"/>
      <c r="F4" s="272"/>
    </row>
    <row r="5" spans="1:14" ht="31.5" customHeight="1" x14ac:dyDescent="0.2">
      <c r="A5" s="273" t="str">
        <f>Orçamento!$A$6</f>
        <v>OBRA: execução de obra para implantação de Laboratório de Alimentos no prédio da Faculdade de Nutrição Emília de Jesus Ferreiro.</v>
      </c>
      <c r="B5" s="273"/>
      <c r="C5" s="273"/>
      <c r="D5" s="273"/>
      <c r="E5" s="273"/>
      <c r="F5" s="273"/>
      <c r="G5" s="86"/>
      <c r="H5" s="86"/>
      <c r="I5" s="86"/>
      <c r="J5" s="86"/>
      <c r="K5" s="86"/>
      <c r="L5" s="86"/>
      <c r="M5" s="86"/>
      <c r="N5" s="86"/>
    </row>
    <row r="6" spans="1:14" ht="30.75" customHeight="1" thickBot="1" x14ac:dyDescent="0.25">
      <c r="A6" s="274" t="str">
        <f>Orçamento!$A$7</f>
        <v>Local: Campus do Valonguinho, Av. Visconde do Rio Branco, s/n.º, Centro, Niterói/RJ.</v>
      </c>
      <c r="B6" s="274"/>
      <c r="C6" s="274"/>
      <c r="D6" s="274"/>
      <c r="E6" s="274"/>
      <c r="F6" s="274"/>
      <c r="G6" s="87"/>
      <c r="H6" s="87"/>
      <c r="I6" s="87"/>
      <c r="J6" s="87"/>
      <c r="K6" s="87"/>
      <c r="L6" s="87"/>
      <c r="M6" s="85"/>
      <c r="N6" s="85"/>
    </row>
    <row r="7" spans="1:14" ht="15.75" customHeight="1" thickTop="1" thickBot="1" x14ac:dyDescent="0.25">
      <c r="A7" s="78"/>
      <c r="B7" s="27"/>
      <c r="C7" s="247" t="s">
        <v>88</v>
      </c>
      <c r="D7" s="248"/>
      <c r="E7" s="260" t="s">
        <v>89</v>
      </c>
      <c r="F7" s="261"/>
    </row>
    <row r="8" spans="1:14" ht="15" customHeight="1" thickTop="1" x14ac:dyDescent="0.2">
      <c r="A8" s="249" t="s">
        <v>0</v>
      </c>
      <c r="B8" s="251" t="s">
        <v>1</v>
      </c>
      <c r="C8" s="99" t="s">
        <v>15</v>
      </c>
      <c r="D8" s="253" t="s">
        <v>65</v>
      </c>
      <c r="E8" s="100" t="s">
        <v>15</v>
      </c>
      <c r="F8" s="262" t="s">
        <v>65</v>
      </c>
    </row>
    <row r="9" spans="1:14" ht="15" customHeight="1" x14ac:dyDescent="0.2">
      <c r="A9" s="250"/>
      <c r="B9" s="252"/>
      <c r="C9" s="101" t="s">
        <v>66</v>
      </c>
      <c r="D9" s="254"/>
      <c r="E9" s="102" t="s">
        <v>66</v>
      </c>
      <c r="F9" s="263"/>
    </row>
    <row r="10" spans="1:14" x14ac:dyDescent="0.2">
      <c r="A10" s="103" t="s">
        <v>67</v>
      </c>
      <c r="B10" s="104" t="s">
        <v>40</v>
      </c>
      <c r="C10" s="105">
        <f>D10/$D$46</f>
        <v>6.5382602548226341E-3</v>
      </c>
      <c r="D10" s="106">
        <f>Orçamento!$L$12</f>
        <v>1720.5900000000001</v>
      </c>
      <c r="E10" s="107" t="e">
        <f>F10/$F$46</f>
        <v>#DIV/0!</v>
      </c>
      <c r="F10" s="108"/>
    </row>
    <row r="11" spans="1:14" ht="6.95" customHeight="1" x14ac:dyDescent="0.2">
      <c r="A11" s="109"/>
      <c r="B11" s="110"/>
      <c r="C11" s="111"/>
      <c r="D11" s="112"/>
      <c r="E11" s="113"/>
      <c r="F11" s="114"/>
    </row>
    <row r="12" spans="1:14" x14ac:dyDescent="0.2">
      <c r="A12" s="115" t="s">
        <v>68</v>
      </c>
      <c r="B12" s="116" t="s">
        <v>41</v>
      </c>
      <c r="C12" s="117">
        <f>D12/$D$46</f>
        <v>0.16456420946327288</v>
      </c>
      <c r="D12" s="118">
        <f>Orçamento!$L$15</f>
        <v>43306.25</v>
      </c>
      <c r="E12" s="107" t="e">
        <f>F12/$F$46</f>
        <v>#DIV/0!</v>
      </c>
      <c r="F12" s="119"/>
    </row>
    <row r="13" spans="1:14" ht="6.95" customHeight="1" x14ac:dyDescent="0.2">
      <c r="A13" s="109"/>
      <c r="B13" s="110"/>
      <c r="C13" s="120"/>
      <c r="D13" s="121"/>
      <c r="E13" s="122"/>
      <c r="F13" s="123"/>
    </row>
    <row r="14" spans="1:14" x14ac:dyDescent="0.2">
      <c r="A14" s="115" t="s">
        <v>69</v>
      </c>
      <c r="B14" s="124" t="s">
        <v>24</v>
      </c>
      <c r="C14" s="117">
        <f>D14/$D$46</f>
        <v>2.140557376436196E-2</v>
      </c>
      <c r="D14" s="118">
        <f>Orçamento!$L$17</f>
        <v>5633.0300000000007</v>
      </c>
      <c r="E14" s="107" t="e">
        <f>F14/$F$46</f>
        <v>#DIV/0!</v>
      </c>
      <c r="F14" s="119"/>
    </row>
    <row r="15" spans="1:14" ht="6.95" customHeight="1" x14ac:dyDescent="0.2">
      <c r="A15" s="109"/>
      <c r="B15" s="110"/>
      <c r="C15" s="111"/>
      <c r="D15" s="121"/>
      <c r="E15" s="113"/>
      <c r="F15" s="123"/>
    </row>
    <row r="16" spans="1:14" x14ac:dyDescent="0.2">
      <c r="A16" s="115" t="s">
        <v>70</v>
      </c>
      <c r="B16" s="124" t="s">
        <v>42</v>
      </c>
      <c r="C16" s="117">
        <f>D16/$D$46</f>
        <v>1.6875885117471255E-2</v>
      </c>
      <c r="D16" s="118">
        <f>Orçamento!$L$34</f>
        <v>4441.01</v>
      </c>
      <c r="E16" s="107" t="e">
        <f>F16/$F$46</f>
        <v>#DIV/0!</v>
      </c>
      <c r="F16" s="119"/>
    </row>
    <row r="17" spans="1:7" ht="6.95" customHeight="1" x14ac:dyDescent="0.2">
      <c r="A17" s="109"/>
      <c r="B17" s="131"/>
      <c r="C17" s="132"/>
      <c r="D17" s="133"/>
      <c r="E17" s="134"/>
      <c r="F17" s="135"/>
    </row>
    <row r="18" spans="1:7" x14ac:dyDescent="0.2">
      <c r="A18" s="115" t="s">
        <v>71</v>
      </c>
      <c r="B18" s="124" t="s">
        <v>43</v>
      </c>
      <c r="C18" s="117">
        <f>D18/$D$46</f>
        <v>4.5458158919179717E-2</v>
      </c>
      <c r="D18" s="118">
        <f>Orçamento!$L$36</f>
        <v>11962.64</v>
      </c>
      <c r="E18" s="107" t="e">
        <f>F18/$F$46</f>
        <v>#DIV/0!</v>
      </c>
      <c r="F18" s="119"/>
    </row>
    <row r="19" spans="1:7" ht="6.95" customHeight="1" x14ac:dyDescent="0.2">
      <c r="A19" s="109"/>
      <c r="B19" s="110"/>
      <c r="C19" s="111"/>
      <c r="D19" s="121"/>
      <c r="E19" s="113"/>
      <c r="F19" s="123"/>
    </row>
    <row r="20" spans="1:7" ht="21" x14ac:dyDescent="0.2">
      <c r="A20" s="115" t="s">
        <v>98</v>
      </c>
      <c r="B20" s="124" t="s">
        <v>80</v>
      </c>
      <c r="C20" s="117">
        <f>D20/$D$46</f>
        <v>0.19922319423115833</v>
      </c>
      <c r="D20" s="118">
        <f>Orçamento!$L$41</f>
        <v>52427.009999999995</v>
      </c>
      <c r="E20" s="107" t="e">
        <f>F20/$F$46</f>
        <v>#DIV/0!</v>
      </c>
      <c r="F20" s="119"/>
    </row>
    <row r="21" spans="1:7" ht="6.95" customHeight="1" x14ac:dyDescent="0.2">
      <c r="A21" s="109"/>
      <c r="B21" s="110"/>
      <c r="C21" s="111"/>
      <c r="D21" s="121"/>
      <c r="E21" s="113"/>
      <c r="F21" s="123"/>
    </row>
    <row r="22" spans="1:7" x14ac:dyDescent="0.2">
      <c r="A22" s="115" t="s">
        <v>99</v>
      </c>
      <c r="B22" s="124" t="s">
        <v>44</v>
      </c>
      <c r="C22" s="117">
        <f>D22/$D$46</f>
        <v>0.17666842125823223</v>
      </c>
      <c r="D22" s="118">
        <f>Orçamento!$L$66</f>
        <v>46491.560000000005</v>
      </c>
      <c r="E22" s="107" t="e">
        <f>F22/$F$46</f>
        <v>#DIV/0!</v>
      </c>
      <c r="F22" s="119"/>
    </row>
    <row r="23" spans="1:7" ht="6.95" customHeight="1" x14ac:dyDescent="0.2">
      <c r="A23" s="109"/>
      <c r="B23" s="110"/>
      <c r="C23" s="111"/>
      <c r="D23" s="121"/>
      <c r="E23" s="113"/>
      <c r="F23" s="123"/>
    </row>
    <row r="24" spans="1:7" ht="21" x14ac:dyDescent="0.2">
      <c r="A24" s="115" t="s">
        <v>100</v>
      </c>
      <c r="B24" s="124" t="s">
        <v>102</v>
      </c>
      <c r="C24" s="117">
        <f>D24/$D$46</f>
        <v>3.4064321107584547E-2</v>
      </c>
      <c r="D24" s="118">
        <f>Orçamento!$L$114</f>
        <v>8964.27</v>
      </c>
      <c r="E24" s="107" t="e">
        <f>F24/$F$46</f>
        <v>#DIV/0!</v>
      </c>
      <c r="F24" s="119"/>
    </row>
    <row r="25" spans="1:7" ht="6.95" customHeight="1" x14ac:dyDescent="0.2">
      <c r="A25" s="109"/>
      <c r="B25" s="110"/>
      <c r="C25" s="111"/>
      <c r="D25" s="121"/>
      <c r="E25" s="113"/>
      <c r="F25" s="123"/>
    </row>
    <row r="26" spans="1:7" x14ac:dyDescent="0.2">
      <c r="A26" s="115" t="s">
        <v>101</v>
      </c>
      <c r="B26" s="124" t="s">
        <v>45</v>
      </c>
      <c r="C26" s="117">
        <f>D26/$D$46</f>
        <v>5.2009985211878733E-3</v>
      </c>
      <c r="D26" s="118">
        <f>Orçamento!$L$125</f>
        <v>1368.68</v>
      </c>
      <c r="E26" s="107" t="e">
        <f>F26/$F$46</f>
        <v>#DIV/0!</v>
      </c>
      <c r="F26" s="119"/>
      <c r="G26" s="84"/>
    </row>
    <row r="27" spans="1:7" ht="6.95" customHeight="1" x14ac:dyDescent="0.2">
      <c r="A27" s="109"/>
      <c r="B27" s="110"/>
      <c r="C27" s="111"/>
      <c r="D27" s="121"/>
      <c r="E27" s="113"/>
      <c r="F27" s="123"/>
    </row>
    <row r="28" spans="1:7" x14ac:dyDescent="0.2">
      <c r="A28" s="115" t="s">
        <v>72</v>
      </c>
      <c r="B28" s="124" t="s">
        <v>103</v>
      </c>
      <c r="C28" s="117">
        <f>D28/$D$46</f>
        <v>9.6217408639004964E-3</v>
      </c>
      <c r="D28" s="118">
        <f>Orçamento!$L$136</f>
        <v>2532.0300000000002</v>
      </c>
      <c r="E28" s="107" t="e">
        <f>F28/$F$46</f>
        <v>#DIV/0!</v>
      </c>
      <c r="F28" s="119"/>
    </row>
    <row r="29" spans="1:7" ht="6.95" customHeight="1" x14ac:dyDescent="0.2">
      <c r="A29" s="109"/>
      <c r="B29" s="110"/>
      <c r="C29" s="111"/>
      <c r="D29" s="121"/>
      <c r="E29" s="113"/>
      <c r="F29" s="123"/>
    </row>
    <row r="30" spans="1:7" ht="15" customHeight="1" x14ac:dyDescent="0.2">
      <c r="A30" s="115" t="s">
        <v>73</v>
      </c>
      <c r="B30" s="124" t="s">
        <v>83</v>
      </c>
      <c r="C30" s="117">
        <f>D30/$D$46</f>
        <v>4.4770965000534291E-2</v>
      </c>
      <c r="D30" s="125">
        <f>Orçamento!$L$144</f>
        <v>11781.8</v>
      </c>
      <c r="E30" s="107" t="e">
        <f>F30/$F$46</f>
        <v>#DIV/0!</v>
      </c>
      <c r="F30" s="126"/>
    </row>
    <row r="31" spans="1:7" ht="6.95" customHeight="1" x14ac:dyDescent="0.2">
      <c r="A31" s="109"/>
      <c r="B31" s="110"/>
      <c r="C31" s="111"/>
      <c r="D31" s="121"/>
      <c r="E31" s="113"/>
      <c r="F31" s="123"/>
    </row>
    <row r="32" spans="1:7" ht="15" customHeight="1" x14ac:dyDescent="0.2">
      <c r="A32" s="115" t="s">
        <v>74</v>
      </c>
      <c r="B32" s="124" t="s">
        <v>46</v>
      </c>
      <c r="C32" s="117">
        <f>D32/$D$46</f>
        <v>2.4320257902160067E-2</v>
      </c>
      <c r="D32" s="118">
        <f>Orçamento!$L$149</f>
        <v>6400.0499999999993</v>
      </c>
      <c r="E32" s="107" t="e">
        <f>F32/$F$46</f>
        <v>#DIV/0!</v>
      </c>
      <c r="F32" s="119"/>
    </row>
    <row r="33" spans="1:10" ht="6.95" customHeight="1" x14ac:dyDescent="0.2">
      <c r="A33" s="109"/>
      <c r="B33" s="110"/>
      <c r="C33" s="111"/>
      <c r="D33" s="121"/>
      <c r="E33" s="113"/>
      <c r="F33" s="123"/>
    </row>
    <row r="34" spans="1:10" ht="15" customHeight="1" x14ac:dyDescent="0.2">
      <c r="A34" s="115" t="s">
        <v>85</v>
      </c>
      <c r="B34" s="124" t="s">
        <v>47</v>
      </c>
      <c r="C34" s="117">
        <f>D34/$D$46</f>
        <v>3.6932379115202502E-2</v>
      </c>
      <c r="D34" s="118">
        <f>Orçamento!$L$152</f>
        <v>9719.02</v>
      </c>
      <c r="E34" s="107" t="e">
        <f>F34/$F$46</f>
        <v>#DIV/0!</v>
      </c>
      <c r="F34" s="119"/>
    </row>
    <row r="35" spans="1:10" ht="6.95" customHeight="1" x14ac:dyDescent="0.2">
      <c r="A35" s="109"/>
      <c r="B35" s="110"/>
      <c r="C35" s="111"/>
      <c r="D35" s="121"/>
      <c r="E35" s="113"/>
      <c r="F35" s="123"/>
    </row>
    <row r="36" spans="1:10" ht="15" customHeight="1" x14ac:dyDescent="0.2">
      <c r="A36" s="115" t="s">
        <v>76</v>
      </c>
      <c r="B36" s="124" t="s">
        <v>25</v>
      </c>
      <c r="C36" s="117">
        <f>D36/$D$46</f>
        <v>3.8495247478730968E-2</v>
      </c>
      <c r="D36" s="118">
        <f>Orçamento!$L$158</f>
        <v>10130.299999999999</v>
      </c>
      <c r="E36" s="107" t="e">
        <f>F36/$F$46</f>
        <v>#DIV/0!</v>
      </c>
      <c r="F36" s="119"/>
    </row>
    <row r="37" spans="1:10" ht="6.95" customHeight="1" x14ac:dyDescent="0.2">
      <c r="A37" s="109"/>
      <c r="B37" s="110"/>
      <c r="C37" s="111"/>
      <c r="D37" s="121"/>
      <c r="E37" s="113"/>
      <c r="F37" s="123"/>
    </row>
    <row r="38" spans="1:10" ht="15" customHeight="1" x14ac:dyDescent="0.2">
      <c r="A38" s="115">
        <v>15</v>
      </c>
      <c r="B38" s="124" t="s">
        <v>48</v>
      </c>
      <c r="C38" s="117">
        <f>D38/$D$46</f>
        <v>4.0793493895434968E-3</v>
      </c>
      <c r="D38" s="118">
        <f>Orçamento!$L$167</f>
        <v>1073.51</v>
      </c>
      <c r="E38" s="107" t="e">
        <f>F38/$F$46</f>
        <v>#DIV/0!</v>
      </c>
      <c r="F38" s="119"/>
    </row>
    <row r="39" spans="1:10" ht="6.95" customHeight="1" x14ac:dyDescent="0.2">
      <c r="A39" s="109"/>
      <c r="B39" s="110"/>
      <c r="C39" s="111"/>
      <c r="D39" s="121"/>
      <c r="E39" s="113"/>
      <c r="F39" s="123"/>
    </row>
    <row r="40" spans="1:10" ht="15" customHeight="1" x14ac:dyDescent="0.2">
      <c r="A40" s="115" t="s">
        <v>77</v>
      </c>
      <c r="B40" s="124" t="s">
        <v>84</v>
      </c>
      <c r="C40" s="117">
        <f>D40/$D$46</f>
        <v>9.1215264673018992E-2</v>
      </c>
      <c r="D40" s="118">
        <f>Orçamento!$L$171</f>
        <v>24003.949999999997</v>
      </c>
      <c r="E40" s="107" t="e">
        <f>F40/$F$46</f>
        <v>#DIV/0!</v>
      </c>
      <c r="F40" s="119"/>
    </row>
    <row r="41" spans="1:10" ht="6.95" customHeight="1" x14ac:dyDescent="0.2">
      <c r="A41" s="109"/>
      <c r="B41" s="110"/>
      <c r="C41" s="111"/>
      <c r="D41" s="121"/>
      <c r="E41" s="113"/>
      <c r="F41" s="123"/>
    </row>
    <row r="42" spans="1:10" x14ac:dyDescent="0.2">
      <c r="A42" s="115" t="s">
        <v>78</v>
      </c>
      <c r="B42" s="124" t="s">
        <v>49</v>
      </c>
      <c r="C42" s="117">
        <f>D42/$D$46</f>
        <v>3.5074287927411907E-2</v>
      </c>
      <c r="D42" s="118">
        <f>Orçamento!$L$176</f>
        <v>9230.0500000000011</v>
      </c>
      <c r="E42" s="107" t="e">
        <f>F42/$F$46</f>
        <v>#DIV/0!</v>
      </c>
      <c r="F42" s="119"/>
    </row>
    <row r="43" spans="1:10" ht="6.95" customHeight="1" x14ac:dyDescent="0.2">
      <c r="A43" s="109"/>
      <c r="B43" s="131"/>
      <c r="C43" s="132"/>
      <c r="D43" s="133"/>
      <c r="E43" s="134"/>
      <c r="F43" s="135"/>
    </row>
    <row r="44" spans="1:10" ht="15" customHeight="1" x14ac:dyDescent="0.2">
      <c r="A44" s="115" t="s">
        <v>79</v>
      </c>
      <c r="B44" s="124" t="s">
        <v>16</v>
      </c>
      <c r="C44" s="117">
        <f>D44/$D$46</f>
        <v>4.5491485012226177E-2</v>
      </c>
      <c r="D44" s="118">
        <f>Orçamento!$L$180</f>
        <v>11971.410000000002</v>
      </c>
      <c r="E44" s="107" t="e">
        <f>F44/$F$46</f>
        <v>#DIV/0!</v>
      </c>
      <c r="F44" s="119"/>
    </row>
    <row r="45" spans="1:10" ht="6.95" customHeight="1" x14ac:dyDescent="0.2">
      <c r="A45" s="109"/>
      <c r="B45" s="110"/>
      <c r="C45" s="111"/>
      <c r="D45" s="121"/>
      <c r="E45" s="113"/>
      <c r="F45" s="123"/>
    </row>
    <row r="46" spans="1:10" ht="15" customHeight="1" thickBot="1" x14ac:dyDescent="0.25">
      <c r="A46" s="255" t="s">
        <v>75</v>
      </c>
      <c r="B46" s="256"/>
      <c r="C46" s="127">
        <f>SUM(C10:C45)</f>
        <v>1.0000000000000004</v>
      </c>
      <c r="D46" s="128">
        <f>SUM(D10:D44)</f>
        <v>263157.15999999992</v>
      </c>
      <c r="E46" s="127" t="e">
        <f>SUM(E10:E45)</f>
        <v>#DIV/0!</v>
      </c>
      <c r="F46" s="129">
        <f>SUM(F10:F44)</f>
        <v>0</v>
      </c>
    </row>
    <row r="47" spans="1:10" ht="19.5" customHeight="1" thickTop="1" x14ac:dyDescent="0.2">
      <c r="A47" s="257" t="s">
        <v>4</v>
      </c>
      <c r="B47" s="257"/>
      <c r="C47" s="264" t="s">
        <v>50</v>
      </c>
      <c r="D47" s="265"/>
      <c r="E47" s="265"/>
      <c r="F47" s="266"/>
      <c r="G47" s="83"/>
      <c r="H47" s="83"/>
      <c r="I47" s="83"/>
      <c r="J47" s="83"/>
    </row>
    <row r="48" spans="1:10" ht="42.75" customHeight="1" x14ac:dyDescent="0.2">
      <c r="A48" s="258" t="s">
        <v>571</v>
      </c>
      <c r="B48" s="258"/>
      <c r="C48" s="267"/>
      <c r="D48" s="268"/>
      <c r="E48" s="268"/>
      <c r="F48" s="269"/>
      <c r="G48" s="83"/>
      <c r="H48" s="83"/>
      <c r="I48" s="83"/>
      <c r="J48" s="83"/>
    </row>
    <row r="49" spans="1:16" x14ac:dyDescent="0.2">
      <c r="A49" s="81"/>
      <c r="B49" s="27"/>
      <c r="C49" s="82"/>
      <c r="D49" s="82"/>
    </row>
    <row r="50" spans="1:16" ht="57" customHeight="1" x14ac:dyDescent="0.2">
      <c r="A50" s="259" t="s">
        <v>581</v>
      </c>
      <c r="B50" s="259"/>
      <c r="C50" s="259"/>
      <c r="D50" s="259"/>
      <c r="E50" s="259"/>
      <c r="F50" s="259"/>
      <c r="G50" s="147"/>
      <c r="H50" s="147"/>
      <c r="I50" s="147"/>
      <c r="J50" s="147"/>
      <c r="K50" s="147"/>
      <c r="L50" s="147"/>
      <c r="M50" s="147"/>
      <c r="N50" s="147"/>
      <c r="O50" s="147"/>
      <c r="P50" s="147"/>
    </row>
    <row r="51" spans="1:16" x14ac:dyDescent="0.2">
      <c r="A51" s="76"/>
      <c r="B51" s="245"/>
      <c r="C51" s="245"/>
      <c r="D51" s="245"/>
    </row>
    <row r="52" spans="1:16" x14ac:dyDescent="0.2">
      <c r="A52" s="76"/>
      <c r="B52" s="245"/>
      <c r="C52" s="245"/>
      <c r="D52" s="245"/>
    </row>
    <row r="53" spans="1:16" x14ac:dyDescent="0.2">
      <c r="A53" s="76"/>
      <c r="B53" s="77"/>
    </row>
    <row r="54" spans="1:16" ht="24" customHeight="1" x14ac:dyDescent="0.2">
      <c r="A54" s="76"/>
      <c r="B54" s="246"/>
      <c r="C54" s="246"/>
      <c r="D54" s="246"/>
    </row>
    <row r="55" spans="1:16" x14ac:dyDescent="0.2">
      <c r="A55" s="78"/>
      <c r="B55" s="27"/>
    </row>
    <row r="56" spans="1:16" x14ac:dyDescent="0.2">
      <c r="A56" s="78"/>
      <c r="B56" s="27"/>
    </row>
    <row r="57" spans="1:16" x14ac:dyDescent="0.2">
      <c r="A57" s="78"/>
      <c r="B57" s="27"/>
    </row>
    <row r="58" spans="1:16" x14ac:dyDescent="0.2">
      <c r="A58" s="78"/>
      <c r="B58" s="27"/>
    </row>
    <row r="59" spans="1:16" x14ac:dyDescent="0.2">
      <c r="A59" s="78"/>
      <c r="B59" s="27"/>
    </row>
    <row r="60" spans="1:16" x14ac:dyDescent="0.2">
      <c r="A60" s="78"/>
      <c r="B60" s="27"/>
    </row>
    <row r="61" spans="1:16" x14ac:dyDescent="0.2">
      <c r="A61" s="78"/>
      <c r="B61" s="27"/>
    </row>
    <row r="62" spans="1:16" x14ac:dyDescent="0.2">
      <c r="A62" s="78"/>
      <c r="B62" s="27"/>
    </row>
    <row r="63" spans="1:16" x14ac:dyDescent="0.2">
      <c r="A63" s="78"/>
      <c r="B63" s="27"/>
    </row>
    <row r="64" spans="1:16" x14ac:dyDescent="0.2">
      <c r="A64" s="78"/>
      <c r="B64" s="27"/>
    </row>
    <row r="65" spans="1:2" x14ac:dyDescent="0.2">
      <c r="A65" s="78"/>
      <c r="B65" s="27"/>
    </row>
    <row r="66" spans="1:2" x14ac:dyDescent="0.2">
      <c r="A66" s="78"/>
      <c r="B66" s="27"/>
    </row>
    <row r="67" spans="1:2" x14ac:dyDescent="0.2">
      <c r="A67" s="78"/>
      <c r="B67" s="27"/>
    </row>
    <row r="68" spans="1:2" x14ac:dyDescent="0.2">
      <c r="A68" s="78"/>
      <c r="B68" s="27"/>
    </row>
    <row r="69" spans="1:2" x14ac:dyDescent="0.2">
      <c r="A69" s="78"/>
      <c r="B69" s="27"/>
    </row>
    <row r="70" spans="1:2" x14ac:dyDescent="0.2">
      <c r="A70" s="78"/>
      <c r="B70" s="27"/>
    </row>
    <row r="71" spans="1:2" x14ac:dyDescent="0.2">
      <c r="A71" s="78"/>
      <c r="B71" s="27"/>
    </row>
    <row r="72" spans="1:2" x14ac:dyDescent="0.2">
      <c r="A72" s="78"/>
      <c r="B72" s="27"/>
    </row>
    <row r="73" spans="1:2" x14ac:dyDescent="0.2">
      <c r="A73" s="78"/>
      <c r="B73" s="27"/>
    </row>
    <row r="74" spans="1:2" x14ac:dyDescent="0.2">
      <c r="A74" s="78"/>
      <c r="B74" s="27"/>
    </row>
    <row r="75" spans="1:2" x14ac:dyDescent="0.2">
      <c r="A75" s="78"/>
      <c r="B75" s="27"/>
    </row>
    <row r="76" spans="1:2" x14ac:dyDescent="0.2">
      <c r="A76" s="78"/>
      <c r="B76" s="27"/>
    </row>
    <row r="77" spans="1:2" x14ac:dyDescent="0.2">
      <c r="A77" s="78"/>
      <c r="B77" s="27"/>
    </row>
    <row r="78" spans="1:2" x14ac:dyDescent="0.2">
      <c r="A78" s="78"/>
      <c r="B78" s="27"/>
    </row>
    <row r="79" spans="1:2" x14ac:dyDescent="0.2">
      <c r="A79" s="78"/>
      <c r="B79" s="27"/>
    </row>
    <row r="80" spans="1:2" x14ac:dyDescent="0.2">
      <c r="A80" s="78"/>
      <c r="B80" s="27"/>
    </row>
    <row r="81" spans="1:2" x14ac:dyDescent="0.2">
      <c r="A81" s="78"/>
      <c r="B81" s="27"/>
    </row>
    <row r="82" spans="1:2" x14ac:dyDescent="0.2">
      <c r="A82" s="78"/>
      <c r="B82" s="27"/>
    </row>
    <row r="83" spans="1:2" x14ac:dyDescent="0.2">
      <c r="A83" s="78"/>
      <c r="B83" s="27"/>
    </row>
  </sheetData>
  <mergeCells count="20">
    <mergeCell ref="A6:F6"/>
    <mergeCell ref="A1:F1"/>
    <mergeCell ref="A2:F2"/>
    <mergeCell ref="A3:F3"/>
    <mergeCell ref="A4:F4"/>
    <mergeCell ref="A5:F5"/>
    <mergeCell ref="B51:D51"/>
    <mergeCell ref="B52:D52"/>
    <mergeCell ref="B54:D54"/>
    <mergeCell ref="C7:D7"/>
    <mergeCell ref="A8:A9"/>
    <mergeCell ref="B8:B9"/>
    <mergeCell ref="D8:D9"/>
    <mergeCell ref="A46:B46"/>
    <mergeCell ref="A47:B47"/>
    <mergeCell ref="A48:B48"/>
    <mergeCell ref="A50:F50"/>
    <mergeCell ref="E7:F7"/>
    <mergeCell ref="F8:F9"/>
    <mergeCell ref="C47:F48"/>
  </mergeCells>
  <printOptions horizontalCentered="1"/>
  <pageMargins left="0" right="0" top="0.9055118110236221" bottom="0.55118110236220474" header="0.31496062992125984" footer="0.35433070866141736"/>
  <pageSetup paperSize="9" scale="80" fitToHeight="16" orientation="portrait" r:id="rId1"/>
  <headerFooter>
    <oddHeader>&amp;R&amp;"Verdana,Normal"&amp;8Fls.:______
Processo n.º 23069.171748/2022-11</oddHeader>
    <oddFooter>&amp;R&amp;"Verdana,Normal"&amp;8Pág.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5"/>
  <sheetViews>
    <sheetView topLeftCell="B1" zoomScaleNormal="100" workbookViewId="0">
      <selection activeCell="N10" sqref="N10:N11"/>
    </sheetView>
  </sheetViews>
  <sheetFormatPr defaultRowHeight="12.75" x14ac:dyDescent="0.2"/>
  <cols>
    <col min="1" max="1" width="9" style="18" bestFit="1" customWidth="1"/>
    <col min="2" max="2" width="12.5703125" style="26" customWidth="1"/>
    <col min="3" max="3" width="9.140625" style="18" bestFit="1" customWidth="1"/>
    <col min="4" max="4" width="35" style="19" customWidth="1"/>
    <col min="5" max="5" width="7" style="20" bestFit="1" customWidth="1"/>
    <col min="6" max="6" width="9.140625" style="20" bestFit="1" customWidth="1"/>
    <col min="7" max="7" width="10.85546875" style="25" customWidth="1"/>
    <col min="8" max="8" width="9.5703125" style="21" bestFit="1" customWidth="1"/>
    <col min="9" max="9" width="11.140625" style="22" customWidth="1"/>
    <col min="10" max="10" width="10" style="22" bestFit="1" customWidth="1"/>
    <col min="11" max="11" width="10.140625" style="22" bestFit="1" customWidth="1"/>
    <col min="12" max="12" width="12.7109375" style="22" bestFit="1" customWidth="1"/>
    <col min="13" max="13" width="7.28515625" style="23" customWidth="1"/>
    <col min="14" max="14" width="11" style="24" customWidth="1"/>
    <col min="15" max="15" width="9.85546875" style="16" customWidth="1"/>
    <col min="16" max="16" width="10.85546875" style="16" customWidth="1"/>
    <col min="17" max="17" width="11.7109375" style="16" customWidth="1"/>
    <col min="18" max="16384" width="9.140625" style="16"/>
  </cols>
  <sheetData>
    <row r="1" spans="1:17" ht="15" x14ac:dyDescent="0.2">
      <c r="A1" s="278" t="s">
        <v>22</v>
      </c>
      <c r="B1" s="278"/>
      <c r="C1" s="278"/>
      <c r="D1" s="278"/>
      <c r="E1" s="278"/>
      <c r="F1" s="278"/>
      <c r="G1" s="278"/>
      <c r="H1" s="278"/>
      <c r="I1" s="278"/>
      <c r="J1" s="278"/>
      <c r="K1" s="278"/>
      <c r="L1" s="278"/>
      <c r="M1" s="278"/>
      <c r="N1" s="278"/>
      <c r="O1" s="278"/>
      <c r="P1" s="278"/>
      <c r="Q1" s="278"/>
    </row>
    <row r="2" spans="1:17" ht="15" x14ac:dyDescent="0.2">
      <c r="A2" s="278" t="s">
        <v>23</v>
      </c>
      <c r="B2" s="278"/>
      <c r="C2" s="278"/>
      <c r="D2" s="278"/>
      <c r="E2" s="278"/>
      <c r="F2" s="278"/>
      <c r="G2" s="278"/>
      <c r="H2" s="278"/>
      <c r="I2" s="278"/>
      <c r="J2" s="278"/>
      <c r="K2" s="278"/>
      <c r="L2" s="278"/>
      <c r="M2" s="278"/>
      <c r="N2" s="278"/>
      <c r="O2" s="278"/>
      <c r="P2" s="278"/>
      <c r="Q2" s="278"/>
    </row>
    <row r="3" spans="1:17" ht="15" x14ac:dyDescent="0.2">
      <c r="A3" s="279" t="s">
        <v>104</v>
      </c>
      <c r="B3" s="279"/>
      <c r="C3" s="279"/>
      <c r="D3" s="279"/>
      <c r="E3" s="279"/>
      <c r="F3" s="279"/>
      <c r="G3" s="279"/>
      <c r="H3" s="279"/>
      <c r="I3" s="279"/>
      <c r="J3" s="279"/>
      <c r="K3" s="279"/>
      <c r="L3" s="279"/>
      <c r="M3" s="279"/>
      <c r="N3" s="279"/>
      <c r="O3" s="279"/>
      <c r="P3" s="279"/>
      <c r="Q3" s="279"/>
    </row>
    <row r="4" spans="1:17" x14ac:dyDescent="0.2">
      <c r="A4" s="177"/>
      <c r="B4" s="178"/>
      <c r="C4" s="177"/>
      <c r="D4" s="179"/>
      <c r="E4" s="180"/>
      <c r="F4" s="180"/>
      <c r="G4" s="181"/>
      <c r="H4" s="182"/>
      <c r="I4" s="183"/>
      <c r="J4" s="183"/>
      <c r="K4" s="183"/>
      <c r="L4" s="183"/>
      <c r="M4" s="184"/>
      <c r="N4" s="185"/>
      <c r="O4" s="186"/>
      <c r="P4" s="186"/>
      <c r="Q4" s="186"/>
    </row>
    <row r="5" spans="1:17" ht="15" x14ac:dyDescent="0.2">
      <c r="A5" s="280" t="s">
        <v>94</v>
      </c>
      <c r="B5" s="280"/>
      <c r="C5" s="280"/>
      <c r="D5" s="280"/>
      <c r="E5" s="280"/>
      <c r="F5" s="280"/>
      <c r="G5" s="280"/>
      <c r="H5" s="280"/>
      <c r="I5" s="280"/>
      <c r="J5" s="280"/>
      <c r="K5" s="280"/>
      <c r="L5" s="280"/>
      <c r="M5" s="280"/>
      <c r="N5" s="280"/>
      <c r="O5" s="280"/>
      <c r="P5" s="280"/>
      <c r="Q5" s="280"/>
    </row>
    <row r="6" spans="1:17" ht="33.75" customHeight="1" x14ac:dyDescent="0.2">
      <c r="A6" s="281" t="s">
        <v>105</v>
      </c>
      <c r="B6" s="281"/>
      <c r="C6" s="281"/>
      <c r="D6" s="281"/>
      <c r="E6" s="281"/>
      <c r="F6" s="281"/>
      <c r="G6" s="281"/>
      <c r="H6" s="281"/>
      <c r="I6" s="281"/>
      <c r="J6" s="281"/>
      <c r="K6" s="281"/>
      <c r="L6" s="281"/>
      <c r="M6" s="281"/>
      <c r="N6" s="281"/>
      <c r="O6" s="281"/>
      <c r="P6" s="281"/>
      <c r="Q6" s="281"/>
    </row>
    <row r="7" spans="1:17" ht="21" customHeight="1" thickBot="1" x14ac:dyDescent="0.25">
      <c r="A7" s="275" t="s">
        <v>106</v>
      </c>
      <c r="B7" s="275"/>
      <c r="C7" s="275"/>
      <c r="D7" s="275"/>
      <c r="E7" s="275"/>
      <c r="F7" s="275"/>
      <c r="G7" s="275"/>
      <c r="H7" s="275"/>
      <c r="I7" s="275"/>
      <c r="J7" s="275"/>
      <c r="K7" s="275"/>
      <c r="L7" s="275"/>
      <c r="M7" s="275"/>
      <c r="N7" s="275"/>
      <c r="O7" s="275"/>
      <c r="P7" s="186"/>
      <c r="Q7" s="186"/>
    </row>
    <row r="8" spans="1:17" ht="15.75" customHeight="1" thickTop="1" thickBot="1" x14ac:dyDescent="0.25">
      <c r="A8" s="187"/>
      <c r="B8" s="188"/>
      <c r="C8" s="187"/>
      <c r="D8" s="189"/>
      <c r="E8" s="305" t="s">
        <v>87</v>
      </c>
      <c r="F8" s="306"/>
      <c r="G8" s="306"/>
      <c r="H8" s="306"/>
      <c r="I8" s="306"/>
      <c r="J8" s="306"/>
      <c r="K8" s="306"/>
      <c r="L8" s="307"/>
      <c r="M8" s="308" t="s">
        <v>86</v>
      </c>
      <c r="N8" s="309"/>
      <c r="O8" s="309"/>
      <c r="P8" s="309"/>
      <c r="Q8" s="310"/>
    </row>
    <row r="9" spans="1:17" ht="15.75" customHeight="1" thickTop="1" x14ac:dyDescent="0.2">
      <c r="A9" s="285" t="s">
        <v>0</v>
      </c>
      <c r="B9" s="287" t="s">
        <v>10</v>
      </c>
      <c r="C9" s="287" t="s">
        <v>6</v>
      </c>
      <c r="D9" s="287" t="s">
        <v>1</v>
      </c>
      <c r="E9" s="311" t="s">
        <v>2</v>
      </c>
      <c r="F9" s="311" t="s">
        <v>3</v>
      </c>
      <c r="G9" s="314" t="s">
        <v>11</v>
      </c>
      <c r="H9" s="317" t="s">
        <v>12</v>
      </c>
      <c r="I9" s="318" t="s">
        <v>21</v>
      </c>
      <c r="J9" s="318"/>
      <c r="K9" s="318"/>
      <c r="L9" s="319"/>
      <c r="M9" s="320" t="s">
        <v>12</v>
      </c>
      <c r="N9" s="282" t="s">
        <v>21</v>
      </c>
      <c r="O9" s="282"/>
      <c r="P9" s="282"/>
      <c r="Q9" s="284"/>
    </row>
    <row r="10" spans="1:17" ht="12.75" customHeight="1" x14ac:dyDescent="0.2">
      <c r="A10" s="285"/>
      <c r="B10" s="287"/>
      <c r="C10" s="287"/>
      <c r="D10" s="287"/>
      <c r="E10" s="312"/>
      <c r="F10" s="312"/>
      <c r="G10" s="315"/>
      <c r="H10" s="287"/>
      <c r="I10" s="318" t="s">
        <v>96</v>
      </c>
      <c r="J10" s="318" t="s">
        <v>91</v>
      </c>
      <c r="K10" s="318"/>
      <c r="L10" s="319"/>
      <c r="M10" s="321"/>
      <c r="N10" s="282" t="s">
        <v>96</v>
      </c>
      <c r="O10" s="282" t="s">
        <v>91</v>
      </c>
      <c r="P10" s="282"/>
      <c r="Q10" s="284"/>
    </row>
    <row r="11" spans="1:17" ht="22.5" x14ac:dyDescent="0.2">
      <c r="A11" s="286"/>
      <c r="B11" s="288"/>
      <c r="C11" s="288"/>
      <c r="D11" s="288"/>
      <c r="E11" s="313"/>
      <c r="F11" s="313"/>
      <c r="G11" s="316"/>
      <c r="H11" s="288"/>
      <c r="I11" s="323"/>
      <c r="J11" s="190" t="s">
        <v>20</v>
      </c>
      <c r="K11" s="190" t="s">
        <v>0</v>
      </c>
      <c r="L11" s="191" t="s">
        <v>66</v>
      </c>
      <c r="M11" s="322"/>
      <c r="N11" s="283"/>
      <c r="O11" s="146" t="s">
        <v>20</v>
      </c>
      <c r="P11" s="146" t="s">
        <v>92</v>
      </c>
      <c r="Q11" s="148" t="s">
        <v>66</v>
      </c>
    </row>
    <row r="12" spans="1:17" x14ac:dyDescent="0.2">
      <c r="A12" s="192" t="s">
        <v>35</v>
      </c>
      <c r="B12" s="193"/>
      <c r="C12" s="143"/>
      <c r="D12" s="144" t="s">
        <v>286</v>
      </c>
      <c r="E12" s="194"/>
      <c r="F12" s="194"/>
      <c r="G12" s="195"/>
      <c r="H12" s="196"/>
      <c r="I12" s="196"/>
      <c r="J12" s="196"/>
      <c r="K12" s="197">
        <f>SUM(J13:J14)</f>
        <v>1720.5900000000001</v>
      </c>
      <c r="L12" s="198">
        <f>K12</f>
        <v>1720.5900000000001</v>
      </c>
      <c r="M12" s="149"/>
      <c r="N12" s="150"/>
      <c r="O12" s="151"/>
      <c r="P12" s="152">
        <f>SUM(O13:O14)</f>
        <v>0</v>
      </c>
      <c r="Q12" s="153">
        <f>P12</f>
        <v>0</v>
      </c>
    </row>
    <row r="13" spans="1:17" ht="22.5" x14ac:dyDescent="0.2">
      <c r="A13" s="199" t="s">
        <v>107</v>
      </c>
      <c r="B13" s="200" t="s">
        <v>153</v>
      </c>
      <c r="C13" s="136" t="s">
        <v>277</v>
      </c>
      <c r="D13" s="137" t="s">
        <v>287</v>
      </c>
      <c r="E13" s="201" t="s">
        <v>450</v>
      </c>
      <c r="F13" s="201">
        <v>75.069999999999993</v>
      </c>
      <c r="G13" s="202">
        <v>8.6999999999999993</v>
      </c>
      <c r="H13" s="203">
        <v>0.28100000000000003</v>
      </c>
      <c r="I13" s="202">
        <f t="shared" ref="I13:I14" si="0">TRUNC(G13*(1+H13),2)</f>
        <v>11.14</v>
      </c>
      <c r="J13" s="204">
        <f>TRUNC(F13*I13,2)</f>
        <v>836.27</v>
      </c>
      <c r="K13" s="204"/>
      <c r="L13" s="205"/>
      <c r="M13" s="154"/>
      <c r="N13" s="155"/>
      <c r="O13" s="156"/>
      <c r="P13" s="157"/>
      <c r="Q13" s="158"/>
    </row>
    <row r="14" spans="1:17" x14ac:dyDescent="0.2">
      <c r="A14" s="199" t="s">
        <v>108</v>
      </c>
      <c r="B14" s="200" t="s">
        <v>154</v>
      </c>
      <c r="C14" s="136" t="s">
        <v>277</v>
      </c>
      <c r="D14" s="137" t="s">
        <v>288</v>
      </c>
      <c r="E14" s="201" t="s">
        <v>450</v>
      </c>
      <c r="F14" s="201">
        <v>75.069999999999993</v>
      </c>
      <c r="G14" s="202">
        <v>9.1999999999999993</v>
      </c>
      <c r="H14" s="203">
        <v>0.28100000000000003</v>
      </c>
      <c r="I14" s="202">
        <f t="shared" si="0"/>
        <v>11.78</v>
      </c>
      <c r="J14" s="204">
        <f>TRUNC(F14*I14,2)</f>
        <v>884.32</v>
      </c>
      <c r="K14" s="204"/>
      <c r="L14" s="205"/>
      <c r="M14" s="154"/>
      <c r="N14" s="155"/>
      <c r="O14" s="156"/>
      <c r="P14" s="157"/>
      <c r="Q14" s="158"/>
    </row>
    <row r="15" spans="1:17" ht="22.5" x14ac:dyDescent="0.2">
      <c r="A15" s="206" t="s">
        <v>36</v>
      </c>
      <c r="B15" s="207"/>
      <c r="C15" s="141"/>
      <c r="D15" s="142" t="s">
        <v>289</v>
      </c>
      <c r="E15" s="208"/>
      <c r="F15" s="208"/>
      <c r="G15" s="209"/>
      <c r="H15" s="210"/>
      <c r="I15" s="210"/>
      <c r="J15" s="211"/>
      <c r="K15" s="212">
        <f>SUM(J16)</f>
        <v>43306.25</v>
      </c>
      <c r="L15" s="198">
        <f>K15</f>
        <v>43306.25</v>
      </c>
      <c r="M15" s="159"/>
      <c r="N15" s="160"/>
      <c r="O15" s="161"/>
      <c r="P15" s="162">
        <f>SUM(O16)</f>
        <v>0</v>
      </c>
      <c r="Q15" s="163">
        <f>P15</f>
        <v>0</v>
      </c>
    </row>
    <row r="16" spans="1:17" ht="25.5" x14ac:dyDescent="0.2">
      <c r="A16" s="199" t="s">
        <v>109</v>
      </c>
      <c r="B16" s="200" t="s">
        <v>155</v>
      </c>
      <c r="C16" s="136" t="s">
        <v>278</v>
      </c>
      <c r="D16" s="137" t="s">
        <v>290</v>
      </c>
      <c r="E16" s="201" t="s">
        <v>451</v>
      </c>
      <c r="F16" s="201">
        <v>1</v>
      </c>
      <c r="G16" s="202">
        <v>33806.6</v>
      </c>
      <c r="H16" s="203">
        <v>0.28100000000000003</v>
      </c>
      <c r="I16" s="202">
        <f>TRUNC(G16*(1+H16),2)</f>
        <v>43306.25</v>
      </c>
      <c r="J16" s="204">
        <f>TRUNC(F16*I16,2)</f>
        <v>43306.25</v>
      </c>
      <c r="K16" s="204"/>
      <c r="L16" s="205"/>
      <c r="M16" s="154"/>
      <c r="N16" s="155"/>
      <c r="O16" s="156"/>
      <c r="P16" s="157"/>
      <c r="Q16" s="158"/>
    </row>
    <row r="17" spans="1:17" x14ac:dyDescent="0.2">
      <c r="A17" s="206" t="s">
        <v>37</v>
      </c>
      <c r="B17" s="207"/>
      <c r="C17" s="141"/>
      <c r="D17" s="142" t="s">
        <v>24</v>
      </c>
      <c r="E17" s="208"/>
      <c r="F17" s="208"/>
      <c r="G17" s="209"/>
      <c r="H17" s="210"/>
      <c r="I17" s="210"/>
      <c r="J17" s="211"/>
      <c r="K17" s="212"/>
      <c r="L17" s="213">
        <f>SUM(K18:K26)</f>
        <v>5633.0300000000007</v>
      </c>
      <c r="M17" s="159"/>
      <c r="N17" s="160"/>
      <c r="O17" s="161"/>
      <c r="P17" s="162"/>
      <c r="Q17" s="163">
        <f>SUM(P18:P26)</f>
        <v>0</v>
      </c>
    </row>
    <row r="18" spans="1:17" x14ac:dyDescent="0.2">
      <c r="A18" s="214" t="s">
        <v>110</v>
      </c>
      <c r="B18" s="215"/>
      <c r="C18" s="138"/>
      <c r="D18" s="139" t="s">
        <v>291</v>
      </c>
      <c r="E18" s="216"/>
      <c r="F18" s="216"/>
      <c r="G18" s="217"/>
      <c r="H18" s="218"/>
      <c r="I18" s="218"/>
      <c r="J18" s="219"/>
      <c r="K18" s="220">
        <f>SUM(J19)</f>
        <v>299.67</v>
      </c>
      <c r="L18" s="205"/>
      <c r="M18" s="164"/>
      <c r="N18" s="165"/>
      <c r="O18" s="166"/>
      <c r="P18" s="167">
        <f>SUM(O19)</f>
        <v>0</v>
      </c>
      <c r="Q18" s="158"/>
    </row>
    <row r="19" spans="1:17" ht="33.75" x14ac:dyDescent="0.2">
      <c r="A19" s="199" t="s">
        <v>111</v>
      </c>
      <c r="B19" s="200" t="s">
        <v>156</v>
      </c>
      <c r="C19" s="136" t="s">
        <v>277</v>
      </c>
      <c r="D19" s="137" t="s">
        <v>292</v>
      </c>
      <c r="E19" s="201" t="s">
        <v>452</v>
      </c>
      <c r="F19" s="201">
        <v>1</v>
      </c>
      <c r="G19" s="202">
        <v>233.94</v>
      </c>
      <c r="H19" s="203">
        <v>0.28100000000000003</v>
      </c>
      <c r="I19" s="202">
        <f>TRUNC(G19*(1+H19),2)</f>
        <v>299.67</v>
      </c>
      <c r="J19" s="204">
        <f>TRUNC(F19*I19,2)</f>
        <v>299.67</v>
      </c>
      <c r="K19" s="204"/>
      <c r="L19" s="205"/>
      <c r="M19" s="154"/>
      <c r="N19" s="155"/>
      <c r="O19" s="156"/>
      <c r="P19" s="157"/>
      <c r="Q19" s="158"/>
    </row>
    <row r="20" spans="1:17" x14ac:dyDescent="0.2">
      <c r="A20" s="214" t="s">
        <v>112</v>
      </c>
      <c r="B20" s="215"/>
      <c r="C20" s="138"/>
      <c r="D20" s="140" t="s">
        <v>293</v>
      </c>
      <c r="E20" s="221"/>
      <c r="F20" s="221"/>
      <c r="G20" s="222"/>
      <c r="H20" s="223"/>
      <c r="I20" s="223"/>
      <c r="J20" s="224"/>
      <c r="K20" s="225">
        <f>SUM(J21:J25)</f>
        <v>4530.96</v>
      </c>
      <c r="L20" s="205"/>
      <c r="M20" s="164"/>
      <c r="N20" s="165"/>
      <c r="O20" s="166"/>
      <c r="P20" s="167">
        <f>SUM(O21:O25)</f>
        <v>0</v>
      </c>
      <c r="Q20" s="158"/>
    </row>
    <row r="21" spans="1:17" ht="56.25" x14ac:dyDescent="0.2">
      <c r="A21" s="199" t="s">
        <v>113</v>
      </c>
      <c r="B21" s="200" t="s">
        <v>157</v>
      </c>
      <c r="C21" s="136" t="s">
        <v>277</v>
      </c>
      <c r="D21" s="137" t="s">
        <v>294</v>
      </c>
      <c r="E21" s="201" t="s">
        <v>453</v>
      </c>
      <c r="F21" s="201">
        <v>2.88</v>
      </c>
      <c r="G21" s="202">
        <v>56.16</v>
      </c>
      <c r="H21" s="203">
        <v>0.28100000000000003</v>
      </c>
      <c r="I21" s="202">
        <f t="shared" ref="I21:I25" si="1">TRUNC(G21*(1+H21),2)</f>
        <v>71.94</v>
      </c>
      <c r="J21" s="204">
        <f t="shared" ref="J21:J25" si="2">TRUNC(F21*I21,2)</f>
        <v>207.18</v>
      </c>
      <c r="K21" s="204"/>
      <c r="L21" s="205"/>
      <c r="M21" s="154"/>
      <c r="N21" s="155"/>
      <c r="O21" s="156"/>
      <c r="P21" s="157"/>
      <c r="Q21" s="158"/>
    </row>
    <row r="22" spans="1:17" ht="78.75" x14ac:dyDescent="0.2">
      <c r="A22" s="199" t="s">
        <v>114</v>
      </c>
      <c r="B22" s="200" t="s">
        <v>158</v>
      </c>
      <c r="C22" s="136" t="s">
        <v>279</v>
      </c>
      <c r="D22" s="137" t="s">
        <v>295</v>
      </c>
      <c r="E22" s="201" t="s">
        <v>453</v>
      </c>
      <c r="F22" s="201">
        <v>6</v>
      </c>
      <c r="G22" s="202">
        <v>401.18</v>
      </c>
      <c r="H22" s="203">
        <v>0.28100000000000003</v>
      </c>
      <c r="I22" s="202">
        <f t="shared" si="1"/>
        <v>513.91</v>
      </c>
      <c r="J22" s="204">
        <f t="shared" si="2"/>
        <v>3083.46</v>
      </c>
      <c r="K22" s="204"/>
      <c r="L22" s="205"/>
      <c r="M22" s="154"/>
      <c r="N22" s="155"/>
      <c r="O22" s="156"/>
      <c r="P22" s="157"/>
      <c r="Q22" s="158"/>
    </row>
    <row r="23" spans="1:17" ht="56.25" x14ac:dyDescent="0.2">
      <c r="A23" s="199" t="s">
        <v>115</v>
      </c>
      <c r="B23" s="200" t="s">
        <v>159</v>
      </c>
      <c r="C23" s="136" t="s">
        <v>280</v>
      </c>
      <c r="D23" s="137" t="s">
        <v>296</v>
      </c>
      <c r="E23" s="201" t="s">
        <v>454</v>
      </c>
      <c r="F23" s="201">
        <v>12</v>
      </c>
      <c r="G23" s="202">
        <v>21</v>
      </c>
      <c r="H23" s="203">
        <v>0.28100000000000003</v>
      </c>
      <c r="I23" s="202">
        <f t="shared" si="1"/>
        <v>26.9</v>
      </c>
      <c r="J23" s="204">
        <f t="shared" si="2"/>
        <v>322.8</v>
      </c>
      <c r="K23" s="204"/>
      <c r="L23" s="205"/>
      <c r="M23" s="154"/>
      <c r="N23" s="155"/>
      <c r="O23" s="156"/>
      <c r="P23" s="157"/>
      <c r="Q23" s="158"/>
    </row>
    <row r="24" spans="1:17" ht="45" x14ac:dyDescent="0.2">
      <c r="A24" s="199" t="s">
        <v>116</v>
      </c>
      <c r="B24" s="200" t="s">
        <v>160</v>
      </c>
      <c r="C24" s="136" t="s">
        <v>281</v>
      </c>
      <c r="D24" s="137" t="s">
        <v>297</v>
      </c>
      <c r="E24" s="201" t="s">
        <v>455</v>
      </c>
      <c r="F24" s="201">
        <v>2</v>
      </c>
      <c r="G24" s="202">
        <v>22.32</v>
      </c>
      <c r="H24" s="203">
        <v>0.28100000000000003</v>
      </c>
      <c r="I24" s="202">
        <f t="shared" si="1"/>
        <v>28.59</v>
      </c>
      <c r="J24" s="204">
        <f t="shared" si="2"/>
        <v>57.18</v>
      </c>
      <c r="K24" s="204"/>
      <c r="L24" s="205"/>
      <c r="M24" s="154"/>
      <c r="N24" s="155"/>
      <c r="O24" s="156"/>
      <c r="P24" s="157"/>
      <c r="Q24" s="158"/>
    </row>
    <row r="25" spans="1:17" ht="22.5" x14ac:dyDescent="0.2">
      <c r="A25" s="199" t="s">
        <v>117</v>
      </c>
      <c r="B25" s="200" t="s">
        <v>161</v>
      </c>
      <c r="C25" s="136" t="s">
        <v>277</v>
      </c>
      <c r="D25" s="137" t="s">
        <v>298</v>
      </c>
      <c r="E25" s="201" t="s">
        <v>453</v>
      </c>
      <c r="F25" s="201">
        <v>51.12</v>
      </c>
      <c r="G25" s="202">
        <v>13.14</v>
      </c>
      <c r="H25" s="203">
        <v>0.28100000000000003</v>
      </c>
      <c r="I25" s="202">
        <f t="shared" si="1"/>
        <v>16.829999999999998</v>
      </c>
      <c r="J25" s="204">
        <f t="shared" si="2"/>
        <v>860.34</v>
      </c>
      <c r="K25" s="204"/>
      <c r="L25" s="205"/>
      <c r="M25" s="154"/>
      <c r="N25" s="155"/>
      <c r="O25" s="156"/>
      <c r="P25" s="157"/>
      <c r="Q25" s="158"/>
    </row>
    <row r="26" spans="1:17" x14ac:dyDescent="0.2">
      <c r="A26" s="214" t="s">
        <v>118</v>
      </c>
      <c r="B26" s="215"/>
      <c r="C26" s="138"/>
      <c r="D26" s="140" t="s">
        <v>299</v>
      </c>
      <c r="E26" s="221"/>
      <c r="F26" s="221"/>
      <c r="G26" s="222"/>
      <c r="H26" s="223"/>
      <c r="I26" s="223"/>
      <c r="J26" s="224"/>
      <c r="K26" s="225">
        <f>SUM(J27:J33)</f>
        <v>802.40000000000009</v>
      </c>
      <c r="L26" s="205"/>
      <c r="M26" s="164"/>
      <c r="N26" s="165"/>
      <c r="O26" s="166"/>
      <c r="P26" s="167">
        <f>SUM(O27:O33)</f>
        <v>0</v>
      </c>
      <c r="Q26" s="158"/>
    </row>
    <row r="27" spans="1:17" x14ac:dyDescent="0.2">
      <c r="A27" s="199" t="s">
        <v>119</v>
      </c>
      <c r="B27" s="200" t="s">
        <v>162</v>
      </c>
      <c r="C27" s="136" t="s">
        <v>277</v>
      </c>
      <c r="D27" s="137" t="s">
        <v>300</v>
      </c>
      <c r="E27" s="201" t="s">
        <v>456</v>
      </c>
      <c r="F27" s="201">
        <v>2.2599999999999998</v>
      </c>
      <c r="G27" s="202">
        <v>136.33000000000001</v>
      </c>
      <c r="H27" s="203">
        <v>0.28100000000000003</v>
      </c>
      <c r="I27" s="202">
        <f t="shared" ref="I27:I33" si="3">TRUNC(G27*(1+H27),2)</f>
        <v>174.63</v>
      </c>
      <c r="J27" s="204">
        <f t="shared" ref="J27:J33" si="4">TRUNC(F27*I27,2)</f>
        <v>394.66</v>
      </c>
      <c r="K27" s="204"/>
      <c r="L27" s="205"/>
      <c r="M27" s="154"/>
      <c r="N27" s="155"/>
      <c r="O27" s="156"/>
      <c r="P27" s="157"/>
      <c r="Q27" s="158"/>
    </row>
    <row r="28" spans="1:17" ht="22.5" x14ac:dyDescent="0.2">
      <c r="A28" s="199" t="s">
        <v>120</v>
      </c>
      <c r="B28" s="200" t="s">
        <v>163</v>
      </c>
      <c r="C28" s="136" t="s">
        <v>277</v>
      </c>
      <c r="D28" s="137" t="s">
        <v>301</v>
      </c>
      <c r="E28" s="201" t="s">
        <v>457</v>
      </c>
      <c r="F28" s="201">
        <v>0.03</v>
      </c>
      <c r="G28" s="202">
        <v>136.53</v>
      </c>
      <c r="H28" s="203">
        <v>0.28100000000000003</v>
      </c>
      <c r="I28" s="202">
        <f t="shared" si="3"/>
        <v>174.89</v>
      </c>
      <c r="J28" s="204">
        <f t="shared" si="4"/>
        <v>5.24</v>
      </c>
      <c r="K28" s="204"/>
      <c r="L28" s="205"/>
      <c r="M28" s="154"/>
      <c r="N28" s="155"/>
      <c r="O28" s="156"/>
      <c r="P28" s="157"/>
      <c r="Q28" s="158"/>
    </row>
    <row r="29" spans="1:17" ht="45" x14ac:dyDescent="0.2">
      <c r="A29" s="199" t="s">
        <v>121</v>
      </c>
      <c r="B29" s="200" t="s">
        <v>164</v>
      </c>
      <c r="C29" s="136" t="s">
        <v>281</v>
      </c>
      <c r="D29" s="137" t="s">
        <v>302</v>
      </c>
      <c r="E29" s="201" t="s">
        <v>456</v>
      </c>
      <c r="F29" s="201">
        <v>35.85</v>
      </c>
      <c r="G29" s="202">
        <v>1.88</v>
      </c>
      <c r="H29" s="203">
        <v>0.28100000000000003</v>
      </c>
      <c r="I29" s="202">
        <f t="shared" si="3"/>
        <v>2.4</v>
      </c>
      <c r="J29" s="204">
        <f t="shared" si="4"/>
        <v>86.04</v>
      </c>
      <c r="K29" s="204"/>
      <c r="L29" s="205"/>
      <c r="M29" s="154"/>
      <c r="N29" s="155"/>
      <c r="O29" s="156"/>
      <c r="P29" s="157"/>
      <c r="Q29" s="158"/>
    </row>
    <row r="30" spans="1:17" ht="45" x14ac:dyDescent="0.2">
      <c r="A30" s="199" t="s">
        <v>122</v>
      </c>
      <c r="B30" s="200" t="s">
        <v>165</v>
      </c>
      <c r="C30" s="136" t="s">
        <v>281</v>
      </c>
      <c r="D30" s="137" t="s">
        <v>303</v>
      </c>
      <c r="E30" s="201" t="s">
        <v>456</v>
      </c>
      <c r="F30" s="201">
        <v>35.85</v>
      </c>
      <c r="G30" s="202">
        <v>3.36</v>
      </c>
      <c r="H30" s="203">
        <v>0.28100000000000003</v>
      </c>
      <c r="I30" s="202">
        <f t="shared" si="3"/>
        <v>4.3</v>
      </c>
      <c r="J30" s="204">
        <f t="shared" si="4"/>
        <v>154.15</v>
      </c>
      <c r="K30" s="204"/>
      <c r="L30" s="205"/>
      <c r="M30" s="154"/>
      <c r="N30" s="155"/>
      <c r="O30" s="156"/>
      <c r="P30" s="157"/>
      <c r="Q30" s="158"/>
    </row>
    <row r="31" spans="1:17" ht="33.75" x14ac:dyDescent="0.2">
      <c r="A31" s="199" t="s">
        <v>123</v>
      </c>
      <c r="B31" s="200" t="s">
        <v>166</v>
      </c>
      <c r="C31" s="136" t="s">
        <v>281</v>
      </c>
      <c r="D31" s="137" t="s">
        <v>304</v>
      </c>
      <c r="E31" s="201" t="s">
        <v>455</v>
      </c>
      <c r="F31" s="201">
        <v>22.98</v>
      </c>
      <c r="G31" s="202">
        <v>2.71</v>
      </c>
      <c r="H31" s="203">
        <v>0.28100000000000003</v>
      </c>
      <c r="I31" s="202">
        <f t="shared" si="3"/>
        <v>3.47</v>
      </c>
      <c r="J31" s="204">
        <f t="shared" si="4"/>
        <v>79.739999999999995</v>
      </c>
      <c r="K31" s="204"/>
      <c r="L31" s="205"/>
      <c r="M31" s="154"/>
      <c r="N31" s="155"/>
      <c r="O31" s="156"/>
      <c r="P31" s="157"/>
      <c r="Q31" s="158"/>
    </row>
    <row r="32" spans="1:17" ht="33.75" x14ac:dyDescent="0.2">
      <c r="A32" s="199" t="s">
        <v>124</v>
      </c>
      <c r="B32" s="200" t="s">
        <v>167</v>
      </c>
      <c r="C32" s="136" t="s">
        <v>281</v>
      </c>
      <c r="D32" s="137" t="s">
        <v>305</v>
      </c>
      <c r="E32" s="201" t="s">
        <v>456</v>
      </c>
      <c r="F32" s="201">
        <v>1.68</v>
      </c>
      <c r="G32" s="202">
        <v>9.51</v>
      </c>
      <c r="H32" s="203">
        <v>0.28100000000000003</v>
      </c>
      <c r="I32" s="202">
        <f t="shared" si="3"/>
        <v>12.18</v>
      </c>
      <c r="J32" s="204">
        <f t="shared" si="4"/>
        <v>20.46</v>
      </c>
      <c r="K32" s="204"/>
      <c r="L32" s="205"/>
      <c r="M32" s="154"/>
      <c r="N32" s="155"/>
      <c r="O32" s="156"/>
      <c r="P32" s="157"/>
      <c r="Q32" s="158"/>
    </row>
    <row r="33" spans="1:17" ht="45" x14ac:dyDescent="0.2">
      <c r="A33" s="199" t="s">
        <v>125</v>
      </c>
      <c r="B33" s="200" t="s">
        <v>168</v>
      </c>
      <c r="C33" s="136" t="s">
        <v>281</v>
      </c>
      <c r="D33" s="137" t="s">
        <v>306</v>
      </c>
      <c r="E33" s="201" t="s">
        <v>457</v>
      </c>
      <c r="F33" s="201">
        <v>0.83</v>
      </c>
      <c r="G33" s="202">
        <v>58.43</v>
      </c>
      <c r="H33" s="203">
        <v>0.28100000000000003</v>
      </c>
      <c r="I33" s="202">
        <f t="shared" si="3"/>
        <v>74.84</v>
      </c>
      <c r="J33" s="204">
        <f t="shared" si="4"/>
        <v>62.11</v>
      </c>
      <c r="K33" s="204"/>
      <c r="L33" s="205"/>
      <c r="M33" s="154"/>
      <c r="N33" s="155"/>
      <c r="O33" s="156"/>
      <c r="P33" s="157"/>
      <c r="Q33" s="158"/>
    </row>
    <row r="34" spans="1:17" ht="22.5" x14ac:dyDescent="0.2">
      <c r="A34" s="206">
        <v>4</v>
      </c>
      <c r="B34" s="207"/>
      <c r="C34" s="141"/>
      <c r="D34" s="142" t="s">
        <v>42</v>
      </c>
      <c r="E34" s="208"/>
      <c r="F34" s="208"/>
      <c r="G34" s="209"/>
      <c r="H34" s="210"/>
      <c r="I34" s="210"/>
      <c r="J34" s="211"/>
      <c r="K34" s="212">
        <f>SUM(J35)</f>
        <v>4441.01</v>
      </c>
      <c r="L34" s="213">
        <f>K34</f>
        <v>4441.01</v>
      </c>
      <c r="M34" s="159"/>
      <c r="N34" s="160"/>
      <c r="O34" s="161"/>
      <c r="P34" s="162">
        <f>SUM(O35)</f>
        <v>0</v>
      </c>
      <c r="Q34" s="163">
        <f>P34</f>
        <v>0</v>
      </c>
    </row>
    <row r="35" spans="1:17" ht="67.5" x14ac:dyDescent="0.2">
      <c r="A35" s="199">
        <v>4.0999999999999996</v>
      </c>
      <c r="B35" s="200" t="s">
        <v>169</v>
      </c>
      <c r="C35" s="136" t="s">
        <v>281</v>
      </c>
      <c r="D35" s="137" t="s">
        <v>307</v>
      </c>
      <c r="E35" s="201" t="s">
        <v>456</v>
      </c>
      <c r="F35" s="201">
        <v>54.78</v>
      </c>
      <c r="G35" s="202">
        <v>63.29</v>
      </c>
      <c r="H35" s="203">
        <v>0.28100000000000003</v>
      </c>
      <c r="I35" s="202">
        <f>TRUNC(G35*(1+H35),2)</f>
        <v>81.069999999999993</v>
      </c>
      <c r="J35" s="204">
        <f>TRUNC(F35*I35,2)</f>
        <v>4441.01</v>
      </c>
      <c r="K35" s="204"/>
      <c r="L35" s="205"/>
      <c r="M35" s="154"/>
      <c r="N35" s="155"/>
      <c r="O35" s="156"/>
      <c r="P35" s="157"/>
      <c r="Q35" s="158"/>
    </row>
    <row r="36" spans="1:17" x14ac:dyDescent="0.2">
      <c r="A36" s="206">
        <v>5</v>
      </c>
      <c r="B36" s="207"/>
      <c r="C36" s="141"/>
      <c r="D36" s="142" t="s">
        <v>43</v>
      </c>
      <c r="E36" s="208"/>
      <c r="F36" s="208"/>
      <c r="G36" s="209"/>
      <c r="H36" s="210"/>
      <c r="I36" s="210"/>
      <c r="J36" s="211"/>
      <c r="K36" s="212">
        <f>SUM(J37:J40)</f>
        <v>11962.64</v>
      </c>
      <c r="L36" s="213">
        <f>K36</f>
        <v>11962.64</v>
      </c>
      <c r="M36" s="159"/>
      <c r="N36" s="160"/>
      <c r="O36" s="161"/>
      <c r="P36" s="162">
        <f>SUM(O37:O40)</f>
        <v>0</v>
      </c>
      <c r="Q36" s="163">
        <f>P36</f>
        <v>0</v>
      </c>
    </row>
    <row r="37" spans="1:17" ht="112.5" x14ac:dyDescent="0.2">
      <c r="A37" s="199">
        <v>5.0999999999999996</v>
      </c>
      <c r="B37" s="200" t="s">
        <v>170</v>
      </c>
      <c r="C37" s="136" t="s">
        <v>278</v>
      </c>
      <c r="D37" s="137" t="s">
        <v>308</v>
      </c>
      <c r="E37" s="201" t="s">
        <v>458</v>
      </c>
      <c r="F37" s="201">
        <v>1</v>
      </c>
      <c r="G37" s="202">
        <v>1184.1188000000002</v>
      </c>
      <c r="H37" s="203">
        <v>0.28100000000000003</v>
      </c>
      <c r="I37" s="202">
        <f t="shared" ref="I37:I40" si="5">TRUNC(G37*(1+H37),2)</f>
        <v>1516.85</v>
      </c>
      <c r="J37" s="204">
        <f t="shared" ref="J37:J40" si="6">TRUNC(F37*I37,2)</f>
        <v>1516.85</v>
      </c>
      <c r="K37" s="204"/>
      <c r="L37" s="205"/>
      <c r="M37" s="154"/>
      <c r="N37" s="155"/>
      <c r="O37" s="156"/>
      <c r="P37" s="157"/>
      <c r="Q37" s="158"/>
    </row>
    <row r="38" spans="1:17" ht="112.5" x14ac:dyDescent="0.2">
      <c r="A38" s="199">
        <v>5.2</v>
      </c>
      <c r="B38" s="200" t="s">
        <v>171</v>
      </c>
      <c r="C38" s="136" t="s">
        <v>278</v>
      </c>
      <c r="D38" s="137" t="s">
        <v>309</v>
      </c>
      <c r="E38" s="201" t="s">
        <v>458</v>
      </c>
      <c r="F38" s="201">
        <v>1</v>
      </c>
      <c r="G38" s="202">
        <v>1504.3648000000003</v>
      </c>
      <c r="H38" s="203">
        <v>0.28100000000000003</v>
      </c>
      <c r="I38" s="202">
        <f t="shared" si="5"/>
        <v>1927.09</v>
      </c>
      <c r="J38" s="204">
        <f t="shared" si="6"/>
        <v>1927.09</v>
      </c>
      <c r="K38" s="204"/>
      <c r="L38" s="205"/>
      <c r="M38" s="154"/>
      <c r="N38" s="155"/>
      <c r="O38" s="156"/>
      <c r="P38" s="157"/>
      <c r="Q38" s="158"/>
    </row>
    <row r="39" spans="1:17" ht="78.75" x14ac:dyDescent="0.2">
      <c r="A39" s="199">
        <v>5.3</v>
      </c>
      <c r="B39" s="200" t="s">
        <v>172</v>
      </c>
      <c r="C39" s="136" t="s">
        <v>278</v>
      </c>
      <c r="D39" s="137" t="s">
        <v>310</v>
      </c>
      <c r="E39" s="201" t="s">
        <v>458</v>
      </c>
      <c r="F39" s="201">
        <v>1</v>
      </c>
      <c r="G39" s="202">
        <v>755.58780000000002</v>
      </c>
      <c r="H39" s="203">
        <v>0.28100000000000003</v>
      </c>
      <c r="I39" s="202">
        <f t="shared" si="5"/>
        <v>967.9</v>
      </c>
      <c r="J39" s="204">
        <f t="shared" si="6"/>
        <v>967.9</v>
      </c>
      <c r="K39" s="204"/>
      <c r="L39" s="205"/>
      <c r="M39" s="154"/>
      <c r="N39" s="155"/>
      <c r="O39" s="156"/>
      <c r="P39" s="157"/>
      <c r="Q39" s="158"/>
    </row>
    <row r="40" spans="1:17" ht="67.5" x14ac:dyDescent="0.2">
      <c r="A40" s="199">
        <v>5.4</v>
      </c>
      <c r="B40" s="200" t="s">
        <v>173</v>
      </c>
      <c r="C40" s="136" t="s">
        <v>281</v>
      </c>
      <c r="D40" s="137" t="s">
        <v>311</v>
      </c>
      <c r="E40" s="201" t="s">
        <v>450</v>
      </c>
      <c r="F40" s="201">
        <v>8.82</v>
      </c>
      <c r="G40" s="202">
        <v>668.31</v>
      </c>
      <c r="H40" s="203">
        <v>0.28100000000000003</v>
      </c>
      <c r="I40" s="202">
        <f t="shared" si="5"/>
        <v>856.1</v>
      </c>
      <c r="J40" s="204">
        <f t="shared" si="6"/>
        <v>7550.8</v>
      </c>
      <c r="K40" s="204"/>
      <c r="L40" s="205"/>
      <c r="M40" s="154"/>
      <c r="N40" s="155"/>
      <c r="O40" s="156"/>
      <c r="P40" s="157"/>
      <c r="Q40" s="158"/>
    </row>
    <row r="41" spans="1:17" ht="22.5" x14ac:dyDescent="0.2">
      <c r="A41" s="206">
        <v>6</v>
      </c>
      <c r="B41" s="207"/>
      <c r="C41" s="141"/>
      <c r="D41" s="142" t="s">
        <v>80</v>
      </c>
      <c r="E41" s="208"/>
      <c r="F41" s="208"/>
      <c r="G41" s="209"/>
      <c r="H41" s="210"/>
      <c r="I41" s="210"/>
      <c r="J41" s="211"/>
      <c r="K41" s="212"/>
      <c r="L41" s="213">
        <f>SUM(K42:K51)</f>
        <v>52427.009999999995</v>
      </c>
      <c r="M41" s="159"/>
      <c r="N41" s="160"/>
      <c r="O41" s="161"/>
      <c r="P41" s="162"/>
      <c r="Q41" s="163">
        <f>SUM(P42:P51)</f>
        <v>0</v>
      </c>
    </row>
    <row r="42" spans="1:17" x14ac:dyDescent="0.2">
      <c r="A42" s="214">
        <v>6.1</v>
      </c>
      <c r="B42" s="215"/>
      <c r="C42" s="138"/>
      <c r="D42" s="139" t="s">
        <v>312</v>
      </c>
      <c r="E42" s="216"/>
      <c r="F42" s="216"/>
      <c r="G42" s="217"/>
      <c r="H42" s="218"/>
      <c r="I42" s="218"/>
      <c r="J42" s="219"/>
      <c r="K42" s="220">
        <f>SUM(J43:J45)</f>
        <v>3109.11</v>
      </c>
      <c r="L42" s="205"/>
      <c r="M42" s="168"/>
      <c r="N42" s="169"/>
      <c r="O42" s="170"/>
      <c r="P42" s="171">
        <f>SUM(O43:O45)</f>
        <v>0</v>
      </c>
      <c r="Q42" s="158"/>
    </row>
    <row r="43" spans="1:17" ht="90" x14ac:dyDescent="0.2">
      <c r="A43" s="199" t="s">
        <v>462</v>
      </c>
      <c r="B43" s="200" t="s">
        <v>174</v>
      </c>
      <c r="C43" s="136" t="s">
        <v>281</v>
      </c>
      <c r="D43" s="137" t="s">
        <v>313</v>
      </c>
      <c r="E43" s="201" t="s">
        <v>455</v>
      </c>
      <c r="F43" s="201">
        <v>20.21</v>
      </c>
      <c r="G43" s="202">
        <v>49.07</v>
      </c>
      <c r="H43" s="203">
        <v>0.28100000000000003</v>
      </c>
      <c r="I43" s="202">
        <f t="shared" ref="I43:I45" si="7">TRUNC(G43*(1+H43),2)</f>
        <v>62.85</v>
      </c>
      <c r="J43" s="204">
        <f t="shared" ref="J43:J45" si="8">TRUNC(F43*I43,2)</f>
        <v>1270.19</v>
      </c>
      <c r="K43" s="204"/>
      <c r="L43" s="205"/>
      <c r="M43" s="154"/>
      <c r="N43" s="155"/>
      <c r="O43" s="156"/>
      <c r="P43" s="157"/>
      <c r="Q43" s="158"/>
    </row>
    <row r="44" spans="1:17" ht="90" x14ac:dyDescent="0.2">
      <c r="A44" s="199" t="s">
        <v>463</v>
      </c>
      <c r="B44" s="200" t="s">
        <v>175</v>
      </c>
      <c r="C44" s="136" t="s">
        <v>281</v>
      </c>
      <c r="D44" s="137" t="s">
        <v>314</v>
      </c>
      <c r="E44" s="201" t="s">
        <v>455</v>
      </c>
      <c r="F44" s="201">
        <v>34.630000000000003</v>
      </c>
      <c r="G44" s="202">
        <v>37.229999999999997</v>
      </c>
      <c r="H44" s="203">
        <v>0.28100000000000003</v>
      </c>
      <c r="I44" s="202">
        <f t="shared" si="7"/>
        <v>47.69</v>
      </c>
      <c r="J44" s="204">
        <f t="shared" si="8"/>
        <v>1651.5</v>
      </c>
      <c r="K44" s="204"/>
      <c r="L44" s="205"/>
      <c r="M44" s="154"/>
      <c r="N44" s="155"/>
      <c r="O44" s="156"/>
      <c r="P44" s="157"/>
      <c r="Q44" s="158"/>
    </row>
    <row r="45" spans="1:17" ht="56.25" x14ac:dyDescent="0.2">
      <c r="A45" s="199" t="s">
        <v>464</v>
      </c>
      <c r="B45" s="200" t="s">
        <v>176</v>
      </c>
      <c r="C45" s="136" t="s">
        <v>281</v>
      </c>
      <c r="D45" s="137" t="s">
        <v>315</v>
      </c>
      <c r="E45" s="201" t="s">
        <v>458</v>
      </c>
      <c r="F45" s="201">
        <v>2</v>
      </c>
      <c r="G45" s="202">
        <v>73.16</v>
      </c>
      <c r="H45" s="203">
        <v>0.28100000000000003</v>
      </c>
      <c r="I45" s="202">
        <f t="shared" si="7"/>
        <v>93.71</v>
      </c>
      <c r="J45" s="204">
        <f t="shared" si="8"/>
        <v>187.42</v>
      </c>
      <c r="K45" s="204"/>
      <c r="L45" s="205"/>
      <c r="M45" s="154"/>
      <c r="N45" s="155"/>
      <c r="O45" s="156"/>
      <c r="P45" s="157"/>
      <c r="Q45" s="158"/>
    </row>
    <row r="46" spans="1:17" x14ac:dyDescent="0.2">
      <c r="A46" s="226" t="s">
        <v>465</v>
      </c>
      <c r="B46" s="227"/>
      <c r="C46" s="145"/>
      <c r="D46" s="139" t="s">
        <v>316</v>
      </c>
      <c r="E46" s="216"/>
      <c r="F46" s="216"/>
      <c r="G46" s="217"/>
      <c r="H46" s="218"/>
      <c r="I46" s="218"/>
      <c r="J46" s="219"/>
      <c r="K46" s="220">
        <f>SUM(J47:J50)</f>
        <v>4330.7700000000004</v>
      </c>
      <c r="L46" s="205"/>
      <c r="M46" s="168"/>
      <c r="N46" s="169"/>
      <c r="O46" s="170"/>
      <c r="P46" s="171">
        <f>SUM(O47:O50)</f>
        <v>0</v>
      </c>
      <c r="Q46" s="158"/>
    </row>
    <row r="47" spans="1:17" ht="90" x14ac:dyDescent="0.2">
      <c r="A47" s="199" t="s">
        <v>466</v>
      </c>
      <c r="B47" s="200" t="s">
        <v>177</v>
      </c>
      <c r="C47" s="136" t="s">
        <v>281</v>
      </c>
      <c r="D47" s="137" t="s">
        <v>317</v>
      </c>
      <c r="E47" s="201" t="s">
        <v>455</v>
      </c>
      <c r="F47" s="201">
        <v>2.8</v>
      </c>
      <c r="G47" s="202">
        <v>94.34</v>
      </c>
      <c r="H47" s="203">
        <v>0.28100000000000003</v>
      </c>
      <c r="I47" s="202">
        <f t="shared" ref="I47:I50" si="9">TRUNC(G47*(1+H47),2)</f>
        <v>120.84</v>
      </c>
      <c r="J47" s="204">
        <f t="shared" ref="J47:J50" si="10">TRUNC(F47*I47,2)</f>
        <v>338.35</v>
      </c>
      <c r="K47" s="204"/>
      <c r="L47" s="205"/>
      <c r="M47" s="154"/>
      <c r="N47" s="155"/>
      <c r="O47" s="156"/>
      <c r="P47" s="157"/>
      <c r="Q47" s="158"/>
    </row>
    <row r="48" spans="1:17" ht="101.25" x14ac:dyDescent="0.2">
      <c r="A48" s="199" t="s">
        <v>468</v>
      </c>
      <c r="B48" s="200" t="s">
        <v>178</v>
      </c>
      <c r="C48" s="136" t="s">
        <v>281</v>
      </c>
      <c r="D48" s="137" t="s">
        <v>318</v>
      </c>
      <c r="E48" s="201" t="s">
        <v>455</v>
      </c>
      <c r="F48" s="201">
        <v>25.41</v>
      </c>
      <c r="G48" s="202">
        <v>44.08</v>
      </c>
      <c r="H48" s="203">
        <v>0.28100000000000003</v>
      </c>
      <c r="I48" s="202">
        <f t="shared" si="9"/>
        <v>56.46</v>
      </c>
      <c r="J48" s="204">
        <f t="shared" si="10"/>
        <v>1434.64</v>
      </c>
      <c r="K48" s="204"/>
      <c r="L48" s="205"/>
      <c r="M48" s="154"/>
      <c r="N48" s="155"/>
      <c r="O48" s="156"/>
      <c r="P48" s="157"/>
      <c r="Q48" s="158"/>
    </row>
    <row r="49" spans="1:17" ht="90" x14ac:dyDescent="0.2">
      <c r="A49" s="199" t="s">
        <v>467</v>
      </c>
      <c r="B49" s="200" t="s">
        <v>179</v>
      </c>
      <c r="C49" s="136" t="s">
        <v>281</v>
      </c>
      <c r="D49" s="137" t="s">
        <v>319</v>
      </c>
      <c r="E49" s="201" t="s">
        <v>455</v>
      </c>
      <c r="F49" s="201">
        <v>6</v>
      </c>
      <c r="G49" s="202">
        <v>62.94</v>
      </c>
      <c r="H49" s="203">
        <v>0.28100000000000003</v>
      </c>
      <c r="I49" s="202">
        <f t="shared" si="9"/>
        <v>80.62</v>
      </c>
      <c r="J49" s="204">
        <f t="shared" si="10"/>
        <v>483.72</v>
      </c>
      <c r="K49" s="204"/>
      <c r="L49" s="205"/>
      <c r="M49" s="154"/>
      <c r="N49" s="155"/>
      <c r="O49" s="156"/>
      <c r="P49" s="157"/>
      <c r="Q49" s="158"/>
    </row>
    <row r="50" spans="1:17" ht="22.5" x14ac:dyDescent="0.2">
      <c r="A50" s="199" t="s">
        <v>469</v>
      </c>
      <c r="B50" s="200" t="s">
        <v>180</v>
      </c>
      <c r="C50" s="136" t="s">
        <v>277</v>
      </c>
      <c r="D50" s="137" t="s">
        <v>320</v>
      </c>
      <c r="E50" s="201" t="s">
        <v>458</v>
      </c>
      <c r="F50" s="201">
        <v>2</v>
      </c>
      <c r="G50" s="202">
        <v>809.55</v>
      </c>
      <c r="H50" s="203">
        <v>0.28100000000000003</v>
      </c>
      <c r="I50" s="202">
        <f t="shared" si="9"/>
        <v>1037.03</v>
      </c>
      <c r="J50" s="204">
        <f t="shared" si="10"/>
        <v>2074.06</v>
      </c>
      <c r="K50" s="204"/>
      <c r="L50" s="205"/>
      <c r="M50" s="154"/>
      <c r="N50" s="155"/>
      <c r="O50" s="156"/>
      <c r="P50" s="157"/>
      <c r="Q50" s="158"/>
    </row>
    <row r="51" spans="1:17" x14ac:dyDescent="0.2">
      <c r="A51" s="226" t="s">
        <v>470</v>
      </c>
      <c r="B51" s="227"/>
      <c r="C51" s="145"/>
      <c r="D51" s="139" t="s">
        <v>321</v>
      </c>
      <c r="E51" s="216"/>
      <c r="F51" s="216"/>
      <c r="G51" s="217"/>
      <c r="H51" s="218"/>
      <c r="I51" s="218"/>
      <c r="J51" s="219"/>
      <c r="K51" s="220">
        <f>SUM(J52:J65)</f>
        <v>44987.12999999999</v>
      </c>
      <c r="L51" s="205"/>
      <c r="M51" s="168"/>
      <c r="N51" s="169"/>
      <c r="O51" s="170"/>
      <c r="P51" s="171">
        <f>SUM(O52:O65)</f>
        <v>0</v>
      </c>
      <c r="Q51" s="158"/>
    </row>
    <row r="52" spans="1:17" ht="67.5" x14ac:dyDescent="0.2">
      <c r="A52" s="199" t="s">
        <v>471</v>
      </c>
      <c r="B52" s="200" t="s">
        <v>181</v>
      </c>
      <c r="C52" s="136" t="s">
        <v>281</v>
      </c>
      <c r="D52" s="137" t="s">
        <v>322</v>
      </c>
      <c r="E52" s="201" t="s">
        <v>458</v>
      </c>
      <c r="F52" s="201">
        <v>1</v>
      </c>
      <c r="G52" s="202">
        <v>460.63</v>
      </c>
      <c r="H52" s="203">
        <v>0.28100000000000003</v>
      </c>
      <c r="I52" s="202">
        <f t="shared" ref="I52:I65" si="11">TRUNC(G52*(1+H52),2)</f>
        <v>590.05999999999995</v>
      </c>
      <c r="J52" s="204">
        <f t="shared" ref="J52:J65" si="12">TRUNC(F52*I52,2)</f>
        <v>590.05999999999995</v>
      </c>
      <c r="K52" s="204"/>
      <c r="L52" s="205"/>
      <c r="M52" s="154"/>
      <c r="N52" s="155"/>
      <c r="O52" s="156"/>
      <c r="P52" s="157"/>
      <c r="Q52" s="158"/>
    </row>
    <row r="53" spans="1:17" ht="67.5" x14ac:dyDescent="0.2">
      <c r="A53" s="199" t="s">
        <v>472</v>
      </c>
      <c r="B53" s="200" t="s">
        <v>182</v>
      </c>
      <c r="C53" s="136" t="s">
        <v>278</v>
      </c>
      <c r="D53" s="137" t="s">
        <v>323</v>
      </c>
      <c r="E53" s="201" t="s">
        <v>458</v>
      </c>
      <c r="F53" s="201">
        <v>4</v>
      </c>
      <c r="G53" s="202">
        <v>838.83910000000003</v>
      </c>
      <c r="H53" s="203">
        <v>0.28100000000000003</v>
      </c>
      <c r="I53" s="202">
        <f t="shared" si="11"/>
        <v>1074.55</v>
      </c>
      <c r="J53" s="204">
        <f t="shared" si="12"/>
        <v>4298.2</v>
      </c>
      <c r="K53" s="204"/>
      <c r="L53" s="205"/>
      <c r="M53" s="154"/>
      <c r="N53" s="155"/>
      <c r="O53" s="156"/>
      <c r="P53" s="157"/>
      <c r="Q53" s="158"/>
    </row>
    <row r="54" spans="1:17" ht="90" x14ac:dyDescent="0.2">
      <c r="A54" s="199" t="s">
        <v>473</v>
      </c>
      <c r="B54" s="200" t="s">
        <v>183</v>
      </c>
      <c r="C54" s="136" t="s">
        <v>278</v>
      </c>
      <c r="D54" s="137" t="s">
        <v>324</v>
      </c>
      <c r="E54" s="201" t="s">
        <v>458</v>
      </c>
      <c r="F54" s="201">
        <v>1</v>
      </c>
      <c r="G54" s="202">
        <v>1049.2546600000001</v>
      </c>
      <c r="H54" s="203">
        <v>0.28100000000000003</v>
      </c>
      <c r="I54" s="202">
        <f t="shared" si="11"/>
        <v>1344.09</v>
      </c>
      <c r="J54" s="204">
        <f t="shared" si="12"/>
        <v>1344.09</v>
      </c>
      <c r="K54" s="204"/>
      <c r="L54" s="205"/>
      <c r="M54" s="154"/>
      <c r="N54" s="155"/>
      <c r="O54" s="156"/>
      <c r="P54" s="157"/>
      <c r="Q54" s="158"/>
    </row>
    <row r="55" spans="1:17" ht="33.75" x14ac:dyDescent="0.2">
      <c r="A55" s="199" t="s">
        <v>474</v>
      </c>
      <c r="B55" s="200" t="s">
        <v>184</v>
      </c>
      <c r="C55" s="136" t="s">
        <v>278</v>
      </c>
      <c r="D55" s="137" t="s">
        <v>325</v>
      </c>
      <c r="E55" s="201" t="s">
        <v>458</v>
      </c>
      <c r="F55" s="201">
        <v>5</v>
      </c>
      <c r="G55" s="202">
        <v>81.848945000000001</v>
      </c>
      <c r="H55" s="203">
        <v>0.28100000000000003</v>
      </c>
      <c r="I55" s="202">
        <f t="shared" si="11"/>
        <v>104.84</v>
      </c>
      <c r="J55" s="204">
        <f t="shared" si="12"/>
        <v>524.20000000000005</v>
      </c>
      <c r="K55" s="204"/>
      <c r="L55" s="205"/>
      <c r="M55" s="154"/>
      <c r="N55" s="155"/>
      <c r="O55" s="156"/>
      <c r="P55" s="157"/>
      <c r="Q55" s="158"/>
    </row>
    <row r="56" spans="1:17" ht="56.25" x14ac:dyDescent="0.2">
      <c r="A56" s="199" t="s">
        <v>475</v>
      </c>
      <c r="B56" s="200" t="s">
        <v>185</v>
      </c>
      <c r="C56" s="136" t="s">
        <v>277</v>
      </c>
      <c r="D56" s="137" t="s">
        <v>326</v>
      </c>
      <c r="E56" s="201" t="s">
        <v>458</v>
      </c>
      <c r="F56" s="201">
        <v>1</v>
      </c>
      <c r="G56" s="202">
        <v>437.63</v>
      </c>
      <c r="H56" s="203">
        <v>0.28100000000000003</v>
      </c>
      <c r="I56" s="202">
        <f t="shared" si="11"/>
        <v>560.6</v>
      </c>
      <c r="J56" s="204">
        <f t="shared" si="12"/>
        <v>560.6</v>
      </c>
      <c r="K56" s="204"/>
      <c r="L56" s="205"/>
      <c r="M56" s="154"/>
      <c r="N56" s="155"/>
      <c r="O56" s="156"/>
      <c r="P56" s="157"/>
      <c r="Q56" s="158"/>
    </row>
    <row r="57" spans="1:17" ht="22.5" x14ac:dyDescent="0.2">
      <c r="A57" s="199" t="s">
        <v>476</v>
      </c>
      <c r="B57" s="200" t="s">
        <v>186</v>
      </c>
      <c r="C57" s="136" t="s">
        <v>277</v>
      </c>
      <c r="D57" s="137" t="s">
        <v>327</v>
      </c>
      <c r="E57" s="201" t="s">
        <v>458</v>
      </c>
      <c r="F57" s="201">
        <v>2</v>
      </c>
      <c r="G57" s="202">
        <v>153.1</v>
      </c>
      <c r="H57" s="203">
        <v>0.28100000000000003</v>
      </c>
      <c r="I57" s="202">
        <f t="shared" si="11"/>
        <v>196.12</v>
      </c>
      <c r="J57" s="204">
        <f t="shared" si="12"/>
        <v>392.24</v>
      </c>
      <c r="K57" s="204"/>
      <c r="L57" s="205"/>
      <c r="M57" s="154"/>
      <c r="N57" s="155"/>
      <c r="O57" s="156"/>
      <c r="P57" s="157"/>
      <c r="Q57" s="158"/>
    </row>
    <row r="58" spans="1:17" ht="33.75" x14ac:dyDescent="0.2">
      <c r="A58" s="199" t="s">
        <v>477</v>
      </c>
      <c r="B58" s="200" t="s">
        <v>187</v>
      </c>
      <c r="C58" s="136" t="s">
        <v>278</v>
      </c>
      <c r="D58" s="137" t="s">
        <v>328</v>
      </c>
      <c r="E58" s="201" t="s">
        <v>450</v>
      </c>
      <c r="F58" s="201">
        <v>24.36</v>
      </c>
      <c r="G58" s="202">
        <v>893.54422499999998</v>
      </c>
      <c r="H58" s="203">
        <v>0.28100000000000003</v>
      </c>
      <c r="I58" s="202">
        <f t="shared" si="11"/>
        <v>1144.6300000000001</v>
      </c>
      <c r="J58" s="204">
        <f t="shared" si="12"/>
        <v>27883.18</v>
      </c>
      <c r="K58" s="204"/>
      <c r="L58" s="205"/>
      <c r="M58" s="154"/>
      <c r="N58" s="155"/>
      <c r="O58" s="156"/>
      <c r="P58" s="157"/>
      <c r="Q58" s="158"/>
    </row>
    <row r="59" spans="1:17" ht="22.5" x14ac:dyDescent="0.2">
      <c r="A59" s="199" t="s">
        <v>478</v>
      </c>
      <c r="B59" s="200" t="s">
        <v>188</v>
      </c>
      <c r="C59" s="136" t="s">
        <v>281</v>
      </c>
      <c r="D59" s="137" t="s">
        <v>329</v>
      </c>
      <c r="E59" s="201" t="s">
        <v>455</v>
      </c>
      <c r="F59" s="201">
        <v>18.57</v>
      </c>
      <c r="G59" s="202">
        <v>78.489999999999995</v>
      </c>
      <c r="H59" s="203">
        <v>0.28100000000000003</v>
      </c>
      <c r="I59" s="202">
        <f t="shared" si="11"/>
        <v>100.54</v>
      </c>
      <c r="J59" s="204">
        <f t="shared" si="12"/>
        <v>1867.02</v>
      </c>
      <c r="K59" s="204"/>
      <c r="L59" s="205"/>
      <c r="M59" s="154"/>
      <c r="N59" s="155"/>
      <c r="O59" s="156"/>
      <c r="P59" s="157"/>
      <c r="Q59" s="158"/>
    </row>
    <row r="60" spans="1:17" ht="45" x14ac:dyDescent="0.2">
      <c r="A60" s="199" t="s">
        <v>479</v>
      </c>
      <c r="B60" s="200" t="s">
        <v>189</v>
      </c>
      <c r="C60" s="136" t="s">
        <v>277</v>
      </c>
      <c r="D60" s="137" t="s">
        <v>330</v>
      </c>
      <c r="E60" s="201" t="s">
        <v>458</v>
      </c>
      <c r="F60" s="201">
        <v>1</v>
      </c>
      <c r="G60" s="202">
        <v>3321.04</v>
      </c>
      <c r="H60" s="203">
        <v>0.28100000000000003</v>
      </c>
      <c r="I60" s="202">
        <f t="shared" si="11"/>
        <v>4254.25</v>
      </c>
      <c r="J60" s="204">
        <f t="shared" si="12"/>
        <v>4254.25</v>
      </c>
      <c r="K60" s="204"/>
      <c r="L60" s="205"/>
      <c r="M60" s="154"/>
      <c r="N60" s="155"/>
      <c r="O60" s="156"/>
      <c r="P60" s="157"/>
      <c r="Q60" s="158"/>
    </row>
    <row r="61" spans="1:17" ht="22.5" x14ac:dyDescent="0.2">
      <c r="A61" s="199" t="s">
        <v>480</v>
      </c>
      <c r="B61" s="200" t="s">
        <v>190</v>
      </c>
      <c r="C61" s="136" t="s">
        <v>277</v>
      </c>
      <c r="D61" s="137" t="s">
        <v>331</v>
      </c>
      <c r="E61" s="201" t="s">
        <v>458</v>
      </c>
      <c r="F61" s="201">
        <v>1</v>
      </c>
      <c r="G61" s="202">
        <v>267.24</v>
      </c>
      <c r="H61" s="203">
        <v>0.28100000000000003</v>
      </c>
      <c r="I61" s="202">
        <f t="shared" si="11"/>
        <v>342.33</v>
      </c>
      <c r="J61" s="204">
        <f t="shared" si="12"/>
        <v>342.33</v>
      </c>
      <c r="K61" s="204"/>
      <c r="L61" s="205"/>
      <c r="M61" s="154"/>
      <c r="N61" s="155"/>
      <c r="O61" s="156"/>
      <c r="P61" s="157"/>
      <c r="Q61" s="158"/>
    </row>
    <row r="62" spans="1:17" ht="33.75" x14ac:dyDescent="0.2">
      <c r="A62" s="199" t="s">
        <v>481</v>
      </c>
      <c r="B62" s="200" t="s">
        <v>191</v>
      </c>
      <c r="C62" s="136" t="s">
        <v>281</v>
      </c>
      <c r="D62" s="137" t="s">
        <v>332</v>
      </c>
      <c r="E62" s="201" t="s">
        <v>458</v>
      </c>
      <c r="F62" s="201">
        <v>1</v>
      </c>
      <c r="G62" s="202">
        <v>69.84</v>
      </c>
      <c r="H62" s="203">
        <v>0.28100000000000003</v>
      </c>
      <c r="I62" s="202">
        <f t="shared" si="11"/>
        <v>89.46</v>
      </c>
      <c r="J62" s="204">
        <f t="shared" si="12"/>
        <v>89.46</v>
      </c>
      <c r="K62" s="204"/>
      <c r="L62" s="205"/>
      <c r="M62" s="154"/>
      <c r="N62" s="155"/>
      <c r="O62" s="156"/>
      <c r="P62" s="157"/>
      <c r="Q62" s="158"/>
    </row>
    <row r="63" spans="1:17" ht="33.75" x14ac:dyDescent="0.2">
      <c r="A63" s="199" t="s">
        <v>482</v>
      </c>
      <c r="B63" s="200" t="s">
        <v>192</v>
      </c>
      <c r="C63" s="136" t="s">
        <v>277</v>
      </c>
      <c r="D63" s="137" t="s">
        <v>333</v>
      </c>
      <c r="E63" s="201" t="s">
        <v>450</v>
      </c>
      <c r="F63" s="201">
        <v>7.18</v>
      </c>
      <c r="G63" s="202">
        <v>154.4</v>
      </c>
      <c r="H63" s="203">
        <v>0.28100000000000003</v>
      </c>
      <c r="I63" s="202">
        <f t="shared" si="11"/>
        <v>197.78</v>
      </c>
      <c r="J63" s="204">
        <f t="shared" si="12"/>
        <v>1420.06</v>
      </c>
      <c r="K63" s="204"/>
      <c r="L63" s="205"/>
      <c r="M63" s="154"/>
      <c r="N63" s="155"/>
      <c r="O63" s="156"/>
      <c r="P63" s="157"/>
      <c r="Q63" s="158"/>
    </row>
    <row r="64" spans="1:17" ht="56.25" x14ac:dyDescent="0.2">
      <c r="A64" s="199" t="s">
        <v>483</v>
      </c>
      <c r="B64" s="200" t="s">
        <v>193</v>
      </c>
      <c r="C64" s="136" t="s">
        <v>281</v>
      </c>
      <c r="D64" s="137" t="s">
        <v>334</v>
      </c>
      <c r="E64" s="201" t="s">
        <v>458</v>
      </c>
      <c r="F64" s="201">
        <v>26</v>
      </c>
      <c r="G64" s="202">
        <v>39.33</v>
      </c>
      <c r="H64" s="203">
        <v>0.28100000000000003</v>
      </c>
      <c r="I64" s="202">
        <f t="shared" si="11"/>
        <v>50.38</v>
      </c>
      <c r="J64" s="204">
        <f t="shared" si="12"/>
        <v>1309.8800000000001</v>
      </c>
      <c r="K64" s="204"/>
      <c r="L64" s="205"/>
      <c r="M64" s="154"/>
      <c r="N64" s="155"/>
      <c r="O64" s="156"/>
      <c r="P64" s="157"/>
      <c r="Q64" s="158"/>
    </row>
    <row r="65" spans="1:17" ht="56.25" x14ac:dyDescent="0.2">
      <c r="A65" s="199" t="s">
        <v>484</v>
      </c>
      <c r="B65" s="200" t="s">
        <v>194</v>
      </c>
      <c r="C65" s="136" t="s">
        <v>281</v>
      </c>
      <c r="D65" s="137" t="s">
        <v>335</v>
      </c>
      <c r="E65" s="201" t="s">
        <v>458</v>
      </c>
      <c r="F65" s="201">
        <v>2</v>
      </c>
      <c r="G65" s="202">
        <v>43.55</v>
      </c>
      <c r="H65" s="203">
        <v>0.28100000000000003</v>
      </c>
      <c r="I65" s="202">
        <f t="shared" si="11"/>
        <v>55.78</v>
      </c>
      <c r="J65" s="204">
        <f t="shared" si="12"/>
        <v>111.56</v>
      </c>
      <c r="K65" s="204"/>
      <c r="L65" s="205"/>
      <c r="M65" s="154"/>
      <c r="N65" s="155"/>
      <c r="O65" s="156"/>
      <c r="P65" s="157"/>
      <c r="Q65" s="158"/>
    </row>
    <row r="66" spans="1:17" x14ac:dyDescent="0.2">
      <c r="A66" s="206">
        <v>7</v>
      </c>
      <c r="B66" s="207"/>
      <c r="C66" s="141"/>
      <c r="D66" s="142" t="s">
        <v>44</v>
      </c>
      <c r="E66" s="208"/>
      <c r="F66" s="208"/>
      <c r="G66" s="209"/>
      <c r="H66" s="210"/>
      <c r="I66" s="210"/>
      <c r="J66" s="211"/>
      <c r="K66" s="212">
        <f>SUM(J67:J113)</f>
        <v>46491.560000000005</v>
      </c>
      <c r="L66" s="213">
        <f>K66</f>
        <v>46491.560000000005</v>
      </c>
      <c r="M66" s="159"/>
      <c r="N66" s="160"/>
      <c r="O66" s="161"/>
      <c r="P66" s="162">
        <f>SUM(O67:O113)</f>
        <v>0</v>
      </c>
      <c r="Q66" s="163">
        <f>P66</f>
        <v>0</v>
      </c>
    </row>
    <row r="67" spans="1:17" ht="33.75" x14ac:dyDescent="0.2">
      <c r="A67" s="199" t="s">
        <v>485</v>
      </c>
      <c r="B67" s="200" t="s">
        <v>195</v>
      </c>
      <c r="C67" s="136" t="s">
        <v>278</v>
      </c>
      <c r="D67" s="137" t="s">
        <v>336</v>
      </c>
      <c r="E67" s="201" t="s">
        <v>458</v>
      </c>
      <c r="F67" s="201">
        <v>1</v>
      </c>
      <c r="G67" s="202">
        <v>502.80316799999997</v>
      </c>
      <c r="H67" s="203">
        <v>0.28100000000000003</v>
      </c>
      <c r="I67" s="202">
        <f t="shared" ref="I67:I113" si="13">TRUNC(G67*(1+H67),2)</f>
        <v>644.09</v>
      </c>
      <c r="J67" s="204">
        <f t="shared" ref="J67:J113" si="14">TRUNC(F67*I67,2)</f>
        <v>644.09</v>
      </c>
      <c r="K67" s="204"/>
      <c r="L67" s="205"/>
      <c r="M67" s="154"/>
      <c r="N67" s="155"/>
      <c r="O67" s="156"/>
      <c r="P67" s="157"/>
      <c r="Q67" s="158"/>
    </row>
    <row r="68" spans="1:17" ht="67.5" x14ac:dyDescent="0.2">
      <c r="A68" s="199" t="s">
        <v>486</v>
      </c>
      <c r="B68" s="200" t="s">
        <v>196</v>
      </c>
      <c r="C68" s="136" t="s">
        <v>278</v>
      </c>
      <c r="D68" s="137" t="s">
        <v>337</v>
      </c>
      <c r="E68" s="201" t="s">
        <v>458</v>
      </c>
      <c r="F68" s="201">
        <v>2</v>
      </c>
      <c r="G68" s="202">
        <v>3573.7779999999998</v>
      </c>
      <c r="H68" s="203">
        <v>0.28100000000000003</v>
      </c>
      <c r="I68" s="202">
        <f t="shared" si="13"/>
        <v>4578</v>
      </c>
      <c r="J68" s="204">
        <f t="shared" si="14"/>
        <v>9156</v>
      </c>
      <c r="K68" s="204"/>
      <c r="L68" s="205"/>
      <c r="M68" s="154"/>
      <c r="N68" s="155"/>
      <c r="O68" s="156"/>
      <c r="P68" s="157"/>
      <c r="Q68" s="158"/>
    </row>
    <row r="69" spans="1:17" ht="33.75" x14ac:dyDescent="0.2">
      <c r="A69" s="199" t="s">
        <v>487</v>
      </c>
      <c r="B69" s="200">
        <v>93671</v>
      </c>
      <c r="C69" s="136" t="s">
        <v>281</v>
      </c>
      <c r="D69" s="137" t="s">
        <v>338</v>
      </c>
      <c r="E69" s="201" t="s">
        <v>458</v>
      </c>
      <c r="F69" s="201">
        <v>1</v>
      </c>
      <c r="G69" s="202">
        <v>73.010000000000005</v>
      </c>
      <c r="H69" s="203">
        <v>0.28100000000000003</v>
      </c>
      <c r="I69" s="202">
        <f t="shared" si="13"/>
        <v>93.52</v>
      </c>
      <c r="J69" s="204">
        <f t="shared" si="14"/>
        <v>93.52</v>
      </c>
      <c r="K69" s="204"/>
      <c r="L69" s="205"/>
      <c r="M69" s="154"/>
      <c r="N69" s="155"/>
      <c r="O69" s="156"/>
      <c r="P69" s="157"/>
      <c r="Q69" s="158"/>
    </row>
    <row r="70" spans="1:17" ht="33.75" x14ac:dyDescent="0.2">
      <c r="A70" s="199" t="s">
        <v>488</v>
      </c>
      <c r="B70" s="200">
        <v>93667</v>
      </c>
      <c r="C70" s="136" t="s">
        <v>281</v>
      </c>
      <c r="D70" s="137" t="s">
        <v>339</v>
      </c>
      <c r="E70" s="201" t="s">
        <v>458</v>
      </c>
      <c r="F70" s="201">
        <v>2</v>
      </c>
      <c r="G70" s="202">
        <v>62.64</v>
      </c>
      <c r="H70" s="203">
        <v>0.28100000000000003</v>
      </c>
      <c r="I70" s="202">
        <f t="shared" si="13"/>
        <v>80.239999999999995</v>
      </c>
      <c r="J70" s="204">
        <f t="shared" si="14"/>
        <v>160.47999999999999</v>
      </c>
      <c r="K70" s="204"/>
      <c r="L70" s="205"/>
      <c r="M70" s="154"/>
      <c r="N70" s="155"/>
      <c r="O70" s="156"/>
      <c r="P70" s="157"/>
      <c r="Q70" s="158"/>
    </row>
    <row r="71" spans="1:17" ht="33.75" x14ac:dyDescent="0.2">
      <c r="A71" s="199" t="s">
        <v>489</v>
      </c>
      <c r="B71" s="200">
        <v>93663</v>
      </c>
      <c r="C71" s="136" t="s">
        <v>281</v>
      </c>
      <c r="D71" s="137" t="s">
        <v>340</v>
      </c>
      <c r="E71" s="201" t="s">
        <v>458</v>
      </c>
      <c r="F71" s="201">
        <v>4</v>
      </c>
      <c r="G71" s="202">
        <v>53.7</v>
      </c>
      <c r="H71" s="203">
        <v>0.28100000000000003</v>
      </c>
      <c r="I71" s="202">
        <f t="shared" si="13"/>
        <v>68.78</v>
      </c>
      <c r="J71" s="204">
        <f t="shared" si="14"/>
        <v>275.12</v>
      </c>
      <c r="K71" s="204"/>
      <c r="L71" s="205"/>
      <c r="M71" s="154"/>
      <c r="N71" s="155"/>
      <c r="O71" s="156"/>
      <c r="P71" s="157"/>
      <c r="Q71" s="158"/>
    </row>
    <row r="72" spans="1:17" ht="33.75" x14ac:dyDescent="0.2">
      <c r="A72" s="199" t="s">
        <v>490</v>
      </c>
      <c r="B72" s="200">
        <v>93661</v>
      </c>
      <c r="C72" s="136" t="s">
        <v>281</v>
      </c>
      <c r="D72" s="137" t="s">
        <v>341</v>
      </c>
      <c r="E72" s="201" t="s">
        <v>458</v>
      </c>
      <c r="F72" s="201">
        <v>3</v>
      </c>
      <c r="G72" s="202">
        <v>51.16</v>
      </c>
      <c r="H72" s="203">
        <v>0.28100000000000003</v>
      </c>
      <c r="I72" s="202">
        <f t="shared" si="13"/>
        <v>65.53</v>
      </c>
      <c r="J72" s="204">
        <f t="shared" si="14"/>
        <v>196.59</v>
      </c>
      <c r="K72" s="204"/>
      <c r="L72" s="205"/>
      <c r="M72" s="154"/>
      <c r="N72" s="155"/>
      <c r="O72" s="156"/>
      <c r="P72" s="157"/>
      <c r="Q72" s="158"/>
    </row>
    <row r="73" spans="1:17" ht="33.75" x14ac:dyDescent="0.2">
      <c r="A73" s="199" t="s">
        <v>491</v>
      </c>
      <c r="B73" s="200">
        <v>93660</v>
      </c>
      <c r="C73" s="136" t="s">
        <v>281</v>
      </c>
      <c r="D73" s="137" t="s">
        <v>342</v>
      </c>
      <c r="E73" s="201" t="s">
        <v>458</v>
      </c>
      <c r="F73" s="201">
        <v>4</v>
      </c>
      <c r="G73" s="202">
        <v>49.87</v>
      </c>
      <c r="H73" s="203">
        <v>0.28100000000000003</v>
      </c>
      <c r="I73" s="202">
        <f t="shared" si="13"/>
        <v>63.88</v>
      </c>
      <c r="J73" s="204">
        <f t="shared" si="14"/>
        <v>255.52</v>
      </c>
      <c r="K73" s="204"/>
      <c r="L73" s="205"/>
      <c r="M73" s="154"/>
      <c r="N73" s="155"/>
      <c r="O73" s="156"/>
      <c r="P73" s="157"/>
      <c r="Q73" s="158"/>
    </row>
    <row r="74" spans="1:17" ht="33.75" x14ac:dyDescent="0.2">
      <c r="A74" s="199" t="s">
        <v>492</v>
      </c>
      <c r="B74" s="200">
        <v>93656</v>
      </c>
      <c r="C74" s="136" t="s">
        <v>281</v>
      </c>
      <c r="D74" s="137" t="s">
        <v>343</v>
      </c>
      <c r="E74" s="201" t="s">
        <v>458</v>
      </c>
      <c r="F74" s="201">
        <v>2</v>
      </c>
      <c r="G74" s="202">
        <v>12.43</v>
      </c>
      <c r="H74" s="203">
        <v>0.28100000000000003</v>
      </c>
      <c r="I74" s="202">
        <f t="shared" si="13"/>
        <v>15.92</v>
      </c>
      <c r="J74" s="204">
        <f t="shared" si="14"/>
        <v>31.84</v>
      </c>
      <c r="K74" s="204"/>
      <c r="L74" s="205"/>
      <c r="M74" s="154"/>
      <c r="N74" s="155"/>
      <c r="O74" s="156"/>
      <c r="P74" s="157"/>
      <c r="Q74" s="158"/>
    </row>
    <row r="75" spans="1:17" ht="33.75" x14ac:dyDescent="0.2">
      <c r="A75" s="199" t="s">
        <v>493</v>
      </c>
      <c r="B75" s="200">
        <v>93655</v>
      </c>
      <c r="C75" s="136" t="s">
        <v>281</v>
      </c>
      <c r="D75" s="137" t="s">
        <v>344</v>
      </c>
      <c r="E75" s="201" t="s">
        <v>458</v>
      </c>
      <c r="F75" s="201">
        <v>3</v>
      </c>
      <c r="G75" s="202">
        <v>12.43</v>
      </c>
      <c r="H75" s="203">
        <v>0.28100000000000003</v>
      </c>
      <c r="I75" s="202">
        <f t="shared" si="13"/>
        <v>15.92</v>
      </c>
      <c r="J75" s="204">
        <f t="shared" si="14"/>
        <v>47.76</v>
      </c>
      <c r="K75" s="204"/>
      <c r="L75" s="205"/>
      <c r="M75" s="154"/>
      <c r="N75" s="155"/>
      <c r="O75" s="156"/>
      <c r="P75" s="157"/>
      <c r="Q75" s="158"/>
    </row>
    <row r="76" spans="1:17" ht="33.75" x14ac:dyDescent="0.2">
      <c r="A76" s="199" t="s">
        <v>494</v>
      </c>
      <c r="B76" s="200">
        <v>93654</v>
      </c>
      <c r="C76" s="136" t="s">
        <v>281</v>
      </c>
      <c r="D76" s="137" t="s">
        <v>345</v>
      </c>
      <c r="E76" s="201" t="s">
        <v>458</v>
      </c>
      <c r="F76" s="201">
        <v>1</v>
      </c>
      <c r="G76" s="202">
        <v>11.16</v>
      </c>
      <c r="H76" s="203">
        <v>0.28100000000000003</v>
      </c>
      <c r="I76" s="202">
        <f t="shared" si="13"/>
        <v>14.29</v>
      </c>
      <c r="J76" s="204">
        <f t="shared" si="14"/>
        <v>14.29</v>
      </c>
      <c r="K76" s="204"/>
      <c r="L76" s="205"/>
      <c r="M76" s="154"/>
      <c r="N76" s="155"/>
      <c r="O76" s="156"/>
      <c r="P76" s="157"/>
      <c r="Q76" s="158"/>
    </row>
    <row r="77" spans="1:17" ht="33.75" x14ac:dyDescent="0.2">
      <c r="A77" s="199" t="s">
        <v>495</v>
      </c>
      <c r="B77" s="200">
        <v>93653</v>
      </c>
      <c r="C77" s="136" t="s">
        <v>281</v>
      </c>
      <c r="D77" s="137" t="s">
        <v>346</v>
      </c>
      <c r="E77" s="201" t="s">
        <v>458</v>
      </c>
      <c r="F77" s="201">
        <v>3</v>
      </c>
      <c r="G77" s="202">
        <v>10.52</v>
      </c>
      <c r="H77" s="203">
        <v>0.28100000000000003</v>
      </c>
      <c r="I77" s="202">
        <f t="shared" si="13"/>
        <v>13.47</v>
      </c>
      <c r="J77" s="204">
        <f t="shared" si="14"/>
        <v>40.409999999999997</v>
      </c>
      <c r="K77" s="204"/>
      <c r="L77" s="205"/>
      <c r="M77" s="154"/>
      <c r="N77" s="155"/>
      <c r="O77" s="156"/>
      <c r="P77" s="157"/>
      <c r="Q77" s="158"/>
    </row>
    <row r="78" spans="1:17" ht="45" x14ac:dyDescent="0.2">
      <c r="A78" s="199" t="s">
        <v>496</v>
      </c>
      <c r="B78" s="200" t="s">
        <v>197</v>
      </c>
      <c r="C78" s="136" t="s">
        <v>278</v>
      </c>
      <c r="D78" s="137" t="s">
        <v>347</v>
      </c>
      <c r="E78" s="201" t="s">
        <v>458</v>
      </c>
      <c r="F78" s="201">
        <v>1</v>
      </c>
      <c r="G78" s="202">
        <v>161.54500000000002</v>
      </c>
      <c r="H78" s="203">
        <v>0.28100000000000003</v>
      </c>
      <c r="I78" s="202">
        <f t="shared" si="13"/>
        <v>206.93</v>
      </c>
      <c r="J78" s="204">
        <f t="shared" si="14"/>
        <v>206.93</v>
      </c>
      <c r="K78" s="204"/>
      <c r="L78" s="205"/>
      <c r="M78" s="154"/>
      <c r="N78" s="155"/>
      <c r="O78" s="156"/>
      <c r="P78" s="157"/>
      <c r="Q78" s="158"/>
    </row>
    <row r="79" spans="1:17" ht="45" x14ac:dyDescent="0.2">
      <c r="A79" s="199" t="s">
        <v>497</v>
      </c>
      <c r="B79" s="200" t="s">
        <v>198</v>
      </c>
      <c r="C79" s="136" t="s">
        <v>278</v>
      </c>
      <c r="D79" s="137" t="s">
        <v>348</v>
      </c>
      <c r="E79" s="201" t="s">
        <v>458</v>
      </c>
      <c r="F79" s="201">
        <v>5</v>
      </c>
      <c r="G79" s="202">
        <v>144.875</v>
      </c>
      <c r="H79" s="203">
        <v>0.28100000000000003</v>
      </c>
      <c r="I79" s="202">
        <f t="shared" si="13"/>
        <v>185.58</v>
      </c>
      <c r="J79" s="204">
        <f t="shared" si="14"/>
        <v>927.9</v>
      </c>
      <c r="K79" s="204"/>
      <c r="L79" s="205"/>
      <c r="M79" s="154"/>
      <c r="N79" s="155"/>
      <c r="O79" s="156"/>
      <c r="P79" s="157"/>
      <c r="Q79" s="158"/>
    </row>
    <row r="80" spans="1:17" ht="56.25" x14ac:dyDescent="0.2">
      <c r="A80" s="199" t="s">
        <v>498</v>
      </c>
      <c r="B80" s="200" t="s">
        <v>199</v>
      </c>
      <c r="C80" s="136" t="s">
        <v>281</v>
      </c>
      <c r="D80" s="137" t="s">
        <v>349</v>
      </c>
      <c r="E80" s="201" t="s">
        <v>455</v>
      </c>
      <c r="F80" s="201">
        <v>980</v>
      </c>
      <c r="G80" s="202">
        <v>5.67</v>
      </c>
      <c r="H80" s="203">
        <v>0.28100000000000003</v>
      </c>
      <c r="I80" s="202">
        <f t="shared" si="13"/>
        <v>7.26</v>
      </c>
      <c r="J80" s="204">
        <f t="shared" si="14"/>
        <v>7114.8</v>
      </c>
      <c r="K80" s="204"/>
      <c r="L80" s="205"/>
      <c r="M80" s="154"/>
      <c r="N80" s="155"/>
      <c r="O80" s="156"/>
      <c r="P80" s="157"/>
      <c r="Q80" s="158"/>
    </row>
    <row r="81" spans="1:17" ht="56.25" x14ac:dyDescent="0.2">
      <c r="A81" s="199" t="s">
        <v>499</v>
      </c>
      <c r="B81" s="200" t="s">
        <v>200</v>
      </c>
      <c r="C81" s="136" t="s">
        <v>281</v>
      </c>
      <c r="D81" s="137" t="s">
        <v>350</v>
      </c>
      <c r="E81" s="201" t="s">
        <v>455</v>
      </c>
      <c r="F81" s="201">
        <v>280</v>
      </c>
      <c r="G81" s="202">
        <v>7.94</v>
      </c>
      <c r="H81" s="203">
        <v>0.28100000000000003</v>
      </c>
      <c r="I81" s="202">
        <f t="shared" si="13"/>
        <v>10.17</v>
      </c>
      <c r="J81" s="204">
        <f t="shared" si="14"/>
        <v>2847.6</v>
      </c>
      <c r="K81" s="204"/>
      <c r="L81" s="205"/>
      <c r="M81" s="154"/>
      <c r="N81" s="155"/>
      <c r="O81" s="156"/>
      <c r="P81" s="157"/>
      <c r="Q81" s="158"/>
    </row>
    <row r="82" spans="1:17" ht="45" x14ac:dyDescent="0.2">
      <c r="A82" s="199" t="s">
        <v>500</v>
      </c>
      <c r="B82" s="200">
        <v>92984</v>
      </c>
      <c r="C82" s="136" t="s">
        <v>281</v>
      </c>
      <c r="D82" s="137" t="s">
        <v>351</v>
      </c>
      <c r="E82" s="201" t="s">
        <v>455</v>
      </c>
      <c r="F82" s="201">
        <v>24</v>
      </c>
      <c r="G82" s="202">
        <v>28.55</v>
      </c>
      <c r="H82" s="203">
        <v>0.28100000000000003</v>
      </c>
      <c r="I82" s="202">
        <f t="shared" si="13"/>
        <v>36.57</v>
      </c>
      <c r="J82" s="204">
        <f t="shared" si="14"/>
        <v>877.68</v>
      </c>
      <c r="K82" s="204"/>
      <c r="L82" s="205"/>
      <c r="M82" s="154"/>
      <c r="N82" s="155"/>
      <c r="O82" s="156"/>
      <c r="P82" s="157"/>
      <c r="Q82" s="158"/>
    </row>
    <row r="83" spans="1:17" ht="45" x14ac:dyDescent="0.2">
      <c r="A83" s="199" t="s">
        <v>501</v>
      </c>
      <c r="B83" s="200">
        <v>92988</v>
      </c>
      <c r="C83" s="136" t="s">
        <v>281</v>
      </c>
      <c r="D83" s="137" t="s">
        <v>352</v>
      </c>
      <c r="E83" s="201" t="s">
        <v>455</v>
      </c>
      <c r="F83" s="201">
        <v>96</v>
      </c>
      <c r="G83" s="202">
        <v>54.14</v>
      </c>
      <c r="H83" s="203">
        <v>0.28100000000000003</v>
      </c>
      <c r="I83" s="202">
        <f t="shared" si="13"/>
        <v>69.349999999999994</v>
      </c>
      <c r="J83" s="204">
        <f t="shared" si="14"/>
        <v>6657.6</v>
      </c>
      <c r="K83" s="204"/>
      <c r="L83" s="205"/>
      <c r="M83" s="154"/>
      <c r="N83" s="155"/>
      <c r="O83" s="156"/>
      <c r="P83" s="157"/>
      <c r="Q83" s="158"/>
    </row>
    <row r="84" spans="1:17" ht="56.25" x14ac:dyDescent="0.2">
      <c r="A84" s="199" t="s">
        <v>502</v>
      </c>
      <c r="B84" s="200">
        <v>91863</v>
      </c>
      <c r="C84" s="136" t="s">
        <v>281</v>
      </c>
      <c r="D84" s="137" t="s">
        <v>353</v>
      </c>
      <c r="E84" s="201" t="s">
        <v>455</v>
      </c>
      <c r="F84" s="201">
        <v>87</v>
      </c>
      <c r="G84" s="202">
        <v>11.87</v>
      </c>
      <c r="H84" s="203">
        <v>0.28100000000000003</v>
      </c>
      <c r="I84" s="202">
        <f t="shared" si="13"/>
        <v>15.2</v>
      </c>
      <c r="J84" s="204">
        <f t="shared" si="14"/>
        <v>1322.4</v>
      </c>
      <c r="K84" s="204"/>
      <c r="L84" s="205"/>
      <c r="M84" s="154"/>
      <c r="N84" s="155"/>
      <c r="O84" s="156"/>
      <c r="P84" s="157"/>
      <c r="Q84" s="158"/>
    </row>
    <row r="85" spans="1:17" ht="56.25" x14ac:dyDescent="0.2">
      <c r="A85" s="199" t="s">
        <v>503</v>
      </c>
      <c r="B85" s="200" t="s">
        <v>201</v>
      </c>
      <c r="C85" s="136" t="s">
        <v>278</v>
      </c>
      <c r="D85" s="137" t="s">
        <v>354</v>
      </c>
      <c r="E85" s="201" t="s">
        <v>455</v>
      </c>
      <c r="F85" s="201">
        <v>30</v>
      </c>
      <c r="G85" s="202">
        <v>11.826389000000001</v>
      </c>
      <c r="H85" s="203">
        <v>0.28100000000000003</v>
      </c>
      <c r="I85" s="202">
        <f t="shared" si="13"/>
        <v>15.14</v>
      </c>
      <c r="J85" s="204">
        <f t="shared" si="14"/>
        <v>454.2</v>
      </c>
      <c r="K85" s="204"/>
      <c r="L85" s="205"/>
      <c r="M85" s="154"/>
      <c r="N85" s="155"/>
      <c r="O85" s="156"/>
      <c r="P85" s="157"/>
      <c r="Q85" s="158"/>
    </row>
    <row r="86" spans="1:17" ht="45" x14ac:dyDescent="0.2">
      <c r="A86" s="199" t="s">
        <v>504</v>
      </c>
      <c r="B86" s="200" t="s">
        <v>202</v>
      </c>
      <c r="C86" s="136" t="s">
        <v>278</v>
      </c>
      <c r="D86" s="137" t="s">
        <v>355</v>
      </c>
      <c r="E86" s="201" t="s">
        <v>458</v>
      </c>
      <c r="F86" s="201">
        <v>38</v>
      </c>
      <c r="G86" s="202">
        <v>5.0400210000000003</v>
      </c>
      <c r="H86" s="203">
        <v>0.28100000000000003</v>
      </c>
      <c r="I86" s="202">
        <f t="shared" si="13"/>
        <v>6.45</v>
      </c>
      <c r="J86" s="204">
        <f t="shared" si="14"/>
        <v>245.1</v>
      </c>
      <c r="K86" s="204"/>
      <c r="L86" s="205"/>
      <c r="M86" s="154"/>
      <c r="N86" s="155"/>
      <c r="O86" s="156"/>
      <c r="P86" s="157"/>
      <c r="Q86" s="158"/>
    </row>
    <row r="87" spans="1:17" ht="45" x14ac:dyDescent="0.2">
      <c r="A87" s="199" t="s">
        <v>505</v>
      </c>
      <c r="B87" s="200" t="s">
        <v>203</v>
      </c>
      <c r="C87" s="136" t="s">
        <v>278</v>
      </c>
      <c r="D87" s="137" t="s">
        <v>356</v>
      </c>
      <c r="E87" s="201" t="s">
        <v>458</v>
      </c>
      <c r="F87" s="201">
        <v>16</v>
      </c>
      <c r="G87" s="202">
        <v>7.0728300000000015</v>
      </c>
      <c r="H87" s="203">
        <v>0.28100000000000003</v>
      </c>
      <c r="I87" s="202">
        <f t="shared" si="13"/>
        <v>9.06</v>
      </c>
      <c r="J87" s="204">
        <f t="shared" si="14"/>
        <v>144.96</v>
      </c>
      <c r="K87" s="204"/>
      <c r="L87" s="205"/>
      <c r="M87" s="154"/>
      <c r="N87" s="155"/>
      <c r="O87" s="156"/>
      <c r="P87" s="157"/>
      <c r="Q87" s="158"/>
    </row>
    <row r="88" spans="1:17" ht="45" x14ac:dyDescent="0.2">
      <c r="A88" s="199" t="s">
        <v>506</v>
      </c>
      <c r="B88" s="200">
        <v>91890</v>
      </c>
      <c r="C88" s="136" t="s">
        <v>281</v>
      </c>
      <c r="D88" s="137" t="s">
        <v>357</v>
      </c>
      <c r="E88" s="201" t="s">
        <v>458</v>
      </c>
      <c r="F88" s="201">
        <v>29</v>
      </c>
      <c r="G88" s="202">
        <v>10.59</v>
      </c>
      <c r="H88" s="203">
        <v>0.28100000000000003</v>
      </c>
      <c r="I88" s="202">
        <f t="shared" si="13"/>
        <v>13.56</v>
      </c>
      <c r="J88" s="204">
        <f t="shared" si="14"/>
        <v>393.24</v>
      </c>
      <c r="K88" s="204"/>
      <c r="L88" s="205"/>
      <c r="M88" s="154"/>
      <c r="N88" s="155"/>
      <c r="O88" s="156"/>
      <c r="P88" s="157"/>
      <c r="Q88" s="158"/>
    </row>
    <row r="89" spans="1:17" ht="45" x14ac:dyDescent="0.2">
      <c r="A89" s="199" t="s">
        <v>507</v>
      </c>
      <c r="B89" s="200">
        <v>95777</v>
      </c>
      <c r="C89" s="136" t="s">
        <v>281</v>
      </c>
      <c r="D89" s="137" t="s">
        <v>358</v>
      </c>
      <c r="E89" s="201" t="s">
        <v>458</v>
      </c>
      <c r="F89" s="201">
        <v>1</v>
      </c>
      <c r="G89" s="202">
        <v>29.77</v>
      </c>
      <c r="H89" s="203">
        <v>0.28100000000000003</v>
      </c>
      <c r="I89" s="202">
        <f t="shared" si="13"/>
        <v>38.130000000000003</v>
      </c>
      <c r="J89" s="204">
        <f t="shared" si="14"/>
        <v>38.130000000000003</v>
      </c>
      <c r="K89" s="204"/>
      <c r="L89" s="205"/>
      <c r="M89" s="154"/>
      <c r="N89" s="155"/>
      <c r="O89" s="156"/>
      <c r="P89" s="157"/>
      <c r="Q89" s="158"/>
    </row>
    <row r="90" spans="1:17" ht="45" x14ac:dyDescent="0.2">
      <c r="A90" s="199" t="s">
        <v>508</v>
      </c>
      <c r="B90" s="200">
        <v>95778</v>
      </c>
      <c r="C90" s="136" t="s">
        <v>281</v>
      </c>
      <c r="D90" s="137" t="s">
        <v>359</v>
      </c>
      <c r="E90" s="201" t="s">
        <v>458</v>
      </c>
      <c r="F90" s="201">
        <v>8</v>
      </c>
      <c r="G90" s="202">
        <v>30.46</v>
      </c>
      <c r="H90" s="203">
        <v>0.28100000000000003</v>
      </c>
      <c r="I90" s="202">
        <f t="shared" si="13"/>
        <v>39.01</v>
      </c>
      <c r="J90" s="204">
        <f t="shared" si="14"/>
        <v>312.08</v>
      </c>
      <c r="K90" s="204"/>
      <c r="L90" s="205"/>
      <c r="M90" s="154"/>
      <c r="N90" s="155"/>
      <c r="O90" s="156"/>
      <c r="P90" s="157"/>
      <c r="Q90" s="158"/>
    </row>
    <row r="91" spans="1:17" ht="45" x14ac:dyDescent="0.2">
      <c r="A91" s="199" t="s">
        <v>509</v>
      </c>
      <c r="B91" s="200">
        <v>95779</v>
      </c>
      <c r="C91" s="136" t="s">
        <v>281</v>
      </c>
      <c r="D91" s="137" t="s">
        <v>360</v>
      </c>
      <c r="E91" s="201" t="s">
        <v>458</v>
      </c>
      <c r="F91" s="201">
        <v>40</v>
      </c>
      <c r="G91" s="202">
        <v>28.15</v>
      </c>
      <c r="H91" s="203">
        <v>0.28100000000000003</v>
      </c>
      <c r="I91" s="202">
        <f t="shared" si="13"/>
        <v>36.06</v>
      </c>
      <c r="J91" s="204">
        <f t="shared" si="14"/>
        <v>1442.4</v>
      </c>
      <c r="K91" s="204"/>
      <c r="L91" s="205"/>
      <c r="M91" s="154"/>
      <c r="N91" s="155"/>
      <c r="O91" s="156"/>
      <c r="P91" s="157"/>
      <c r="Q91" s="158"/>
    </row>
    <row r="92" spans="1:17" ht="45" x14ac:dyDescent="0.2">
      <c r="A92" s="199" t="s">
        <v>510</v>
      </c>
      <c r="B92" s="200">
        <v>95787</v>
      </c>
      <c r="C92" s="136" t="s">
        <v>281</v>
      </c>
      <c r="D92" s="137" t="s">
        <v>361</v>
      </c>
      <c r="E92" s="201" t="s">
        <v>458</v>
      </c>
      <c r="F92" s="201">
        <v>17</v>
      </c>
      <c r="G92" s="202">
        <v>30.21</v>
      </c>
      <c r="H92" s="203">
        <v>0.28100000000000003</v>
      </c>
      <c r="I92" s="202">
        <f t="shared" si="13"/>
        <v>38.69</v>
      </c>
      <c r="J92" s="204">
        <f t="shared" si="14"/>
        <v>657.73</v>
      </c>
      <c r="K92" s="204"/>
      <c r="L92" s="205"/>
      <c r="M92" s="154"/>
      <c r="N92" s="155"/>
      <c r="O92" s="156"/>
      <c r="P92" s="157"/>
      <c r="Q92" s="158"/>
    </row>
    <row r="93" spans="1:17" ht="45" x14ac:dyDescent="0.2">
      <c r="A93" s="199" t="s">
        <v>511</v>
      </c>
      <c r="B93" s="200">
        <v>95795</v>
      </c>
      <c r="C93" s="136" t="s">
        <v>281</v>
      </c>
      <c r="D93" s="137" t="s">
        <v>362</v>
      </c>
      <c r="E93" s="201" t="s">
        <v>458</v>
      </c>
      <c r="F93" s="201">
        <v>1</v>
      </c>
      <c r="G93" s="202">
        <v>34.89</v>
      </c>
      <c r="H93" s="203">
        <v>0.28100000000000003</v>
      </c>
      <c r="I93" s="202">
        <f t="shared" si="13"/>
        <v>44.69</v>
      </c>
      <c r="J93" s="204">
        <f t="shared" si="14"/>
        <v>44.69</v>
      </c>
      <c r="K93" s="204"/>
      <c r="L93" s="205"/>
      <c r="M93" s="154"/>
      <c r="N93" s="155"/>
      <c r="O93" s="156"/>
      <c r="P93" s="157"/>
      <c r="Q93" s="158"/>
    </row>
    <row r="94" spans="1:17" ht="45" x14ac:dyDescent="0.2">
      <c r="A94" s="199" t="s">
        <v>512</v>
      </c>
      <c r="B94" s="200">
        <v>95801</v>
      </c>
      <c r="C94" s="136" t="s">
        <v>281</v>
      </c>
      <c r="D94" s="137" t="s">
        <v>363</v>
      </c>
      <c r="E94" s="201" t="s">
        <v>458</v>
      </c>
      <c r="F94" s="201">
        <v>1</v>
      </c>
      <c r="G94" s="202">
        <v>41.76</v>
      </c>
      <c r="H94" s="203">
        <v>0.28100000000000003</v>
      </c>
      <c r="I94" s="202">
        <f t="shared" si="13"/>
        <v>53.49</v>
      </c>
      <c r="J94" s="204">
        <f t="shared" si="14"/>
        <v>53.49</v>
      </c>
      <c r="K94" s="204"/>
      <c r="L94" s="205"/>
      <c r="M94" s="154"/>
      <c r="N94" s="155"/>
      <c r="O94" s="156"/>
      <c r="P94" s="157"/>
      <c r="Q94" s="158"/>
    </row>
    <row r="95" spans="1:17" ht="33.75" x14ac:dyDescent="0.2">
      <c r="A95" s="199" t="s">
        <v>513</v>
      </c>
      <c r="B95" s="200" t="s">
        <v>204</v>
      </c>
      <c r="C95" s="136" t="s">
        <v>278</v>
      </c>
      <c r="D95" s="137" t="s">
        <v>364</v>
      </c>
      <c r="E95" s="201" t="s">
        <v>455</v>
      </c>
      <c r="F95" s="201">
        <v>33</v>
      </c>
      <c r="G95" s="202">
        <v>65.701234999999997</v>
      </c>
      <c r="H95" s="203">
        <v>0.28100000000000003</v>
      </c>
      <c r="I95" s="202">
        <f t="shared" si="13"/>
        <v>84.16</v>
      </c>
      <c r="J95" s="204">
        <f t="shared" si="14"/>
        <v>2777.28</v>
      </c>
      <c r="K95" s="204"/>
      <c r="L95" s="205"/>
      <c r="M95" s="154"/>
      <c r="N95" s="155"/>
      <c r="O95" s="156"/>
      <c r="P95" s="157"/>
      <c r="Q95" s="158"/>
    </row>
    <row r="96" spans="1:17" ht="45" x14ac:dyDescent="0.2">
      <c r="A96" s="199" t="s">
        <v>514</v>
      </c>
      <c r="B96" s="200" t="s">
        <v>205</v>
      </c>
      <c r="C96" s="136" t="s">
        <v>278</v>
      </c>
      <c r="D96" s="137" t="s">
        <v>365</v>
      </c>
      <c r="E96" s="201" t="s">
        <v>458</v>
      </c>
      <c r="F96" s="201">
        <v>1</v>
      </c>
      <c r="G96" s="202">
        <v>56.344750000000005</v>
      </c>
      <c r="H96" s="203">
        <v>0.28100000000000003</v>
      </c>
      <c r="I96" s="202">
        <f t="shared" si="13"/>
        <v>72.17</v>
      </c>
      <c r="J96" s="204">
        <f t="shared" si="14"/>
        <v>72.17</v>
      </c>
      <c r="K96" s="204"/>
      <c r="L96" s="205"/>
      <c r="M96" s="154"/>
      <c r="N96" s="155"/>
      <c r="O96" s="156"/>
      <c r="P96" s="157"/>
      <c r="Q96" s="158"/>
    </row>
    <row r="97" spans="1:17" ht="25.5" x14ac:dyDescent="0.2">
      <c r="A97" s="199" t="s">
        <v>515</v>
      </c>
      <c r="B97" s="200" t="s">
        <v>206</v>
      </c>
      <c r="C97" s="136" t="s">
        <v>278</v>
      </c>
      <c r="D97" s="137" t="s">
        <v>366</v>
      </c>
      <c r="E97" s="201" t="s">
        <v>458</v>
      </c>
      <c r="F97" s="201">
        <v>1</v>
      </c>
      <c r="G97" s="202">
        <v>10.649000000000001</v>
      </c>
      <c r="H97" s="203">
        <v>0.28100000000000003</v>
      </c>
      <c r="I97" s="202">
        <f t="shared" si="13"/>
        <v>13.64</v>
      </c>
      <c r="J97" s="204">
        <f t="shared" si="14"/>
        <v>13.64</v>
      </c>
      <c r="K97" s="204"/>
      <c r="L97" s="205"/>
      <c r="M97" s="154"/>
      <c r="N97" s="155"/>
      <c r="O97" s="156"/>
      <c r="P97" s="157"/>
      <c r="Q97" s="158"/>
    </row>
    <row r="98" spans="1:17" ht="33.75" x14ac:dyDescent="0.2">
      <c r="A98" s="199" t="s">
        <v>516</v>
      </c>
      <c r="B98" s="200" t="s">
        <v>207</v>
      </c>
      <c r="C98" s="136" t="s">
        <v>278</v>
      </c>
      <c r="D98" s="137" t="s">
        <v>367</v>
      </c>
      <c r="E98" s="201" t="s">
        <v>458</v>
      </c>
      <c r="F98" s="201">
        <v>1</v>
      </c>
      <c r="G98" s="202">
        <v>49.854749999999996</v>
      </c>
      <c r="H98" s="203">
        <v>0.28100000000000003</v>
      </c>
      <c r="I98" s="202">
        <f t="shared" si="13"/>
        <v>63.86</v>
      </c>
      <c r="J98" s="204">
        <f t="shared" si="14"/>
        <v>63.86</v>
      </c>
      <c r="K98" s="204"/>
      <c r="L98" s="205"/>
      <c r="M98" s="154"/>
      <c r="N98" s="155"/>
      <c r="O98" s="156"/>
      <c r="P98" s="157"/>
      <c r="Q98" s="158"/>
    </row>
    <row r="99" spans="1:17" ht="33.75" x14ac:dyDescent="0.2">
      <c r="A99" s="199" t="s">
        <v>517</v>
      </c>
      <c r="B99" s="200" t="s">
        <v>208</v>
      </c>
      <c r="C99" s="136" t="s">
        <v>278</v>
      </c>
      <c r="D99" s="137" t="s">
        <v>368</v>
      </c>
      <c r="E99" s="201" t="s">
        <v>458</v>
      </c>
      <c r="F99" s="201">
        <v>1</v>
      </c>
      <c r="G99" s="202">
        <v>60.514750000000006</v>
      </c>
      <c r="H99" s="203">
        <v>0.28100000000000003</v>
      </c>
      <c r="I99" s="202">
        <f t="shared" si="13"/>
        <v>77.510000000000005</v>
      </c>
      <c r="J99" s="204">
        <f t="shared" si="14"/>
        <v>77.510000000000005</v>
      </c>
      <c r="K99" s="204"/>
      <c r="L99" s="205"/>
      <c r="M99" s="154"/>
      <c r="N99" s="155"/>
      <c r="O99" s="156"/>
      <c r="P99" s="157"/>
      <c r="Q99" s="158"/>
    </row>
    <row r="100" spans="1:17" ht="45" x14ac:dyDescent="0.2">
      <c r="A100" s="199" t="s">
        <v>518</v>
      </c>
      <c r="B100" s="200" t="s">
        <v>209</v>
      </c>
      <c r="C100" s="136" t="s">
        <v>278</v>
      </c>
      <c r="D100" s="137" t="s">
        <v>369</v>
      </c>
      <c r="E100" s="201" t="s">
        <v>459</v>
      </c>
      <c r="F100" s="201">
        <v>29</v>
      </c>
      <c r="G100" s="202">
        <v>32.174750000000003</v>
      </c>
      <c r="H100" s="203">
        <v>0.28100000000000003</v>
      </c>
      <c r="I100" s="202">
        <f t="shared" si="13"/>
        <v>41.21</v>
      </c>
      <c r="J100" s="204">
        <f t="shared" si="14"/>
        <v>1195.0899999999999</v>
      </c>
      <c r="K100" s="204"/>
      <c r="L100" s="205"/>
      <c r="M100" s="154"/>
      <c r="N100" s="155"/>
      <c r="O100" s="156"/>
      <c r="P100" s="157"/>
      <c r="Q100" s="158"/>
    </row>
    <row r="101" spans="1:17" ht="45" x14ac:dyDescent="0.2">
      <c r="A101" s="199" t="s">
        <v>519</v>
      </c>
      <c r="B101" s="200" t="s">
        <v>210</v>
      </c>
      <c r="C101" s="136" t="s">
        <v>278</v>
      </c>
      <c r="D101" s="137" t="s">
        <v>370</v>
      </c>
      <c r="E101" s="201" t="s">
        <v>459</v>
      </c>
      <c r="F101" s="201">
        <v>12</v>
      </c>
      <c r="G101" s="202">
        <v>29.900458000000004</v>
      </c>
      <c r="H101" s="203">
        <v>0.28100000000000003</v>
      </c>
      <c r="I101" s="202">
        <f t="shared" si="13"/>
        <v>38.299999999999997</v>
      </c>
      <c r="J101" s="204">
        <f t="shared" si="14"/>
        <v>459.6</v>
      </c>
      <c r="K101" s="204"/>
      <c r="L101" s="205"/>
      <c r="M101" s="154"/>
      <c r="N101" s="155"/>
      <c r="O101" s="156"/>
      <c r="P101" s="157"/>
      <c r="Q101" s="158"/>
    </row>
    <row r="102" spans="1:17" ht="101.25" x14ac:dyDescent="0.2">
      <c r="A102" s="199" t="s">
        <v>520</v>
      </c>
      <c r="B102" s="200" t="s">
        <v>211</v>
      </c>
      <c r="C102" s="136" t="s">
        <v>278</v>
      </c>
      <c r="D102" s="137" t="s">
        <v>371</v>
      </c>
      <c r="E102" s="201" t="s">
        <v>459</v>
      </c>
      <c r="F102" s="201">
        <v>12</v>
      </c>
      <c r="G102" s="202">
        <v>266.79272800000001</v>
      </c>
      <c r="H102" s="203">
        <v>0.28100000000000003</v>
      </c>
      <c r="I102" s="202">
        <f t="shared" si="13"/>
        <v>341.76</v>
      </c>
      <c r="J102" s="204">
        <f t="shared" si="14"/>
        <v>4101.12</v>
      </c>
      <c r="K102" s="204"/>
      <c r="L102" s="205"/>
      <c r="M102" s="154"/>
      <c r="N102" s="155"/>
      <c r="O102" s="156"/>
      <c r="P102" s="157"/>
      <c r="Q102" s="158"/>
    </row>
    <row r="103" spans="1:17" ht="135" x14ac:dyDescent="0.2">
      <c r="A103" s="199" t="s">
        <v>521</v>
      </c>
      <c r="B103" s="200" t="s">
        <v>212</v>
      </c>
      <c r="C103" s="136" t="s">
        <v>278</v>
      </c>
      <c r="D103" s="137" t="s">
        <v>372</v>
      </c>
      <c r="E103" s="201" t="s">
        <v>459</v>
      </c>
      <c r="F103" s="201">
        <v>2</v>
      </c>
      <c r="G103" s="202">
        <v>173.28228899999999</v>
      </c>
      <c r="H103" s="203">
        <v>0.28100000000000003</v>
      </c>
      <c r="I103" s="202">
        <f t="shared" si="13"/>
        <v>221.97</v>
      </c>
      <c r="J103" s="204">
        <f t="shared" si="14"/>
        <v>443.94</v>
      </c>
      <c r="K103" s="204"/>
      <c r="L103" s="205"/>
      <c r="M103" s="154"/>
      <c r="N103" s="155"/>
      <c r="O103" s="156"/>
      <c r="P103" s="157"/>
      <c r="Q103" s="158"/>
    </row>
    <row r="104" spans="1:17" ht="45" x14ac:dyDescent="0.2">
      <c r="A104" s="199" t="s">
        <v>522</v>
      </c>
      <c r="B104" s="200">
        <v>92008</v>
      </c>
      <c r="C104" s="136" t="s">
        <v>281</v>
      </c>
      <c r="D104" s="137" t="s">
        <v>373</v>
      </c>
      <c r="E104" s="201" t="s">
        <v>459</v>
      </c>
      <c r="F104" s="201">
        <v>2</v>
      </c>
      <c r="G104" s="202">
        <v>44.74</v>
      </c>
      <c r="H104" s="203">
        <v>0.28100000000000003</v>
      </c>
      <c r="I104" s="202">
        <f t="shared" si="13"/>
        <v>57.31</v>
      </c>
      <c r="J104" s="204">
        <f t="shared" si="14"/>
        <v>114.62</v>
      </c>
      <c r="K104" s="204"/>
      <c r="L104" s="205"/>
      <c r="M104" s="154"/>
      <c r="N104" s="155"/>
      <c r="O104" s="156"/>
      <c r="P104" s="157"/>
      <c r="Q104" s="158"/>
    </row>
    <row r="105" spans="1:17" ht="45" x14ac:dyDescent="0.2">
      <c r="A105" s="199" t="s">
        <v>523</v>
      </c>
      <c r="B105" s="200">
        <v>91996</v>
      </c>
      <c r="C105" s="136" t="s">
        <v>281</v>
      </c>
      <c r="D105" s="137" t="s">
        <v>374</v>
      </c>
      <c r="E105" s="201" t="s">
        <v>459</v>
      </c>
      <c r="F105" s="201">
        <v>21</v>
      </c>
      <c r="G105" s="202">
        <v>31.72</v>
      </c>
      <c r="H105" s="203">
        <v>0.28100000000000003</v>
      </c>
      <c r="I105" s="202">
        <f t="shared" si="13"/>
        <v>40.630000000000003</v>
      </c>
      <c r="J105" s="204">
        <f t="shared" si="14"/>
        <v>853.23</v>
      </c>
      <c r="K105" s="204"/>
      <c r="L105" s="205"/>
      <c r="M105" s="154"/>
      <c r="N105" s="155"/>
      <c r="O105" s="156"/>
      <c r="P105" s="157"/>
      <c r="Q105" s="158"/>
    </row>
    <row r="106" spans="1:17" ht="45" x14ac:dyDescent="0.2">
      <c r="A106" s="199" t="s">
        <v>524</v>
      </c>
      <c r="B106" s="200">
        <v>91997</v>
      </c>
      <c r="C106" s="136" t="s">
        <v>281</v>
      </c>
      <c r="D106" s="137" t="s">
        <v>375</v>
      </c>
      <c r="E106" s="201" t="s">
        <v>459</v>
      </c>
      <c r="F106" s="201">
        <v>16</v>
      </c>
      <c r="G106" s="202">
        <v>33.9</v>
      </c>
      <c r="H106" s="203">
        <v>0.28100000000000003</v>
      </c>
      <c r="I106" s="202">
        <f t="shared" si="13"/>
        <v>43.42</v>
      </c>
      <c r="J106" s="204">
        <f t="shared" si="14"/>
        <v>694.72</v>
      </c>
      <c r="K106" s="204"/>
      <c r="L106" s="205"/>
      <c r="M106" s="154"/>
      <c r="N106" s="155"/>
      <c r="O106" s="156"/>
      <c r="P106" s="157"/>
      <c r="Q106" s="158"/>
    </row>
    <row r="107" spans="1:17" ht="45" x14ac:dyDescent="0.2">
      <c r="A107" s="199" t="s">
        <v>525</v>
      </c>
      <c r="B107" s="200">
        <v>91992</v>
      </c>
      <c r="C107" s="136" t="s">
        <v>281</v>
      </c>
      <c r="D107" s="137" t="s">
        <v>376</v>
      </c>
      <c r="E107" s="201" t="s">
        <v>459</v>
      </c>
      <c r="F107" s="201">
        <v>4</v>
      </c>
      <c r="G107" s="202">
        <v>41.49</v>
      </c>
      <c r="H107" s="203">
        <v>0.28100000000000003</v>
      </c>
      <c r="I107" s="202">
        <f t="shared" si="13"/>
        <v>53.14</v>
      </c>
      <c r="J107" s="204">
        <f t="shared" si="14"/>
        <v>212.56</v>
      </c>
      <c r="K107" s="204"/>
      <c r="L107" s="205"/>
      <c r="M107" s="154"/>
      <c r="N107" s="155"/>
      <c r="O107" s="156"/>
      <c r="P107" s="157"/>
      <c r="Q107" s="158"/>
    </row>
    <row r="108" spans="1:17" ht="45" x14ac:dyDescent="0.2">
      <c r="A108" s="199" t="s">
        <v>526</v>
      </c>
      <c r="B108" s="200">
        <v>91993</v>
      </c>
      <c r="C108" s="136" t="s">
        <v>281</v>
      </c>
      <c r="D108" s="137" t="s">
        <v>377</v>
      </c>
      <c r="E108" s="201" t="s">
        <v>459</v>
      </c>
      <c r="F108" s="201">
        <v>2</v>
      </c>
      <c r="G108" s="202">
        <v>43.67</v>
      </c>
      <c r="H108" s="203">
        <v>0.28100000000000003</v>
      </c>
      <c r="I108" s="202">
        <f t="shared" si="13"/>
        <v>55.94</v>
      </c>
      <c r="J108" s="204">
        <f t="shared" si="14"/>
        <v>111.88</v>
      </c>
      <c r="K108" s="204"/>
      <c r="L108" s="205"/>
      <c r="M108" s="154"/>
      <c r="N108" s="155"/>
      <c r="O108" s="156"/>
      <c r="P108" s="157"/>
      <c r="Q108" s="158"/>
    </row>
    <row r="109" spans="1:17" ht="45" x14ac:dyDescent="0.2">
      <c r="A109" s="199" t="s">
        <v>527</v>
      </c>
      <c r="B109" s="200">
        <v>91953</v>
      </c>
      <c r="C109" s="136" t="s">
        <v>281</v>
      </c>
      <c r="D109" s="137" t="s">
        <v>378</v>
      </c>
      <c r="E109" s="201" t="s">
        <v>459</v>
      </c>
      <c r="F109" s="201">
        <v>2</v>
      </c>
      <c r="G109" s="202">
        <v>26.45</v>
      </c>
      <c r="H109" s="203">
        <v>0.28100000000000003</v>
      </c>
      <c r="I109" s="202">
        <f t="shared" si="13"/>
        <v>33.880000000000003</v>
      </c>
      <c r="J109" s="204">
        <f t="shared" si="14"/>
        <v>67.760000000000005</v>
      </c>
      <c r="K109" s="204"/>
      <c r="L109" s="205"/>
      <c r="M109" s="154"/>
      <c r="N109" s="155"/>
      <c r="O109" s="156"/>
      <c r="P109" s="157"/>
      <c r="Q109" s="158"/>
    </row>
    <row r="110" spans="1:17" ht="33.75" x14ac:dyDescent="0.2">
      <c r="A110" s="199" t="s">
        <v>528</v>
      </c>
      <c r="B110" s="200" t="s">
        <v>213</v>
      </c>
      <c r="C110" s="136" t="s">
        <v>278</v>
      </c>
      <c r="D110" s="137" t="s">
        <v>379</v>
      </c>
      <c r="E110" s="201" t="s">
        <v>458</v>
      </c>
      <c r="F110" s="201">
        <v>1</v>
      </c>
      <c r="G110" s="202">
        <v>81.495500000000007</v>
      </c>
      <c r="H110" s="203">
        <v>0.28100000000000003</v>
      </c>
      <c r="I110" s="202">
        <f t="shared" si="13"/>
        <v>104.39</v>
      </c>
      <c r="J110" s="204">
        <f t="shared" si="14"/>
        <v>104.39</v>
      </c>
      <c r="K110" s="204"/>
      <c r="L110" s="205"/>
      <c r="M110" s="154"/>
      <c r="N110" s="155"/>
      <c r="O110" s="156"/>
      <c r="P110" s="157"/>
      <c r="Q110" s="158"/>
    </row>
    <row r="111" spans="1:17" ht="33.75" x14ac:dyDescent="0.2">
      <c r="A111" s="199" t="s">
        <v>529</v>
      </c>
      <c r="B111" s="200" t="s">
        <v>214</v>
      </c>
      <c r="C111" s="136" t="s">
        <v>278</v>
      </c>
      <c r="D111" s="137" t="s">
        <v>380</v>
      </c>
      <c r="E111" s="201" t="s">
        <v>458</v>
      </c>
      <c r="F111" s="201">
        <v>2</v>
      </c>
      <c r="G111" s="202">
        <v>88.295500000000004</v>
      </c>
      <c r="H111" s="203">
        <v>0.28100000000000003</v>
      </c>
      <c r="I111" s="202">
        <f t="shared" si="13"/>
        <v>113.1</v>
      </c>
      <c r="J111" s="204">
        <f t="shared" si="14"/>
        <v>226.2</v>
      </c>
      <c r="K111" s="204"/>
      <c r="L111" s="205"/>
      <c r="M111" s="154"/>
      <c r="N111" s="155"/>
      <c r="O111" s="156"/>
      <c r="P111" s="157"/>
      <c r="Q111" s="158"/>
    </row>
    <row r="112" spans="1:17" ht="33.75" x14ac:dyDescent="0.2">
      <c r="A112" s="199" t="s">
        <v>530</v>
      </c>
      <c r="B112" s="200" t="s">
        <v>215</v>
      </c>
      <c r="C112" s="136" t="s">
        <v>278</v>
      </c>
      <c r="D112" s="137" t="s">
        <v>381</v>
      </c>
      <c r="E112" s="201" t="s">
        <v>458</v>
      </c>
      <c r="F112" s="201">
        <v>1</v>
      </c>
      <c r="G112" s="202">
        <v>80.705500000000001</v>
      </c>
      <c r="H112" s="203">
        <v>0.28100000000000003</v>
      </c>
      <c r="I112" s="202">
        <f t="shared" si="13"/>
        <v>103.38</v>
      </c>
      <c r="J112" s="204">
        <f t="shared" si="14"/>
        <v>103.38</v>
      </c>
      <c r="K112" s="204"/>
      <c r="L112" s="205"/>
      <c r="M112" s="154"/>
      <c r="N112" s="155"/>
      <c r="O112" s="156"/>
      <c r="P112" s="157"/>
      <c r="Q112" s="158"/>
    </row>
    <row r="113" spans="1:17" ht="33.75" x14ac:dyDescent="0.2">
      <c r="A113" s="199" t="s">
        <v>531</v>
      </c>
      <c r="B113" s="200" t="s">
        <v>216</v>
      </c>
      <c r="C113" s="136" t="s">
        <v>278</v>
      </c>
      <c r="D113" s="137" t="s">
        <v>382</v>
      </c>
      <c r="E113" s="201" t="s">
        <v>458</v>
      </c>
      <c r="F113" s="201">
        <v>2</v>
      </c>
      <c r="G113" s="202">
        <v>55.455500000000008</v>
      </c>
      <c r="H113" s="203">
        <v>0.28100000000000003</v>
      </c>
      <c r="I113" s="202">
        <f t="shared" si="13"/>
        <v>71.03</v>
      </c>
      <c r="J113" s="204">
        <f t="shared" si="14"/>
        <v>142.06</v>
      </c>
      <c r="K113" s="204"/>
      <c r="L113" s="205"/>
      <c r="M113" s="154"/>
      <c r="N113" s="155"/>
      <c r="O113" s="156"/>
      <c r="P113" s="157"/>
      <c r="Q113" s="158"/>
    </row>
    <row r="114" spans="1:17" ht="22.5" x14ac:dyDescent="0.2">
      <c r="A114" s="206">
        <v>8</v>
      </c>
      <c r="B114" s="207"/>
      <c r="C114" s="141"/>
      <c r="D114" s="142" t="s">
        <v>81</v>
      </c>
      <c r="E114" s="208"/>
      <c r="F114" s="208"/>
      <c r="G114" s="209"/>
      <c r="H114" s="210"/>
      <c r="I114" s="210"/>
      <c r="J114" s="211"/>
      <c r="K114" s="212">
        <f>SUM(J115:J124)</f>
        <v>8964.27</v>
      </c>
      <c r="L114" s="213">
        <f>K114</f>
        <v>8964.27</v>
      </c>
      <c r="M114" s="159"/>
      <c r="N114" s="160"/>
      <c r="O114" s="161"/>
      <c r="P114" s="162">
        <f>SUM(O115:O124)</f>
        <v>0</v>
      </c>
      <c r="Q114" s="163">
        <f>P114</f>
        <v>0</v>
      </c>
    </row>
    <row r="115" spans="1:17" x14ac:dyDescent="0.2">
      <c r="A115" s="199" t="s">
        <v>126</v>
      </c>
      <c r="B115" s="200" t="s">
        <v>217</v>
      </c>
      <c r="C115" s="136" t="s">
        <v>277</v>
      </c>
      <c r="D115" s="137" t="s">
        <v>383</v>
      </c>
      <c r="E115" s="201" t="s">
        <v>458</v>
      </c>
      <c r="F115" s="201">
        <v>1</v>
      </c>
      <c r="G115" s="202">
        <v>402.21</v>
      </c>
      <c r="H115" s="203">
        <v>0.28100000000000003</v>
      </c>
      <c r="I115" s="202">
        <f t="shared" ref="I115:I124" si="15">TRUNC(G115*(1+H115),2)</f>
        <v>515.23</v>
      </c>
      <c r="J115" s="204">
        <f t="shared" ref="J115:J124" si="16">TRUNC(F115*I115,2)</f>
        <v>515.23</v>
      </c>
      <c r="K115" s="204"/>
      <c r="L115" s="205"/>
      <c r="M115" s="154"/>
      <c r="N115" s="155"/>
      <c r="O115" s="156"/>
      <c r="P115" s="157"/>
      <c r="Q115" s="158"/>
    </row>
    <row r="116" spans="1:17" ht="33.75" x14ac:dyDescent="0.2">
      <c r="A116" s="199" t="s">
        <v>532</v>
      </c>
      <c r="B116" s="200" t="s">
        <v>218</v>
      </c>
      <c r="C116" s="136" t="s">
        <v>281</v>
      </c>
      <c r="D116" s="137" t="s">
        <v>384</v>
      </c>
      <c r="E116" s="201" t="s">
        <v>458</v>
      </c>
      <c r="F116" s="201">
        <v>1</v>
      </c>
      <c r="G116" s="202">
        <v>965.1</v>
      </c>
      <c r="H116" s="203">
        <v>0.28100000000000003</v>
      </c>
      <c r="I116" s="202">
        <f t="shared" si="15"/>
        <v>1236.29</v>
      </c>
      <c r="J116" s="204">
        <f t="shared" si="16"/>
        <v>1236.29</v>
      </c>
      <c r="K116" s="204"/>
      <c r="L116" s="205"/>
      <c r="M116" s="154"/>
      <c r="N116" s="155"/>
      <c r="O116" s="156"/>
      <c r="P116" s="157"/>
      <c r="Q116" s="158"/>
    </row>
    <row r="117" spans="1:17" ht="22.5" x14ac:dyDescent="0.2">
      <c r="A117" s="199" t="s">
        <v>533</v>
      </c>
      <c r="B117" s="200" t="s">
        <v>219</v>
      </c>
      <c r="C117" s="136" t="s">
        <v>277</v>
      </c>
      <c r="D117" s="137" t="s">
        <v>385</v>
      </c>
      <c r="E117" s="201" t="s">
        <v>458</v>
      </c>
      <c r="F117" s="201">
        <v>1</v>
      </c>
      <c r="G117" s="202">
        <v>1995.83</v>
      </c>
      <c r="H117" s="203">
        <v>0.28100000000000003</v>
      </c>
      <c r="I117" s="202">
        <f t="shared" si="15"/>
        <v>2556.65</v>
      </c>
      <c r="J117" s="204">
        <f t="shared" si="16"/>
        <v>2556.65</v>
      </c>
      <c r="K117" s="204"/>
      <c r="L117" s="205"/>
      <c r="M117" s="154"/>
      <c r="N117" s="155"/>
      <c r="O117" s="156"/>
      <c r="P117" s="157"/>
      <c r="Q117" s="158"/>
    </row>
    <row r="118" spans="1:17" ht="45" x14ac:dyDescent="0.2">
      <c r="A118" s="199" t="s">
        <v>534</v>
      </c>
      <c r="B118" s="200" t="s">
        <v>220</v>
      </c>
      <c r="C118" s="136" t="s">
        <v>281</v>
      </c>
      <c r="D118" s="137" t="s">
        <v>386</v>
      </c>
      <c r="E118" s="201" t="s">
        <v>455</v>
      </c>
      <c r="F118" s="201">
        <v>250</v>
      </c>
      <c r="G118" s="202">
        <v>5.96</v>
      </c>
      <c r="H118" s="203">
        <v>0.28100000000000003</v>
      </c>
      <c r="I118" s="202">
        <f t="shared" si="15"/>
        <v>7.63</v>
      </c>
      <c r="J118" s="204">
        <f t="shared" si="16"/>
        <v>1907.5</v>
      </c>
      <c r="K118" s="204"/>
      <c r="L118" s="205"/>
      <c r="M118" s="154"/>
      <c r="N118" s="155"/>
      <c r="O118" s="156"/>
      <c r="P118" s="157"/>
      <c r="Q118" s="158"/>
    </row>
    <row r="119" spans="1:17" ht="45" x14ac:dyDescent="0.2">
      <c r="A119" s="199" t="s">
        <v>535</v>
      </c>
      <c r="B119" s="200" t="s">
        <v>221</v>
      </c>
      <c r="C119" s="136" t="s">
        <v>281</v>
      </c>
      <c r="D119" s="137" t="s">
        <v>387</v>
      </c>
      <c r="E119" s="201" t="s">
        <v>458</v>
      </c>
      <c r="F119" s="201">
        <v>7</v>
      </c>
      <c r="G119" s="202">
        <v>15.3</v>
      </c>
      <c r="H119" s="203">
        <v>0.28100000000000003</v>
      </c>
      <c r="I119" s="202">
        <f t="shared" si="15"/>
        <v>19.59</v>
      </c>
      <c r="J119" s="204">
        <f t="shared" si="16"/>
        <v>137.13</v>
      </c>
      <c r="K119" s="204"/>
      <c r="L119" s="205"/>
      <c r="M119" s="154"/>
      <c r="N119" s="155"/>
      <c r="O119" s="156"/>
      <c r="P119" s="157"/>
      <c r="Q119" s="158"/>
    </row>
    <row r="120" spans="1:17" ht="56.25" x14ac:dyDescent="0.2">
      <c r="A120" s="199" t="s">
        <v>536</v>
      </c>
      <c r="B120" s="200" t="s">
        <v>222</v>
      </c>
      <c r="C120" s="136" t="s">
        <v>281</v>
      </c>
      <c r="D120" s="137" t="s">
        <v>388</v>
      </c>
      <c r="E120" s="201" t="s">
        <v>455</v>
      </c>
      <c r="F120" s="201">
        <v>62</v>
      </c>
      <c r="G120" s="202">
        <v>16.600000000000001</v>
      </c>
      <c r="H120" s="203">
        <v>0.28100000000000003</v>
      </c>
      <c r="I120" s="202">
        <f t="shared" si="15"/>
        <v>21.26</v>
      </c>
      <c r="J120" s="204">
        <f t="shared" si="16"/>
        <v>1318.12</v>
      </c>
      <c r="K120" s="204"/>
      <c r="L120" s="205"/>
      <c r="M120" s="154"/>
      <c r="N120" s="155"/>
      <c r="O120" s="156"/>
      <c r="P120" s="157"/>
      <c r="Q120" s="158"/>
    </row>
    <row r="121" spans="1:17" ht="22.5" x14ac:dyDescent="0.2">
      <c r="A121" s="199" t="s">
        <v>537</v>
      </c>
      <c r="B121" s="200" t="s">
        <v>223</v>
      </c>
      <c r="C121" s="136" t="s">
        <v>277</v>
      </c>
      <c r="D121" s="137" t="s">
        <v>389</v>
      </c>
      <c r="E121" s="201" t="s">
        <v>458</v>
      </c>
      <c r="F121" s="201">
        <v>20</v>
      </c>
      <c r="G121" s="202">
        <v>18.3</v>
      </c>
      <c r="H121" s="203">
        <v>0.28100000000000003</v>
      </c>
      <c r="I121" s="202">
        <f t="shared" si="15"/>
        <v>23.44</v>
      </c>
      <c r="J121" s="204">
        <f t="shared" si="16"/>
        <v>468.8</v>
      </c>
      <c r="K121" s="204"/>
      <c r="L121" s="205"/>
      <c r="M121" s="154"/>
      <c r="N121" s="155"/>
      <c r="O121" s="156"/>
      <c r="P121" s="157"/>
      <c r="Q121" s="158"/>
    </row>
    <row r="122" spans="1:17" ht="22.5" x14ac:dyDescent="0.2">
      <c r="A122" s="199" t="s">
        <v>538</v>
      </c>
      <c r="B122" s="200" t="s">
        <v>224</v>
      </c>
      <c r="C122" s="136" t="s">
        <v>277</v>
      </c>
      <c r="D122" s="137" t="s">
        <v>390</v>
      </c>
      <c r="E122" s="201" t="s">
        <v>458</v>
      </c>
      <c r="F122" s="201">
        <v>1</v>
      </c>
      <c r="G122" s="202">
        <v>59.09</v>
      </c>
      <c r="H122" s="203">
        <v>0.28100000000000003</v>
      </c>
      <c r="I122" s="202">
        <f t="shared" si="15"/>
        <v>75.69</v>
      </c>
      <c r="J122" s="204">
        <f t="shared" si="16"/>
        <v>75.69</v>
      </c>
      <c r="K122" s="204"/>
      <c r="L122" s="205"/>
      <c r="M122" s="154"/>
      <c r="N122" s="155"/>
      <c r="O122" s="156"/>
      <c r="P122" s="157"/>
      <c r="Q122" s="158"/>
    </row>
    <row r="123" spans="1:17" x14ac:dyDescent="0.2">
      <c r="A123" s="199" t="s">
        <v>539</v>
      </c>
      <c r="B123" s="200" t="s">
        <v>225</v>
      </c>
      <c r="C123" s="136" t="s">
        <v>277</v>
      </c>
      <c r="D123" s="137" t="s">
        <v>391</v>
      </c>
      <c r="E123" s="201" t="s">
        <v>458</v>
      </c>
      <c r="F123" s="201">
        <v>1</v>
      </c>
      <c r="G123" s="202">
        <v>121.6</v>
      </c>
      <c r="H123" s="203">
        <v>0.28100000000000003</v>
      </c>
      <c r="I123" s="202">
        <f t="shared" si="15"/>
        <v>155.76</v>
      </c>
      <c r="J123" s="204">
        <f t="shared" si="16"/>
        <v>155.76</v>
      </c>
      <c r="K123" s="204"/>
      <c r="L123" s="205"/>
      <c r="M123" s="154"/>
      <c r="N123" s="155"/>
      <c r="O123" s="156"/>
      <c r="P123" s="157"/>
      <c r="Q123" s="158"/>
    </row>
    <row r="124" spans="1:17" ht="33.75" x14ac:dyDescent="0.2">
      <c r="A124" s="199" t="s">
        <v>540</v>
      </c>
      <c r="B124" s="200" t="s">
        <v>226</v>
      </c>
      <c r="C124" s="136" t="s">
        <v>281</v>
      </c>
      <c r="D124" s="137" t="s">
        <v>392</v>
      </c>
      <c r="E124" s="201" t="s">
        <v>458</v>
      </c>
      <c r="F124" s="201">
        <v>10</v>
      </c>
      <c r="G124" s="202">
        <v>46.3</v>
      </c>
      <c r="H124" s="203">
        <v>0.28100000000000003</v>
      </c>
      <c r="I124" s="202">
        <f t="shared" si="15"/>
        <v>59.31</v>
      </c>
      <c r="J124" s="204">
        <f t="shared" si="16"/>
        <v>593.1</v>
      </c>
      <c r="K124" s="204"/>
      <c r="L124" s="205"/>
      <c r="M124" s="154"/>
      <c r="N124" s="155"/>
      <c r="O124" s="156"/>
      <c r="P124" s="157"/>
      <c r="Q124" s="158"/>
    </row>
    <row r="125" spans="1:17" ht="22.5" x14ac:dyDescent="0.2">
      <c r="A125" s="206">
        <v>9</v>
      </c>
      <c r="B125" s="207"/>
      <c r="C125" s="141"/>
      <c r="D125" s="142" t="s">
        <v>45</v>
      </c>
      <c r="E125" s="208"/>
      <c r="F125" s="208"/>
      <c r="G125" s="209"/>
      <c r="H125" s="210"/>
      <c r="I125" s="210"/>
      <c r="J125" s="211"/>
      <c r="K125" s="212"/>
      <c r="L125" s="213">
        <f>SUM(K126:K132)</f>
        <v>1368.68</v>
      </c>
      <c r="M125" s="159"/>
      <c r="N125" s="160"/>
      <c r="O125" s="161"/>
      <c r="P125" s="162"/>
      <c r="Q125" s="163">
        <f>SUM(P126:P132)</f>
        <v>0</v>
      </c>
    </row>
    <row r="126" spans="1:17" x14ac:dyDescent="0.2">
      <c r="A126" s="226" t="s">
        <v>541</v>
      </c>
      <c r="B126" s="227"/>
      <c r="C126" s="145"/>
      <c r="D126" s="139" t="s">
        <v>393</v>
      </c>
      <c r="E126" s="216"/>
      <c r="F126" s="216"/>
      <c r="G126" s="217"/>
      <c r="H126" s="218"/>
      <c r="I126" s="218"/>
      <c r="J126" s="219"/>
      <c r="K126" s="220">
        <f>SUM(J127:J128)</f>
        <v>672.57</v>
      </c>
      <c r="L126" s="205"/>
      <c r="M126" s="168"/>
      <c r="N126" s="169"/>
      <c r="O126" s="170"/>
      <c r="P126" s="171">
        <f>SUM(O127:O128)</f>
        <v>0</v>
      </c>
      <c r="Q126" s="158"/>
    </row>
    <row r="127" spans="1:17" ht="45" x14ac:dyDescent="0.2">
      <c r="A127" s="199" t="s">
        <v>542</v>
      </c>
      <c r="B127" s="200" t="s">
        <v>227</v>
      </c>
      <c r="C127" s="136" t="s">
        <v>281</v>
      </c>
      <c r="D127" s="137" t="s">
        <v>394</v>
      </c>
      <c r="E127" s="201" t="s">
        <v>458</v>
      </c>
      <c r="F127" s="201">
        <v>1</v>
      </c>
      <c r="G127" s="202">
        <v>273.74</v>
      </c>
      <c r="H127" s="203">
        <v>0.28100000000000003</v>
      </c>
      <c r="I127" s="202">
        <f t="shared" ref="I127:I128" si="17">TRUNC(G127*(1+H127),2)</f>
        <v>350.66</v>
      </c>
      <c r="J127" s="204">
        <f t="shared" ref="J127:J128" si="18">TRUNC(F127*I127,2)</f>
        <v>350.66</v>
      </c>
      <c r="K127" s="204"/>
      <c r="L127" s="205"/>
      <c r="M127" s="154"/>
      <c r="N127" s="155"/>
      <c r="O127" s="156"/>
      <c r="P127" s="157"/>
      <c r="Q127" s="158"/>
    </row>
    <row r="128" spans="1:17" ht="45" x14ac:dyDescent="0.2">
      <c r="A128" s="199" t="s">
        <v>543</v>
      </c>
      <c r="B128" s="200" t="s">
        <v>228</v>
      </c>
      <c r="C128" s="136" t="s">
        <v>277</v>
      </c>
      <c r="D128" s="137" t="s">
        <v>395</v>
      </c>
      <c r="E128" s="201" t="s">
        <v>458</v>
      </c>
      <c r="F128" s="201">
        <v>1</v>
      </c>
      <c r="G128" s="202">
        <v>251.3</v>
      </c>
      <c r="H128" s="203">
        <v>0.28100000000000003</v>
      </c>
      <c r="I128" s="202">
        <f t="shared" si="17"/>
        <v>321.91000000000003</v>
      </c>
      <c r="J128" s="204">
        <f t="shared" si="18"/>
        <v>321.91000000000003</v>
      </c>
      <c r="K128" s="204"/>
      <c r="L128" s="205"/>
      <c r="M128" s="154"/>
      <c r="N128" s="155"/>
      <c r="O128" s="156"/>
      <c r="P128" s="157"/>
      <c r="Q128" s="158"/>
    </row>
    <row r="129" spans="1:17" ht="22.5" x14ac:dyDescent="0.2">
      <c r="A129" s="226" t="s">
        <v>544</v>
      </c>
      <c r="B129" s="227"/>
      <c r="C129" s="145"/>
      <c r="D129" s="139" t="s">
        <v>396</v>
      </c>
      <c r="E129" s="216"/>
      <c r="F129" s="216"/>
      <c r="G129" s="217"/>
      <c r="H129" s="218"/>
      <c r="I129" s="218"/>
      <c r="J129" s="219"/>
      <c r="K129" s="220">
        <f>SUM(J130:J131)</f>
        <v>269.73</v>
      </c>
      <c r="L129" s="205"/>
      <c r="M129" s="168"/>
      <c r="N129" s="169"/>
      <c r="O129" s="170"/>
      <c r="P129" s="171">
        <f>SUM(O130:O131)</f>
        <v>0</v>
      </c>
      <c r="Q129" s="158"/>
    </row>
    <row r="130" spans="1:17" ht="45" x14ac:dyDescent="0.2">
      <c r="A130" s="199" t="s">
        <v>545</v>
      </c>
      <c r="B130" s="200" t="s">
        <v>229</v>
      </c>
      <c r="C130" s="136" t="s">
        <v>281</v>
      </c>
      <c r="D130" s="137" t="s">
        <v>397</v>
      </c>
      <c r="E130" s="201" t="s">
        <v>458</v>
      </c>
      <c r="F130" s="201">
        <v>3</v>
      </c>
      <c r="G130" s="202">
        <v>28.71</v>
      </c>
      <c r="H130" s="203">
        <v>0.28100000000000003</v>
      </c>
      <c r="I130" s="202">
        <f t="shared" ref="I130:I131" si="19">TRUNC(G130*(1+H130),2)</f>
        <v>36.770000000000003</v>
      </c>
      <c r="J130" s="204">
        <f t="shared" ref="J130:J131" si="20">TRUNC(F130*I130,2)</f>
        <v>110.31</v>
      </c>
      <c r="K130" s="204"/>
      <c r="L130" s="205"/>
      <c r="M130" s="154"/>
      <c r="N130" s="155"/>
      <c r="O130" s="156"/>
      <c r="P130" s="157"/>
      <c r="Q130" s="158"/>
    </row>
    <row r="131" spans="1:17" ht="45" x14ac:dyDescent="0.2">
      <c r="A131" s="199" t="s">
        <v>546</v>
      </c>
      <c r="B131" s="200" t="s">
        <v>230</v>
      </c>
      <c r="C131" s="136" t="s">
        <v>281</v>
      </c>
      <c r="D131" s="137" t="s">
        <v>398</v>
      </c>
      <c r="E131" s="201" t="s">
        <v>458</v>
      </c>
      <c r="F131" s="201">
        <v>3</v>
      </c>
      <c r="G131" s="202">
        <v>41.49</v>
      </c>
      <c r="H131" s="203">
        <v>0.28100000000000003</v>
      </c>
      <c r="I131" s="202">
        <f t="shared" si="19"/>
        <v>53.14</v>
      </c>
      <c r="J131" s="204">
        <f t="shared" si="20"/>
        <v>159.41999999999999</v>
      </c>
      <c r="K131" s="204"/>
      <c r="L131" s="205"/>
      <c r="M131" s="154"/>
      <c r="N131" s="155"/>
      <c r="O131" s="156"/>
      <c r="P131" s="157"/>
      <c r="Q131" s="158"/>
    </row>
    <row r="132" spans="1:17" ht="22.5" x14ac:dyDescent="0.2">
      <c r="A132" s="226" t="s">
        <v>547</v>
      </c>
      <c r="B132" s="227"/>
      <c r="C132" s="145"/>
      <c r="D132" s="139" t="s">
        <v>399</v>
      </c>
      <c r="E132" s="216"/>
      <c r="F132" s="216"/>
      <c r="G132" s="217"/>
      <c r="H132" s="218"/>
      <c r="I132" s="218"/>
      <c r="J132" s="219"/>
      <c r="K132" s="220">
        <f>SUM(J133:J135)</f>
        <v>426.38</v>
      </c>
      <c r="L132" s="205"/>
      <c r="M132" s="168"/>
      <c r="N132" s="169"/>
      <c r="O132" s="170"/>
      <c r="P132" s="171">
        <f>SUM(O133:O135)</f>
        <v>0</v>
      </c>
      <c r="Q132" s="158"/>
    </row>
    <row r="133" spans="1:17" ht="22.5" x14ac:dyDescent="0.2">
      <c r="A133" s="199" t="s">
        <v>548</v>
      </c>
      <c r="B133" s="200" t="s">
        <v>231</v>
      </c>
      <c r="C133" s="136" t="s">
        <v>277</v>
      </c>
      <c r="D133" s="137" t="s">
        <v>400</v>
      </c>
      <c r="E133" s="201" t="s">
        <v>458</v>
      </c>
      <c r="F133" s="201">
        <v>2</v>
      </c>
      <c r="G133" s="202">
        <v>109.08</v>
      </c>
      <c r="H133" s="203">
        <v>0.28100000000000003</v>
      </c>
      <c r="I133" s="202">
        <f t="shared" ref="I133:I135" si="21">TRUNC(G133*(1+H133),2)</f>
        <v>139.72999999999999</v>
      </c>
      <c r="J133" s="204">
        <f t="shared" ref="J133:J135" si="22">TRUNC(F133*I133,2)</f>
        <v>279.45999999999998</v>
      </c>
      <c r="K133" s="204"/>
      <c r="L133" s="205"/>
      <c r="M133" s="154"/>
      <c r="N133" s="155"/>
      <c r="O133" s="156"/>
      <c r="P133" s="157"/>
      <c r="Q133" s="158"/>
    </row>
    <row r="134" spans="1:17" ht="90" x14ac:dyDescent="0.2">
      <c r="A134" s="199" t="s">
        <v>549</v>
      </c>
      <c r="B134" s="200" t="s">
        <v>232</v>
      </c>
      <c r="C134" s="136" t="s">
        <v>277</v>
      </c>
      <c r="D134" s="137" t="s">
        <v>401</v>
      </c>
      <c r="E134" s="201" t="s">
        <v>458</v>
      </c>
      <c r="F134" s="201">
        <v>2</v>
      </c>
      <c r="G134" s="202">
        <v>26.45</v>
      </c>
      <c r="H134" s="203">
        <v>0.28100000000000003</v>
      </c>
      <c r="I134" s="202">
        <f t="shared" si="21"/>
        <v>33.880000000000003</v>
      </c>
      <c r="J134" s="204">
        <f t="shared" si="22"/>
        <v>67.760000000000005</v>
      </c>
      <c r="K134" s="204"/>
      <c r="L134" s="205"/>
      <c r="M134" s="154"/>
      <c r="N134" s="155"/>
      <c r="O134" s="156"/>
      <c r="P134" s="157"/>
      <c r="Q134" s="158"/>
    </row>
    <row r="135" spans="1:17" ht="90" x14ac:dyDescent="0.2">
      <c r="A135" s="199" t="s">
        <v>550</v>
      </c>
      <c r="B135" s="200" t="s">
        <v>233</v>
      </c>
      <c r="C135" s="136" t="s">
        <v>277</v>
      </c>
      <c r="D135" s="137" t="s">
        <v>402</v>
      </c>
      <c r="E135" s="201" t="s">
        <v>458</v>
      </c>
      <c r="F135" s="201">
        <v>4</v>
      </c>
      <c r="G135" s="202">
        <v>15.45</v>
      </c>
      <c r="H135" s="203">
        <v>0.28100000000000003</v>
      </c>
      <c r="I135" s="202">
        <f t="shared" si="21"/>
        <v>19.79</v>
      </c>
      <c r="J135" s="204">
        <f t="shared" si="22"/>
        <v>79.16</v>
      </c>
      <c r="K135" s="204"/>
      <c r="L135" s="205"/>
      <c r="M135" s="154"/>
      <c r="N135" s="155"/>
      <c r="O135" s="156"/>
      <c r="P135" s="157"/>
      <c r="Q135" s="158"/>
    </row>
    <row r="136" spans="1:17" ht="33.75" x14ac:dyDescent="0.2">
      <c r="A136" s="206">
        <v>10</v>
      </c>
      <c r="B136" s="207"/>
      <c r="C136" s="141"/>
      <c r="D136" s="142" t="s">
        <v>82</v>
      </c>
      <c r="E136" s="208"/>
      <c r="F136" s="208"/>
      <c r="G136" s="209"/>
      <c r="H136" s="210"/>
      <c r="I136" s="210"/>
      <c r="J136" s="211"/>
      <c r="K136" s="212">
        <f>SUM(J137:J143)</f>
        <v>2532.0300000000002</v>
      </c>
      <c r="L136" s="213">
        <f>K136</f>
        <v>2532.0300000000002</v>
      </c>
      <c r="M136" s="159"/>
      <c r="N136" s="160"/>
      <c r="O136" s="161"/>
      <c r="P136" s="162">
        <f>SUM(O137:O143)</f>
        <v>0</v>
      </c>
      <c r="Q136" s="163">
        <f>P136</f>
        <v>0</v>
      </c>
    </row>
    <row r="137" spans="1:17" ht="45" x14ac:dyDescent="0.2">
      <c r="A137" s="199" t="s">
        <v>127</v>
      </c>
      <c r="B137" s="200" t="s">
        <v>234</v>
      </c>
      <c r="C137" s="136" t="s">
        <v>281</v>
      </c>
      <c r="D137" s="137" t="s">
        <v>403</v>
      </c>
      <c r="E137" s="201" t="s">
        <v>455</v>
      </c>
      <c r="F137" s="201">
        <v>77</v>
      </c>
      <c r="G137" s="202">
        <v>20.61</v>
      </c>
      <c r="H137" s="203">
        <v>0.28100000000000003</v>
      </c>
      <c r="I137" s="202">
        <f t="shared" ref="I137:I143" si="23">TRUNC(G137*(1+H137),2)</f>
        <v>26.4</v>
      </c>
      <c r="J137" s="204">
        <f t="shared" ref="J137:J143" si="24">TRUNC(F137*I137,2)</f>
        <v>2032.8</v>
      </c>
      <c r="K137" s="204"/>
      <c r="L137" s="205"/>
      <c r="M137" s="154"/>
      <c r="N137" s="155"/>
      <c r="O137" s="156"/>
      <c r="P137" s="157"/>
      <c r="Q137" s="158"/>
    </row>
    <row r="138" spans="1:17" ht="56.25" x14ac:dyDescent="0.2">
      <c r="A138" s="199" t="s">
        <v>128</v>
      </c>
      <c r="B138" s="200" t="s">
        <v>235</v>
      </c>
      <c r="C138" s="136" t="s">
        <v>281</v>
      </c>
      <c r="D138" s="137" t="s">
        <v>404</v>
      </c>
      <c r="E138" s="201" t="s">
        <v>458</v>
      </c>
      <c r="F138" s="201">
        <v>2</v>
      </c>
      <c r="G138" s="202">
        <v>45.81</v>
      </c>
      <c r="H138" s="203">
        <v>0.28100000000000003</v>
      </c>
      <c r="I138" s="202">
        <f t="shared" si="23"/>
        <v>58.68</v>
      </c>
      <c r="J138" s="204">
        <f t="shared" si="24"/>
        <v>117.36</v>
      </c>
      <c r="K138" s="204"/>
      <c r="L138" s="205"/>
      <c r="M138" s="154"/>
      <c r="N138" s="155"/>
      <c r="O138" s="156"/>
      <c r="P138" s="157"/>
      <c r="Q138" s="158"/>
    </row>
    <row r="139" spans="1:17" ht="22.5" x14ac:dyDescent="0.2">
      <c r="A139" s="199" t="s">
        <v>129</v>
      </c>
      <c r="B139" s="200" t="s">
        <v>236</v>
      </c>
      <c r="C139" s="136" t="s">
        <v>281</v>
      </c>
      <c r="D139" s="137" t="s">
        <v>405</v>
      </c>
      <c r="E139" s="201" t="s">
        <v>458</v>
      </c>
      <c r="F139" s="201">
        <v>2</v>
      </c>
      <c r="G139" s="202">
        <v>54.67</v>
      </c>
      <c r="H139" s="203">
        <v>0.28100000000000003</v>
      </c>
      <c r="I139" s="202">
        <f t="shared" si="23"/>
        <v>70.03</v>
      </c>
      <c r="J139" s="204">
        <f t="shared" si="24"/>
        <v>140.06</v>
      </c>
      <c r="K139" s="204"/>
      <c r="L139" s="205"/>
      <c r="M139" s="154"/>
      <c r="N139" s="155"/>
      <c r="O139" s="156"/>
      <c r="P139" s="157"/>
      <c r="Q139" s="158"/>
    </row>
    <row r="140" spans="1:17" ht="22.5" x14ac:dyDescent="0.2">
      <c r="A140" s="199" t="s">
        <v>130</v>
      </c>
      <c r="B140" s="200" t="s">
        <v>237</v>
      </c>
      <c r="C140" s="136" t="s">
        <v>277</v>
      </c>
      <c r="D140" s="137" t="s">
        <v>406</v>
      </c>
      <c r="E140" s="201" t="s">
        <v>458</v>
      </c>
      <c r="F140" s="201">
        <v>2</v>
      </c>
      <c r="G140" s="202">
        <v>9.5500000000000007</v>
      </c>
      <c r="H140" s="203">
        <v>0.28100000000000003</v>
      </c>
      <c r="I140" s="202">
        <f t="shared" si="23"/>
        <v>12.23</v>
      </c>
      <c r="J140" s="204">
        <f t="shared" si="24"/>
        <v>24.46</v>
      </c>
      <c r="K140" s="204"/>
      <c r="L140" s="205"/>
      <c r="M140" s="154"/>
      <c r="N140" s="155"/>
      <c r="O140" s="156"/>
      <c r="P140" s="157"/>
      <c r="Q140" s="158"/>
    </row>
    <row r="141" spans="1:17" ht="22.5" x14ac:dyDescent="0.2">
      <c r="A141" s="199" t="s">
        <v>551</v>
      </c>
      <c r="B141" s="200" t="s">
        <v>238</v>
      </c>
      <c r="C141" s="136" t="s">
        <v>277</v>
      </c>
      <c r="D141" s="137" t="s">
        <v>407</v>
      </c>
      <c r="E141" s="201" t="s">
        <v>458</v>
      </c>
      <c r="F141" s="201">
        <v>2</v>
      </c>
      <c r="G141" s="202">
        <v>16.77</v>
      </c>
      <c r="H141" s="203">
        <v>0.28100000000000003</v>
      </c>
      <c r="I141" s="202">
        <f t="shared" si="23"/>
        <v>21.48</v>
      </c>
      <c r="J141" s="204">
        <f t="shared" si="24"/>
        <v>42.96</v>
      </c>
      <c r="K141" s="204"/>
      <c r="L141" s="205"/>
      <c r="M141" s="154"/>
      <c r="N141" s="155"/>
      <c r="O141" s="156"/>
      <c r="P141" s="157"/>
      <c r="Q141" s="158"/>
    </row>
    <row r="142" spans="1:17" ht="22.5" x14ac:dyDescent="0.2">
      <c r="A142" s="199" t="s">
        <v>552</v>
      </c>
      <c r="B142" s="200" t="s">
        <v>239</v>
      </c>
      <c r="C142" s="136" t="s">
        <v>277</v>
      </c>
      <c r="D142" s="137" t="s">
        <v>408</v>
      </c>
      <c r="E142" s="201" t="s">
        <v>458</v>
      </c>
      <c r="F142" s="201">
        <v>4</v>
      </c>
      <c r="G142" s="202">
        <v>18.010000000000002</v>
      </c>
      <c r="H142" s="203">
        <v>0.28100000000000003</v>
      </c>
      <c r="I142" s="202">
        <f t="shared" si="23"/>
        <v>23.07</v>
      </c>
      <c r="J142" s="204">
        <f t="shared" si="24"/>
        <v>92.28</v>
      </c>
      <c r="K142" s="204"/>
      <c r="L142" s="205"/>
      <c r="M142" s="154"/>
      <c r="N142" s="155"/>
      <c r="O142" s="156"/>
      <c r="P142" s="157"/>
      <c r="Q142" s="158"/>
    </row>
    <row r="143" spans="1:17" ht="45" x14ac:dyDescent="0.2">
      <c r="A143" s="199" t="s">
        <v>553</v>
      </c>
      <c r="B143" s="228" t="s">
        <v>240</v>
      </c>
      <c r="C143" s="136" t="s">
        <v>277</v>
      </c>
      <c r="D143" s="137" t="s">
        <v>409</v>
      </c>
      <c r="E143" s="201" t="s">
        <v>458</v>
      </c>
      <c r="F143" s="201">
        <v>1</v>
      </c>
      <c r="G143" s="202">
        <v>64.099999999999994</v>
      </c>
      <c r="H143" s="203">
        <v>0.28100000000000003</v>
      </c>
      <c r="I143" s="202">
        <f t="shared" si="23"/>
        <v>82.11</v>
      </c>
      <c r="J143" s="204">
        <f t="shared" si="24"/>
        <v>82.11</v>
      </c>
      <c r="K143" s="204"/>
      <c r="L143" s="205"/>
      <c r="M143" s="154"/>
      <c r="N143" s="155"/>
      <c r="O143" s="156"/>
      <c r="P143" s="157"/>
      <c r="Q143" s="158"/>
    </row>
    <row r="144" spans="1:17" x14ac:dyDescent="0.2">
      <c r="A144" s="206">
        <v>11</v>
      </c>
      <c r="B144" s="207"/>
      <c r="C144" s="141"/>
      <c r="D144" s="142" t="s">
        <v>83</v>
      </c>
      <c r="E144" s="208"/>
      <c r="F144" s="208"/>
      <c r="G144" s="209"/>
      <c r="H144" s="210"/>
      <c r="I144" s="210"/>
      <c r="J144" s="211"/>
      <c r="K144" s="212">
        <f>SUM(J145:J148)</f>
        <v>11781.8</v>
      </c>
      <c r="L144" s="213">
        <f>K144</f>
        <v>11781.8</v>
      </c>
      <c r="M144" s="159"/>
      <c r="N144" s="160"/>
      <c r="O144" s="161"/>
      <c r="P144" s="162">
        <f>SUM(O145:O148)</f>
        <v>0</v>
      </c>
      <c r="Q144" s="163">
        <f>P144</f>
        <v>0</v>
      </c>
    </row>
    <row r="145" spans="1:17" ht="56.25" x14ac:dyDescent="0.2">
      <c r="A145" s="199" t="s">
        <v>131</v>
      </c>
      <c r="B145" s="200" t="s">
        <v>241</v>
      </c>
      <c r="C145" s="136" t="s">
        <v>281</v>
      </c>
      <c r="D145" s="137" t="s">
        <v>410</v>
      </c>
      <c r="E145" s="201" t="s">
        <v>458</v>
      </c>
      <c r="F145" s="201">
        <v>1</v>
      </c>
      <c r="G145" s="202">
        <v>5510.2</v>
      </c>
      <c r="H145" s="203">
        <v>0.28100000000000003</v>
      </c>
      <c r="I145" s="202">
        <f t="shared" ref="I145:I148" si="25">TRUNC(G145*(1+H145),2)</f>
        <v>7058.56</v>
      </c>
      <c r="J145" s="204">
        <f t="shared" ref="J145:J148" si="26">TRUNC(F145*I145,2)</f>
        <v>7058.56</v>
      </c>
      <c r="K145" s="229"/>
      <c r="L145" s="205"/>
      <c r="M145" s="154"/>
      <c r="N145" s="155"/>
      <c r="O145" s="156"/>
      <c r="P145" s="157"/>
      <c r="Q145" s="158"/>
    </row>
    <row r="146" spans="1:17" ht="22.5" x14ac:dyDescent="0.2">
      <c r="A146" s="199" t="s">
        <v>132</v>
      </c>
      <c r="B146" s="200" t="s">
        <v>242</v>
      </c>
      <c r="C146" s="136" t="s">
        <v>277</v>
      </c>
      <c r="D146" s="137" t="s">
        <v>411</v>
      </c>
      <c r="E146" s="201" t="s">
        <v>458</v>
      </c>
      <c r="F146" s="201">
        <v>3</v>
      </c>
      <c r="G146" s="202">
        <v>219.9</v>
      </c>
      <c r="H146" s="203">
        <v>0.28100000000000003</v>
      </c>
      <c r="I146" s="202">
        <f t="shared" si="25"/>
        <v>281.69</v>
      </c>
      <c r="J146" s="204">
        <f t="shared" si="26"/>
        <v>845.07</v>
      </c>
      <c r="K146" s="229"/>
      <c r="L146" s="205"/>
      <c r="M146" s="154"/>
      <c r="N146" s="155"/>
      <c r="O146" s="156"/>
      <c r="P146" s="157"/>
      <c r="Q146" s="158"/>
    </row>
    <row r="147" spans="1:17" ht="45" x14ac:dyDescent="0.2">
      <c r="A147" s="199" t="s">
        <v>133</v>
      </c>
      <c r="B147" s="200" t="s">
        <v>243</v>
      </c>
      <c r="C147" s="136" t="s">
        <v>281</v>
      </c>
      <c r="D147" s="137" t="s">
        <v>412</v>
      </c>
      <c r="E147" s="201" t="s">
        <v>458</v>
      </c>
      <c r="F147" s="201">
        <v>1</v>
      </c>
      <c r="G147" s="202">
        <v>1702.48</v>
      </c>
      <c r="H147" s="203">
        <v>0.28100000000000003</v>
      </c>
      <c r="I147" s="202">
        <f t="shared" si="25"/>
        <v>2180.87</v>
      </c>
      <c r="J147" s="204">
        <f t="shared" si="26"/>
        <v>2180.87</v>
      </c>
      <c r="K147" s="229"/>
      <c r="L147" s="205"/>
      <c r="M147" s="154"/>
      <c r="N147" s="155"/>
      <c r="O147" s="156"/>
      <c r="P147" s="157"/>
      <c r="Q147" s="158"/>
    </row>
    <row r="148" spans="1:17" ht="22.5" x14ac:dyDescent="0.2">
      <c r="A148" s="199" t="s">
        <v>554</v>
      </c>
      <c r="B148" s="200" t="s">
        <v>244</v>
      </c>
      <c r="C148" s="136" t="s">
        <v>277</v>
      </c>
      <c r="D148" s="137" t="s">
        <v>413</v>
      </c>
      <c r="E148" s="201" t="s">
        <v>458</v>
      </c>
      <c r="F148" s="201">
        <v>5</v>
      </c>
      <c r="G148" s="202">
        <v>265</v>
      </c>
      <c r="H148" s="203">
        <v>0.28100000000000003</v>
      </c>
      <c r="I148" s="202">
        <f t="shared" si="25"/>
        <v>339.46</v>
      </c>
      <c r="J148" s="204">
        <f t="shared" si="26"/>
        <v>1697.3</v>
      </c>
      <c r="K148" s="229"/>
      <c r="L148" s="205"/>
      <c r="M148" s="154"/>
      <c r="N148" s="155"/>
      <c r="O148" s="156"/>
      <c r="P148" s="157"/>
      <c r="Q148" s="158"/>
    </row>
    <row r="149" spans="1:17" x14ac:dyDescent="0.2">
      <c r="A149" s="206">
        <v>12</v>
      </c>
      <c r="B149" s="207"/>
      <c r="C149" s="141"/>
      <c r="D149" s="142" t="s">
        <v>46</v>
      </c>
      <c r="E149" s="208"/>
      <c r="F149" s="208"/>
      <c r="G149" s="209"/>
      <c r="H149" s="210"/>
      <c r="I149" s="210"/>
      <c r="J149" s="211"/>
      <c r="K149" s="212">
        <f>SUM(J150:J151)</f>
        <v>6400.0499999999993</v>
      </c>
      <c r="L149" s="213">
        <f>K149</f>
        <v>6400.0499999999993</v>
      </c>
      <c r="M149" s="159"/>
      <c r="N149" s="160"/>
      <c r="O149" s="161"/>
      <c r="P149" s="162">
        <f>SUM(O150:O151)</f>
        <v>0</v>
      </c>
      <c r="Q149" s="163">
        <f>P149</f>
        <v>0</v>
      </c>
    </row>
    <row r="150" spans="1:17" ht="67.5" x14ac:dyDescent="0.2">
      <c r="A150" s="199" t="s">
        <v>134</v>
      </c>
      <c r="B150" s="200" t="s">
        <v>245</v>
      </c>
      <c r="C150" s="136" t="s">
        <v>281</v>
      </c>
      <c r="D150" s="137" t="s">
        <v>414</v>
      </c>
      <c r="E150" s="201" t="s">
        <v>456</v>
      </c>
      <c r="F150" s="201">
        <v>122.63</v>
      </c>
      <c r="G150" s="202">
        <v>4</v>
      </c>
      <c r="H150" s="203">
        <v>0.28100000000000003</v>
      </c>
      <c r="I150" s="202">
        <f t="shared" ref="I150:I151" si="27">TRUNC(G150*(1+H150),2)</f>
        <v>5.12</v>
      </c>
      <c r="J150" s="204">
        <f t="shared" ref="J150:J151" si="28">TRUNC(F150*I150,2)</f>
        <v>627.86</v>
      </c>
      <c r="K150" s="229"/>
      <c r="L150" s="205"/>
      <c r="M150" s="154"/>
      <c r="N150" s="155"/>
      <c r="O150" s="156"/>
      <c r="P150" s="157"/>
      <c r="Q150" s="158"/>
    </row>
    <row r="151" spans="1:17" ht="90" x14ac:dyDescent="0.2">
      <c r="A151" s="199" t="s">
        <v>135</v>
      </c>
      <c r="B151" s="200" t="s">
        <v>246</v>
      </c>
      <c r="C151" s="136" t="s">
        <v>281</v>
      </c>
      <c r="D151" s="137" t="s">
        <v>415</v>
      </c>
      <c r="E151" s="201" t="s">
        <v>456</v>
      </c>
      <c r="F151" s="201">
        <v>122.63</v>
      </c>
      <c r="G151" s="202">
        <v>36.75</v>
      </c>
      <c r="H151" s="203">
        <v>0.28100000000000003</v>
      </c>
      <c r="I151" s="202">
        <f t="shared" si="27"/>
        <v>47.07</v>
      </c>
      <c r="J151" s="204">
        <f t="shared" si="28"/>
        <v>5772.19</v>
      </c>
      <c r="K151" s="229"/>
      <c r="L151" s="205"/>
      <c r="M151" s="154"/>
      <c r="N151" s="155"/>
      <c r="O151" s="156"/>
      <c r="P151" s="157"/>
      <c r="Q151" s="158"/>
    </row>
    <row r="152" spans="1:17" x14ac:dyDescent="0.2">
      <c r="A152" s="206" t="s">
        <v>85</v>
      </c>
      <c r="B152" s="207"/>
      <c r="C152" s="141"/>
      <c r="D152" s="142" t="s">
        <v>47</v>
      </c>
      <c r="E152" s="208"/>
      <c r="F152" s="208"/>
      <c r="G152" s="209"/>
      <c r="H152" s="210"/>
      <c r="I152" s="210"/>
      <c r="J152" s="211"/>
      <c r="K152" s="212">
        <f>SUM(J153:J157)</f>
        <v>9719.02</v>
      </c>
      <c r="L152" s="213">
        <f>K152</f>
        <v>9719.02</v>
      </c>
      <c r="M152" s="159"/>
      <c r="N152" s="160"/>
      <c r="O152" s="161"/>
      <c r="P152" s="162">
        <f>SUM(O153:O157)</f>
        <v>0</v>
      </c>
      <c r="Q152" s="163">
        <f>P152</f>
        <v>0</v>
      </c>
    </row>
    <row r="153" spans="1:17" ht="45" x14ac:dyDescent="0.2">
      <c r="A153" s="199" t="s">
        <v>136</v>
      </c>
      <c r="B153" s="200" t="s">
        <v>247</v>
      </c>
      <c r="C153" s="136" t="s">
        <v>281</v>
      </c>
      <c r="D153" s="137" t="s">
        <v>416</v>
      </c>
      <c r="E153" s="201" t="s">
        <v>456</v>
      </c>
      <c r="F153" s="201">
        <v>2.48</v>
      </c>
      <c r="G153" s="202">
        <v>102.71</v>
      </c>
      <c r="H153" s="203">
        <v>0.28100000000000003</v>
      </c>
      <c r="I153" s="202">
        <f t="shared" ref="I153:I157" si="29">TRUNC(G153*(1+H153),2)</f>
        <v>131.57</v>
      </c>
      <c r="J153" s="204">
        <f t="shared" ref="J153:J157" si="30">TRUNC(F153*I153,2)</f>
        <v>326.29000000000002</v>
      </c>
      <c r="K153" s="229"/>
      <c r="L153" s="205"/>
      <c r="M153" s="154"/>
      <c r="N153" s="155"/>
      <c r="O153" s="156"/>
      <c r="P153" s="157"/>
      <c r="Q153" s="158"/>
    </row>
    <row r="154" spans="1:17" ht="67.5" x14ac:dyDescent="0.2">
      <c r="A154" s="199" t="s">
        <v>137</v>
      </c>
      <c r="B154" s="200" t="s">
        <v>248</v>
      </c>
      <c r="C154" s="136" t="s">
        <v>281</v>
      </c>
      <c r="D154" s="137" t="s">
        <v>417</v>
      </c>
      <c r="E154" s="201" t="s">
        <v>456</v>
      </c>
      <c r="F154" s="201">
        <v>2.48</v>
      </c>
      <c r="G154" s="202">
        <v>31.35</v>
      </c>
      <c r="H154" s="203">
        <v>0.28100000000000003</v>
      </c>
      <c r="I154" s="202">
        <f t="shared" si="29"/>
        <v>40.15</v>
      </c>
      <c r="J154" s="204">
        <f t="shared" si="30"/>
        <v>99.57</v>
      </c>
      <c r="K154" s="229"/>
      <c r="L154" s="205"/>
      <c r="M154" s="154"/>
      <c r="N154" s="155"/>
      <c r="O154" s="156"/>
      <c r="P154" s="157"/>
      <c r="Q154" s="158"/>
    </row>
    <row r="155" spans="1:17" ht="56.25" x14ac:dyDescent="0.2">
      <c r="A155" s="199" t="s">
        <v>138</v>
      </c>
      <c r="B155" s="200" t="s">
        <v>249</v>
      </c>
      <c r="C155" s="136" t="s">
        <v>277</v>
      </c>
      <c r="D155" s="137" t="s">
        <v>418</v>
      </c>
      <c r="E155" s="201" t="s">
        <v>456</v>
      </c>
      <c r="F155" s="201">
        <v>64.239999999999995</v>
      </c>
      <c r="G155" s="202">
        <v>41.86</v>
      </c>
      <c r="H155" s="203">
        <v>0.28100000000000003</v>
      </c>
      <c r="I155" s="202">
        <f t="shared" si="29"/>
        <v>53.62</v>
      </c>
      <c r="J155" s="204">
        <f t="shared" si="30"/>
        <v>3444.54</v>
      </c>
      <c r="K155" s="229"/>
      <c r="L155" s="205"/>
      <c r="M155" s="154"/>
      <c r="N155" s="155"/>
      <c r="O155" s="156"/>
      <c r="P155" s="157"/>
      <c r="Q155" s="158"/>
    </row>
    <row r="156" spans="1:17" ht="56.25" x14ac:dyDescent="0.2">
      <c r="A156" s="199" t="s">
        <v>139</v>
      </c>
      <c r="B156" s="200" t="s">
        <v>250</v>
      </c>
      <c r="C156" s="136" t="s">
        <v>278</v>
      </c>
      <c r="D156" s="137" t="s">
        <v>419</v>
      </c>
      <c r="E156" s="201" t="s">
        <v>455</v>
      </c>
      <c r="F156" s="201">
        <v>72.63</v>
      </c>
      <c r="G156" s="202">
        <v>45.444915250544661</v>
      </c>
      <c r="H156" s="203">
        <v>0.28100000000000003</v>
      </c>
      <c r="I156" s="202">
        <f t="shared" si="29"/>
        <v>58.21</v>
      </c>
      <c r="J156" s="204">
        <f t="shared" si="30"/>
        <v>4227.79</v>
      </c>
      <c r="K156" s="229"/>
      <c r="L156" s="205"/>
      <c r="M156" s="154"/>
      <c r="N156" s="155"/>
      <c r="O156" s="156"/>
      <c r="P156" s="157"/>
      <c r="Q156" s="158"/>
    </row>
    <row r="157" spans="1:17" ht="25.5" x14ac:dyDescent="0.2">
      <c r="A157" s="199" t="s">
        <v>140</v>
      </c>
      <c r="B157" s="200" t="s">
        <v>251</v>
      </c>
      <c r="C157" s="136" t="s">
        <v>278</v>
      </c>
      <c r="D157" s="137" t="s">
        <v>420</v>
      </c>
      <c r="E157" s="201" t="s">
        <v>456</v>
      </c>
      <c r="F157" s="201">
        <v>8.83</v>
      </c>
      <c r="G157" s="202">
        <v>143.30180000000001</v>
      </c>
      <c r="H157" s="203">
        <v>0.28100000000000003</v>
      </c>
      <c r="I157" s="202">
        <f t="shared" si="29"/>
        <v>183.56</v>
      </c>
      <c r="J157" s="204">
        <f t="shared" si="30"/>
        <v>1620.83</v>
      </c>
      <c r="K157" s="229"/>
      <c r="L157" s="205"/>
      <c r="M157" s="154"/>
      <c r="N157" s="155"/>
      <c r="O157" s="156"/>
      <c r="P157" s="157"/>
      <c r="Q157" s="158"/>
    </row>
    <row r="158" spans="1:17" x14ac:dyDescent="0.2">
      <c r="A158" s="206" t="s">
        <v>76</v>
      </c>
      <c r="B158" s="207"/>
      <c r="C158" s="141"/>
      <c r="D158" s="142" t="s">
        <v>25</v>
      </c>
      <c r="E158" s="208"/>
      <c r="F158" s="208"/>
      <c r="G158" s="209"/>
      <c r="H158" s="210"/>
      <c r="I158" s="210"/>
      <c r="J158" s="211"/>
      <c r="K158" s="212">
        <f>SUM(J159:J166)</f>
        <v>10130.299999999999</v>
      </c>
      <c r="L158" s="213">
        <f>K158</f>
        <v>10130.299999999999</v>
      </c>
      <c r="M158" s="159"/>
      <c r="N158" s="160"/>
      <c r="O158" s="161"/>
      <c r="P158" s="162">
        <f>SUM(O159:O166)</f>
        <v>0</v>
      </c>
      <c r="Q158" s="163">
        <f>P158</f>
        <v>0</v>
      </c>
    </row>
    <row r="159" spans="1:17" ht="33.75" x14ac:dyDescent="0.2">
      <c r="A159" s="199" t="s">
        <v>141</v>
      </c>
      <c r="B159" s="200" t="s">
        <v>252</v>
      </c>
      <c r="C159" s="136" t="s">
        <v>281</v>
      </c>
      <c r="D159" s="137" t="s">
        <v>421</v>
      </c>
      <c r="E159" s="201" t="s">
        <v>456</v>
      </c>
      <c r="F159" s="201">
        <v>136.82</v>
      </c>
      <c r="G159" s="202">
        <v>3.11</v>
      </c>
      <c r="H159" s="203">
        <v>0.28100000000000003</v>
      </c>
      <c r="I159" s="202">
        <f t="shared" ref="I159:I166" si="31">TRUNC(G159*(1+H159),2)</f>
        <v>3.98</v>
      </c>
      <c r="J159" s="204">
        <f t="shared" ref="J159:J166" si="32">TRUNC(F159*I159,2)</f>
        <v>544.54</v>
      </c>
      <c r="K159" s="229"/>
      <c r="L159" s="205"/>
      <c r="M159" s="154"/>
      <c r="N159" s="155"/>
      <c r="O159" s="156"/>
      <c r="P159" s="157"/>
      <c r="Q159" s="158"/>
    </row>
    <row r="160" spans="1:17" ht="33.75" x14ac:dyDescent="0.2">
      <c r="A160" s="199" t="s">
        <v>142</v>
      </c>
      <c r="B160" s="200" t="s">
        <v>253</v>
      </c>
      <c r="C160" s="136" t="s">
        <v>281</v>
      </c>
      <c r="D160" s="137" t="s">
        <v>422</v>
      </c>
      <c r="E160" s="201" t="s">
        <v>456</v>
      </c>
      <c r="F160" s="201">
        <v>137.15</v>
      </c>
      <c r="G160" s="202">
        <v>13.05</v>
      </c>
      <c r="H160" s="203">
        <v>0.28100000000000003</v>
      </c>
      <c r="I160" s="202">
        <f t="shared" si="31"/>
        <v>16.71</v>
      </c>
      <c r="J160" s="204">
        <f t="shared" si="32"/>
        <v>2291.77</v>
      </c>
      <c r="K160" s="229"/>
      <c r="L160" s="205"/>
      <c r="M160" s="154"/>
      <c r="N160" s="155"/>
      <c r="O160" s="156"/>
      <c r="P160" s="157"/>
      <c r="Q160" s="158"/>
    </row>
    <row r="161" spans="1:17" ht="45" x14ac:dyDescent="0.2">
      <c r="A161" s="199" t="s">
        <v>143</v>
      </c>
      <c r="B161" s="200" t="s">
        <v>254</v>
      </c>
      <c r="C161" s="136" t="s">
        <v>281</v>
      </c>
      <c r="D161" s="137" t="s">
        <v>423</v>
      </c>
      <c r="E161" s="201" t="s">
        <v>456</v>
      </c>
      <c r="F161" s="201">
        <v>137.15</v>
      </c>
      <c r="G161" s="202">
        <v>15.48</v>
      </c>
      <c r="H161" s="203">
        <v>0.28100000000000003</v>
      </c>
      <c r="I161" s="202">
        <f t="shared" si="31"/>
        <v>19.82</v>
      </c>
      <c r="J161" s="204">
        <f t="shared" si="32"/>
        <v>2718.31</v>
      </c>
      <c r="K161" s="229"/>
      <c r="L161" s="205"/>
      <c r="M161" s="154"/>
      <c r="N161" s="155"/>
      <c r="O161" s="156"/>
      <c r="P161" s="157"/>
      <c r="Q161" s="158"/>
    </row>
    <row r="162" spans="1:17" ht="33.75" x14ac:dyDescent="0.2">
      <c r="A162" s="199" t="s">
        <v>555</v>
      </c>
      <c r="B162" s="200" t="s">
        <v>255</v>
      </c>
      <c r="C162" s="136" t="s">
        <v>281</v>
      </c>
      <c r="D162" s="137" t="s">
        <v>424</v>
      </c>
      <c r="E162" s="201" t="s">
        <v>456</v>
      </c>
      <c r="F162" s="201">
        <v>74.92</v>
      </c>
      <c r="G162" s="202">
        <v>3.57</v>
      </c>
      <c r="H162" s="203">
        <v>0.28100000000000003</v>
      </c>
      <c r="I162" s="202">
        <f t="shared" si="31"/>
        <v>4.57</v>
      </c>
      <c r="J162" s="204">
        <f t="shared" si="32"/>
        <v>342.38</v>
      </c>
      <c r="K162" s="229"/>
      <c r="L162" s="205"/>
      <c r="M162" s="154"/>
      <c r="N162" s="155"/>
      <c r="O162" s="156"/>
      <c r="P162" s="157"/>
      <c r="Q162" s="158"/>
    </row>
    <row r="163" spans="1:17" ht="33.75" x14ac:dyDescent="0.2">
      <c r="A163" s="199" t="s">
        <v>556</v>
      </c>
      <c r="B163" s="200" t="s">
        <v>256</v>
      </c>
      <c r="C163" s="136" t="s">
        <v>281</v>
      </c>
      <c r="D163" s="137" t="s">
        <v>425</v>
      </c>
      <c r="E163" s="201" t="s">
        <v>456</v>
      </c>
      <c r="F163" s="201">
        <v>74.92</v>
      </c>
      <c r="G163" s="202">
        <v>23.21</v>
      </c>
      <c r="H163" s="203">
        <v>0.28100000000000003</v>
      </c>
      <c r="I163" s="202">
        <f t="shared" si="31"/>
        <v>29.73</v>
      </c>
      <c r="J163" s="204">
        <f t="shared" si="32"/>
        <v>2227.37</v>
      </c>
      <c r="K163" s="229"/>
      <c r="L163" s="205"/>
      <c r="M163" s="154"/>
      <c r="N163" s="155"/>
      <c r="O163" s="156"/>
      <c r="P163" s="157"/>
      <c r="Q163" s="158"/>
    </row>
    <row r="164" spans="1:17" ht="33.75" x14ac:dyDescent="0.2">
      <c r="A164" s="199" t="s">
        <v>557</v>
      </c>
      <c r="B164" s="200" t="s">
        <v>257</v>
      </c>
      <c r="C164" s="136" t="s">
        <v>281</v>
      </c>
      <c r="D164" s="137" t="s">
        <v>426</v>
      </c>
      <c r="E164" s="201" t="s">
        <v>456</v>
      </c>
      <c r="F164" s="201">
        <v>74.92</v>
      </c>
      <c r="G164" s="202">
        <v>17.61</v>
      </c>
      <c r="H164" s="203">
        <v>0.28100000000000003</v>
      </c>
      <c r="I164" s="202">
        <f t="shared" si="31"/>
        <v>22.55</v>
      </c>
      <c r="J164" s="204">
        <f t="shared" si="32"/>
        <v>1689.44</v>
      </c>
      <c r="K164" s="229"/>
      <c r="L164" s="205"/>
      <c r="M164" s="154"/>
      <c r="N164" s="155"/>
      <c r="O164" s="156"/>
      <c r="P164" s="157"/>
      <c r="Q164" s="158"/>
    </row>
    <row r="165" spans="1:17" ht="33.75" x14ac:dyDescent="0.2">
      <c r="A165" s="199" t="s">
        <v>558</v>
      </c>
      <c r="B165" s="200" t="s">
        <v>258</v>
      </c>
      <c r="C165" s="136" t="s">
        <v>281</v>
      </c>
      <c r="D165" s="137" t="s">
        <v>427</v>
      </c>
      <c r="E165" s="201" t="s">
        <v>456</v>
      </c>
      <c r="F165" s="201">
        <v>13.1</v>
      </c>
      <c r="G165" s="202">
        <v>2.13</v>
      </c>
      <c r="H165" s="203">
        <v>0.28100000000000003</v>
      </c>
      <c r="I165" s="202">
        <f t="shared" si="31"/>
        <v>2.72</v>
      </c>
      <c r="J165" s="204">
        <f t="shared" si="32"/>
        <v>35.630000000000003</v>
      </c>
      <c r="K165" s="229"/>
      <c r="L165" s="205"/>
      <c r="M165" s="154"/>
      <c r="N165" s="155"/>
      <c r="O165" s="156"/>
      <c r="P165" s="157"/>
      <c r="Q165" s="158"/>
    </row>
    <row r="166" spans="1:17" ht="45" x14ac:dyDescent="0.2">
      <c r="A166" s="199" t="s">
        <v>559</v>
      </c>
      <c r="B166" s="200" t="s">
        <v>259</v>
      </c>
      <c r="C166" s="136" t="s">
        <v>281</v>
      </c>
      <c r="D166" s="137" t="s">
        <v>428</v>
      </c>
      <c r="E166" s="201" t="s">
        <v>456</v>
      </c>
      <c r="F166" s="201">
        <v>13.1</v>
      </c>
      <c r="G166" s="202">
        <v>16.739999999999998</v>
      </c>
      <c r="H166" s="203">
        <v>0.28100000000000003</v>
      </c>
      <c r="I166" s="202">
        <f t="shared" si="31"/>
        <v>21.44</v>
      </c>
      <c r="J166" s="204">
        <f t="shared" si="32"/>
        <v>280.86</v>
      </c>
      <c r="K166" s="229"/>
      <c r="L166" s="205"/>
      <c r="M166" s="154"/>
      <c r="N166" s="155"/>
      <c r="O166" s="156"/>
      <c r="P166" s="157"/>
      <c r="Q166" s="158"/>
    </row>
    <row r="167" spans="1:17" x14ac:dyDescent="0.2">
      <c r="A167" s="206">
        <v>15</v>
      </c>
      <c r="B167" s="207"/>
      <c r="C167" s="141"/>
      <c r="D167" s="142" t="s">
        <v>48</v>
      </c>
      <c r="E167" s="208"/>
      <c r="F167" s="208"/>
      <c r="G167" s="209"/>
      <c r="H167" s="210"/>
      <c r="I167" s="210"/>
      <c r="J167" s="211"/>
      <c r="K167" s="212">
        <f>SUM(J168:J170)</f>
        <v>1073.51</v>
      </c>
      <c r="L167" s="213">
        <f>K167</f>
        <v>1073.51</v>
      </c>
      <c r="M167" s="159"/>
      <c r="N167" s="160"/>
      <c r="O167" s="161"/>
      <c r="P167" s="162">
        <f>SUM(O168:O170)</f>
        <v>0</v>
      </c>
      <c r="Q167" s="163">
        <f>P167</f>
        <v>0</v>
      </c>
    </row>
    <row r="168" spans="1:17" ht="45" x14ac:dyDescent="0.2">
      <c r="A168" s="199" t="s">
        <v>144</v>
      </c>
      <c r="B168" s="200" t="s">
        <v>260</v>
      </c>
      <c r="C168" s="136" t="s">
        <v>281</v>
      </c>
      <c r="D168" s="137" t="s">
        <v>429</v>
      </c>
      <c r="E168" s="201" t="s">
        <v>456</v>
      </c>
      <c r="F168" s="201">
        <v>0.6</v>
      </c>
      <c r="G168" s="202">
        <v>265.57</v>
      </c>
      <c r="H168" s="203">
        <v>0.28100000000000003</v>
      </c>
      <c r="I168" s="202">
        <f t="shared" ref="I168:I170" si="33">TRUNC(G168*(1+H168),2)</f>
        <v>340.19</v>
      </c>
      <c r="J168" s="204">
        <f t="shared" ref="J168:J170" si="34">TRUNC(F168*I168,2)</f>
        <v>204.11</v>
      </c>
      <c r="K168" s="229"/>
      <c r="L168" s="205"/>
      <c r="M168" s="154"/>
      <c r="N168" s="155"/>
      <c r="O168" s="156"/>
      <c r="P168" s="157"/>
      <c r="Q168" s="158"/>
    </row>
    <row r="169" spans="1:17" ht="67.5" x14ac:dyDescent="0.2">
      <c r="A169" s="199" t="s">
        <v>145</v>
      </c>
      <c r="B169" s="200" t="s">
        <v>261</v>
      </c>
      <c r="C169" s="136" t="s">
        <v>278</v>
      </c>
      <c r="D169" s="137" t="s">
        <v>430</v>
      </c>
      <c r="E169" s="201" t="s">
        <v>456</v>
      </c>
      <c r="F169" s="201">
        <v>0.9</v>
      </c>
      <c r="G169" s="202">
        <v>309.95656000000002</v>
      </c>
      <c r="H169" s="203">
        <v>0.28100000000000003</v>
      </c>
      <c r="I169" s="202">
        <f t="shared" si="33"/>
        <v>397.05</v>
      </c>
      <c r="J169" s="204">
        <f t="shared" si="34"/>
        <v>357.34</v>
      </c>
      <c r="K169" s="229"/>
      <c r="L169" s="205"/>
      <c r="M169" s="154"/>
      <c r="N169" s="155"/>
      <c r="O169" s="156"/>
      <c r="P169" s="157"/>
      <c r="Q169" s="158"/>
    </row>
    <row r="170" spans="1:17" ht="56.25" x14ac:dyDescent="0.2">
      <c r="A170" s="199" t="s">
        <v>146</v>
      </c>
      <c r="B170" s="200" t="s">
        <v>262</v>
      </c>
      <c r="C170" s="136" t="s">
        <v>281</v>
      </c>
      <c r="D170" s="137" t="s">
        <v>431</v>
      </c>
      <c r="E170" s="201" t="s">
        <v>456</v>
      </c>
      <c r="F170" s="201">
        <v>0.96</v>
      </c>
      <c r="G170" s="202">
        <v>416.4</v>
      </c>
      <c r="H170" s="203">
        <v>0.28100000000000003</v>
      </c>
      <c r="I170" s="202">
        <f t="shared" si="33"/>
        <v>533.4</v>
      </c>
      <c r="J170" s="204">
        <f t="shared" si="34"/>
        <v>512.05999999999995</v>
      </c>
      <c r="K170" s="229"/>
      <c r="L170" s="205"/>
      <c r="M170" s="154"/>
      <c r="N170" s="155"/>
      <c r="O170" s="156"/>
      <c r="P170" s="157"/>
      <c r="Q170" s="158"/>
    </row>
    <row r="171" spans="1:17" x14ac:dyDescent="0.2">
      <c r="A171" s="206">
        <v>16</v>
      </c>
      <c r="B171" s="207"/>
      <c r="C171" s="141"/>
      <c r="D171" s="142" t="s">
        <v>84</v>
      </c>
      <c r="E171" s="208"/>
      <c r="F171" s="208"/>
      <c r="G171" s="209"/>
      <c r="H171" s="210"/>
      <c r="I171" s="210"/>
      <c r="J171" s="211"/>
      <c r="K171" s="212">
        <f>SUM(J172:J175)</f>
        <v>24003.949999999997</v>
      </c>
      <c r="L171" s="213">
        <f>K171</f>
        <v>24003.949999999997</v>
      </c>
      <c r="M171" s="159"/>
      <c r="N171" s="160"/>
      <c r="O171" s="161"/>
      <c r="P171" s="162">
        <f>SUM(O172:O175)</f>
        <v>0</v>
      </c>
      <c r="Q171" s="163">
        <f>P171</f>
        <v>0</v>
      </c>
    </row>
    <row r="172" spans="1:17" ht="67.5" x14ac:dyDescent="0.2">
      <c r="A172" s="199" t="s">
        <v>147</v>
      </c>
      <c r="B172" s="200" t="s">
        <v>263</v>
      </c>
      <c r="C172" s="136" t="s">
        <v>282</v>
      </c>
      <c r="D172" s="137" t="s">
        <v>432</v>
      </c>
      <c r="E172" s="201" t="s">
        <v>458</v>
      </c>
      <c r="F172" s="201">
        <v>2</v>
      </c>
      <c r="G172" s="202">
        <v>6035.9</v>
      </c>
      <c r="H172" s="203">
        <v>0.28100000000000003</v>
      </c>
      <c r="I172" s="202">
        <f t="shared" ref="I172:I175" si="35">TRUNC(G172*(1+H172),2)</f>
        <v>7731.98</v>
      </c>
      <c r="J172" s="204">
        <f t="shared" ref="J172:J175" si="36">TRUNC(F172*I172,2)</f>
        <v>15463.96</v>
      </c>
      <c r="K172" s="229"/>
      <c r="L172" s="205"/>
      <c r="M172" s="154"/>
      <c r="N172" s="155"/>
      <c r="O172" s="156"/>
      <c r="P172" s="157"/>
      <c r="Q172" s="158"/>
    </row>
    <row r="173" spans="1:17" ht="78.75" x14ac:dyDescent="0.2">
      <c r="A173" s="199" t="s">
        <v>148</v>
      </c>
      <c r="B173" s="200" t="s">
        <v>264</v>
      </c>
      <c r="C173" s="136" t="s">
        <v>283</v>
      </c>
      <c r="D173" s="137" t="s">
        <v>433</v>
      </c>
      <c r="E173" s="201" t="s">
        <v>458</v>
      </c>
      <c r="F173" s="201">
        <v>3</v>
      </c>
      <c r="G173" s="202">
        <v>1554.1447999999996</v>
      </c>
      <c r="H173" s="203">
        <v>0.28100000000000003</v>
      </c>
      <c r="I173" s="202">
        <f t="shared" si="35"/>
        <v>1990.85</v>
      </c>
      <c r="J173" s="204">
        <f t="shared" si="36"/>
        <v>5972.55</v>
      </c>
      <c r="K173" s="229"/>
      <c r="L173" s="205"/>
      <c r="M173" s="154"/>
      <c r="N173" s="155"/>
      <c r="O173" s="156"/>
      <c r="P173" s="157"/>
      <c r="Q173" s="158"/>
    </row>
    <row r="174" spans="1:17" ht="90" x14ac:dyDescent="0.2">
      <c r="A174" s="199" t="s">
        <v>149</v>
      </c>
      <c r="B174" s="200" t="s">
        <v>265</v>
      </c>
      <c r="C174" s="136" t="s">
        <v>281</v>
      </c>
      <c r="D174" s="137" t="s">
        <v>434</v>
      </c>
      <c r="E174" s="201" t="s">
        <v>455</v>
      </c>
      <c r="F174" s="201">
        <v>6</v>
      </c>
      <c r="G174" s="202">
        <v>103.48</v>
      </c>
      <c r="H174" s="203">
        <v>0.28100000000000003</v>
      </c>
      <c r="I174" s="202">
        <f t="shared" si="35"/>
        <v>132.55000000000001</v>
      </c>
      <c r="J174" s="204">
        <f t="shared" si="36"/>
        <v>795.3</v>
      </c>
      <c r="K174" s="229"/>
      <c r="L174" s="205"/>
      <c r="M174" s="154"/>
      <c r="N174" s="155"/>
      <c r="O174" s="156"/>
      <c r="P174" s="157"/>
      <c r="Q174" s="158"/>
    </row>
    <row r="175" spans="1:17" ht="33.75" x14ac:dyDescent="0.2">
      <c r="A175" s="199" t="s">
        <v>150</v>
      </c>
      <c r="B175" s="200" t="s">
        <v>266</v>
      </c>
      <c r="C175" s="136" t="s">
        <v>283</v>
      </c>
      <c r="D175" s="137" t="s">
        <v>435</v>
      </c>
      <c r="E175" s="201" t="s">
        <v>458</v>
      </c>
      <c r="F175" s="201">
        <v>1</v>
      </c>
      <c r="G175" s="202">
        <v>1383.41</v>
      </c>
      <c r="H175" s="203">
        <v>0.28100000000000003</v>
      </c>
      <c r="I175" s="202">
        <f t="shared" si="35"/>
        <v>1772.14</v>
      </c>
      <c r="J175" s="204">
        <f t="shared" si="36"/>
        <v>1772.14</v>
      </c>
      <c r="K175" s="229"/>
      <c r="L175" s="205"/>
      <c r="M175" s="154"/>
      <c r="N175" s="155"/>
      <c r="O175" s="156"/>
      <c r="P175" s="157"/>
      <c r="Q175" s="158"/>
    </row>
    <row r="176" spans="1:17" x14ac:dyDescent="0.2">
      <c r="A176" s="206" t="s">
        <v>78</v>
      </c>
      <c r="B176" s="207"/>
      <c r="C176" s="141"/>
      <c r="D176" s="142" t="s">
        <v>49</v>
      </c>
      <c r="E176" s="208"/>
      <c r="F176" s="208"/>
      <c r="G176" s="209"/>
      <c r="H176" s="210"/>
      <c r="I176" s="210"/>
      <c r="J176" s="211"/>
      <c r="K176" s="212">
        <f>SUM(J177:J179)</f>
        <v>9230.0500000000011</v>
      </c>
      <c r="L176" s="213">
        <f>K176</f>
        <v>9230.0500000000011</v>
      </c>
      <c r="M176" s="159"/>
      <c r="N176" s="160"/>
      <c r="O176" s="161"/>
      <c r="P176" s="162">
        <f>SUM(O177:O179)</f>
        <v>0</v>
      </c>
      <c r="Q176" s="163">
        <f>P176</f>
        <v>0</v>
      </c>
    </row>
    <row r="177" spans="1:17" ht="45" x14ac:dyDescent="0.2">
      <c r="A177" s="199" t="s">
        <v>151</v>
      </c>
      <c r="B177" s="200" t="s">
        <v>267</v>
      </c>
      <c r="C177" s="136" t="s">
        <v>281</v>
      </c>
      <c r="D177" s="137" t="s">
        <v>436</v>
      </c>
      <c r="E177" s="201" t="s">
        <v>456</v>
      </c>
      <c r="F177" s="201">
        <v>72.89</v>
      </c>
      <c r="G177" s="202">
        <v>81.489999999999995</v>
      </c>
      <c r="H177" s="203">
        <v>0.28100000000000003</v>
      </c>
      <c r="I177" s="202">
        <f t="shared" ref="I177:I179" si="37">TRUNC(G177*(1+H177),2)</f>
        <v>104.38</v>
      </c>
      <c r="J177" s="204">
        <f t="shared" ref="J177:J179" si="38">TRUNC(F177*I177,2)</f>
        <v>7608.25</v>
      </c>
      <c r="K177" s="229"/>
      <c r="L177" s="205"/>
      <c r="M177" s="154"/>
      <c r="N177" s="155"/>
      <c r="O177" s="156"/>
      <c r="P177" s="157"/>
      <c r="Q177" s="158"/>
    </row>
    <row r="178" spans="1:17" ht="33.75" x14ac:dyDescent="0.2">
      <c r="A178" s="199" t="s">
        <v>152</v>
      </c>
      <c r="B178" s="200" t="s">
        <v>268</v>
      </c>
      <c r="C178" s="136" t="s">
        <v>283</v>
      </c>
      <c r="D178" s="137" t="s">
        <v>437</v>
      </c>
      <c r="E178" s="201" t="s">
        <v>455</v>
      </c>
      <c r="F178" s="201">
        <v>34.32</v>
      </c>
      <c r="G178" s="202">
        <v>22.248520000000006</v>
      </c>
      <c r="H178" s="203">
        <v>0.28100000000000003</v>
      </c>
      <c r="I178" s="202">
        <f t="shared" si="37"/>
        <v>28.5</v>
      </c>
      <c r="J178" s="204">
        <f t="shared" si="38"/>
        <v>978.12</v>
      </c>
      <c r="K178" s="229"/>
      <c r="L178" s="205"/>
      <c r="M178" s="154"/>
      <c r="N178" s="155"/>
      <c r="O178" s="156"/>
      <c r="P178" s="157"/>
      <c r="Q178" s="158"/>
    </row>
    <row r="179" spans="1:17" ht="33.75" x14ac:dyDescent="0.2">
      <c r="A179" s="199" t="s">
        <v>560</v>
      </c>
      <c r="B179" s="200" t="s">
        <v>269</v>
      </c>
      <c r="C179" s="136" t="s">
        <v>277</v>
      </c>
      <c r="D179" s="137" t="s">
        <v>438</v>
      </c>
      <c r="E179" s="201" t="s">
        <v>458</v>
      </c>
      <c r="F179" s="201">
        <v>24</v>
      </c>
      <c r="G179" s="202">
        <v>20.94</v>
      </c>
      <c r="H179" s="203">
        <v>0.28100000000000003</v>
      </c>
      <c r="I179" s="202">
        <f t="shared" si="37"/>
        <v>26.82</v>
      </c>
      <c r="J179" s="204">
        <f t="shared" si="38"/>
        <v>643.67999999999995</v>
      </c>
      <c r="K179" s="229"/>
      <c r="L179" s="205"/>
      <c r="M179" s="154"/>
      <c r="N179" s="155"/>
      <c r="O179" s="156"/>
      <c r="P179" s="157"/>
      <c r="Q179" s="158"/>
    </row>
    <row r="180" spans="1:17" x14ac:dyDescent="0.2">
      <c r="A180" s="206" t="s">
        <v>79</v>
      </c>
      <c r="B180" s="207"/>
      <c r="C180" s="141"/>
      <c r="D180" s="142" t="s">
        <v>16</v>
      </c>
      <c r="E180" s="208"/>
      <c r="F180" s="208"/>
      <c r="G180" s="209"/>
      <c r="H180" s="210"/>
      <c r="I180" s="210"/>
      <c r="J180" s="211"/>
      <c r="K180" s="230"/>
      <c r="L180" s="213">
        <f>SUM(K181:K190)</f>
        <v>11971.410000000002</v>
      </c>
      <c r="M180" s="159"/>
      <c r="N180" s="160"/>
      <c r="O180" s="161"/>
      <c r="P180" s="162"/>
      <c r="Q180" s="163">
        <f>SUM(P181:P190)</f>
        <v>0</v>
      </c>
    </row>
    <row r="181" spans="1:17" x14ac:dyDescent="0.2">
      <c r="A181" s="214" t="s">
        <v>561</v>
      </c>
      <c r="B181" s="215"/>
      <c r="C181" s="138"/>
      <c r="D181" s="140" t="s">
        <v>439</v>
      </c>
      <c r="E181" s="221"/>
      <c r="F181" s="221"/>
      <c r="G181" s="222"/>
      <c r="H181" s="223"/>
      <c r="I181" s="223"/>
      <c r="J181" s="224"/>
      <c r="K181" s="225">
        <f>SUM(J182:J184)</f>
        <v>7057.6900000000005</v>
      </c>
      <c r="L181" s="205"/>
      <c r="M181" s="168"/>
      <c r="N181" s="169"/>
      <c r="O181" s="170"/>
      <c r="P181" s="171">
        <f>SUM(O182:O184)</f>
        <v>0</v>
      </c>
      <c r="Q181" s="158"/>
    </row>
    <row r="182" spans="1:17" ht="45" x14ac:dyDescent="0.2">
      <c r="A182" s="199" t="s">
        <v>562</v>
      </c>
      <c r="B182" s="200" t="s">
        <v>270</v>
      </c>
      <c r="C182" s="136" t="s">
        <v>277</v>
      </c>
      <c r="D182" s="137" t="s">
        <v>440</v>
      </c>
      <c r="E182" s="201" t="s">
        <v>456</v>
      </c>
      <c r="F182" s="201">
        <v>2</v>
      </c>
      <c r="G182" s="202">
        <v>2300</v>
      </c>
      <c r="H182" s="203">
        <v>0.28100000000000003</v>
      </c>
      <c r="I182" s="202">
        <f t="shared" ref="I182:I184" si="39">TRUNC(G182*(1+H182),2)</f>
        <v>2946.3</v>
      </c>
      <c r="J182" s="204">
        <f t="shared" ref="J182:J184" si="40">TRUNC(F182*I182,2)</f>
        <v>5892.6</v>
      </c>
      <c r="K182" s="229"/>
      <c r="L182" s="205"/>
      <c r="M182" s="154"/>
      <c r="N182" s="155"/>
      <c r="O182" s="156"/>
      <c r="P182" s="157"/>
      <c r="Q182" s="158"/>
    </row>
    <row r="183" spans="1:17" ht="33.75" x14ac:dyDescent="0.2">
      <c r="A183" s="199" t="s">
        <v>563</v>
      </c>
      <c r="B183" s="200" t="s">
        <v>271</v>
      </c>
      <c r="C183" s="136" t="s">
        <v>284</v>
      </c>
      <c r="D183" s="137" t="s">
        <v>441</v>
      </c>
      <c r="E183" s="201" t="s">
        <v>458</v>
      </c>
      <c r="F183" s="201">
        <v>1</v>
      </c>
      <c r="G183" s="202">
        <v>89.36</v>
      </c>
      <c r="H183" s="203">
        <v>0.28100000000000003</v>
      </c>
      <c r="I183" s="202">
        <f t="shared" si="39"/>
        <v>114.47</v>
      </c>
      <c r="J183" s="204">
        <f t="shared" si="40"/>
        <v>114.47</v>
      </c>
      <c r="K183" s="229"/>
      <c r="L183" s="205"/>
      <c r="M183" s="154"/>
      <c r="N183" s="155"/>
      <c r="O183" s="156"/>
      <c r="P183" s="157"/>
      <c r="Q183" s="158"/>
    </row>
    <row r="184" spans="1:17" ht="56.25" x14ac:dyDescent="0.2">
      <c r="A184" s="199" t="s">
        <v>564</v>
      </c>
      <c r="B184" s="200" t="s">
        <v>272</v>
      </c>
      <c r="C184" s="136" t="s">
        <v>285</v>
      </c>
      <c r="D184" s="137" t="s">
        <v>442</v>
      </c>
      <c r="E184" s="201" t="s">
        <v>460</v>
      </c>
      <c r="F184" s="201">
        <v>2</v>
      </c>
      <c r="G184" s="202">
        <v>410.08</v>
      </c>
      <c r="H184" s="203">
        <v>0.28100000000000003</v>
      </c>
      <c r="I184" s="202">
        <f t="shared" si="39"/>
        <v>525.30999999999995</v>
      </c>
      <c r="J184" s="204">
        <f t="shared" si="40"/>
        <v>1050.6199999999999</v>
      </c>
      <c r="K184" s="229"/>
      <c r="L184" s="205"/>
      <c r="M184" s="154"/>
      <c r="N184" s="155"/>
      <c r="O184" s="156"/>
      <c r="P184" s="157"/>
      <c r="Q184" s="158"/>
    </row>
    <row r="185" spans="1:17" x14ac:dyDescent="0.2">
      <c r="A185" s="214" t="s">
        <v>565</v>
      </c>
      <c r="B185" s="215"/>
      <c r="C185" s="138"/>
      <c r="D185" s="140" t="s">
        <v>443</v>
      </c>
      <c r="E185" s="221"/>
      <c r="F185" s="221"/>
      <c r="G185" s="222"/>
      <c r="H185" s="223"/>
      <c r="I185" s="223"/>
      <c r="J185" s="224"/>
      <c r="K185" s="225">
        <f>SUM(J186)</f>
        <v>1073.67</v>
      </c>
      <c r="L185" s="205"/>
      <c r="M185" s="168"/>
      <c r="N185" s="169"/>
      <c r="O185" s="170"/>
      <c r="P185" s="171">
        <f>SUM(O186)</f>
        <v>0</v>
      </c>
      <c r="Q185" s="158"/>
    </row>
    <row r="186" spans="1:17" ht="101.25" x14ac:dyDescent="0.2">
      <c r="A186" s="199" t="s">
        <v>562</v>
      </c>
      <c r="B186" s="200" t="s">
        <v>273</v>
      </c>
      <c r="C186" s="136" t="s">
        <v>285</v>
      </c>
      <c r="D186" s="137" t="s">
        <v>444</v>
      </c>
      <c r="E186" s="201" t="s">
        <v>461</v>
      </c>
      <c r="F186" s="201">
        <v>3</v>
      </c>
      <c r="G186" s="202">
        <v>279.39</v>
      </c>
      <c r="H186" s="203">
        <v>0.28100000000000003</v>
      </c>
      <c r="I186" s="202">
        <f>TRUNC(G186*(1+H186),2)</f>
        <v>357.89</v>
      </c>
      <c r="J186" s="204">
        <f>TRUNC(F186*I186,2)</f>
        <v>1073.67</v>
      </c>
      <c r="K186" s="229"/>
      <c r="L186" s="205"/>
      <c r="M186" s="154"/>
      <c r="N186" s="155"/>
      <c r="O186" s="156"/>
      <c r="P186" s="157"/>
      <c r="Q186" s="158"/>
    </row>
    <row r="187" spans="1:17" x14ac:dyDescent="0.2">
      <c r="A187" s="214" t="s">
        <v>566</v>
      </c>
      <c r="B187" s="215"/>
      <c r="C187" s="138"/>
      <c r="D187" s="140" t="s">
        <v>445</v>
      </c>
      <c r="E187" s="221"/>
      <c r="F187" s="221"/>
      <c r="G187" s="222"/>
      <c r="H187" s="223"/>
      <c r="I187" s="223"/>
      <c r="J187" s="224"/>
      <c r="K187" s="225">
        <f>SUM(J188:J189)</f>
        <v>3458.7</v>
      </c>
      <c r="L187" s="205"/>
      <c r="M187" s="168"/>
      <c r="N187" s="169"/>
      <c r="O187" s="170"/>
      <c r="P187" s="171">
        <f>SUM(O188:O189)</f>
        <v>0</v>
      </c>
      <c r="Q187" s="158"/>
    </row>
    <row r="188" spans="1:17" x14ac:dyDescent="0.2">
      <c r="A188" s="199" t="s">
        <v>567</v>
      </c>
      <c r="B188" s="200" t="s">
        <v>274</v>
      </c>
      <c r="C188" s="136" t="s">
        <v>277</v>
      </c>
      <c r="D188" s="137" t="s">
        <v>446</v>
      </c>
      <c r="E188" s="201" t="s">
        <v>458</v>
      </c>
      <c r="F188" s="201">
        <v>1</v>
      </c>
      <c r="G188" s="202">
        <v>1500</v>
      </c>
      <c r="H188" s="203">
        <v>0.28100000000000003</v>
      </c>
      <c r="I188" s="202">
        <f t="shared" ref="I188:I189" si="41">TRUNC(G188*(1+H188),2)</f>
        <v>1921.5</v>
      </c>
      <c r="J188" s="204">
        <f t="shared" ref="J188:J189" si="42">TRUNC(F188*I188,2)</f>
        <v>1921.5</v>
      </c>
      <c r="K188" s="229"/>
      <c r="L188" s="205"/>
      <c r="M188" s="154"/>
      <c r="N188" s="155"/>
      <c r="O188" s="156"/>
      <c r="P188" s="157"/>
      <c r="Q188" s="158"/>
    </row>
    <row r="189" spans="1:17" x14ac:dyDescent="0.2">
      <c r="A189" s="199" t="s">
        <v>568</v>
      </c>
      <c r="B189" s="200" t="s">
        <v>275</v>
      </c>
      <c r="C189" s="136" t="s">
        <v>277</v>
      </c>
      <c r="D189" s="137" t="s">
        <v>447</v>
      </c>
      <c r="E189" s="201" t="s">
        <v>458</v>
      </c>
      <c r="F189" s="201">
        <v>1</v>
      </c>
      <c r="G189" s="202">
        <v>1200</v>
      </c>
      <c r="H189" s="203">
        <v>0.28100000000000003</v>
      </c>
      <c r="I189" s="202">
        <f t="shared" si="41"/>
        <v>1537.2</v>
      </c>
      <c r="J189" s="204">
        <f t="shared" si="42"/>
        <v>1537.2</v>
      </c>
      <c r="K189" s="229"/>
      <c r="L189" s="205"/>
      <c r="M189" s="154"/>
      <c r="N189" s="155"/>
      <c r="O189" s="156"/>
      <c r="P189" s="157"/>
      <c r="Q189" s="158"/>
    </row>
    <row r="190" spans="1:17" x14ac:dyDescent="0.2">
      <c r="A190" s="214" t="s">
        <v>569</v>
      </c>
      <c r="B190" s="215"/>
      <c r="C190" s="138"/>
      <c r="D190" s="139" t="s">
        <v>448</v>
      </c>
      <c r="E190" s="216"/>
      <c r="F190" s="216"/>
      <c r="G190" s="217"/>
      <c r="H190" s="218"/>
      <c r="I190" s="218"/>
      <c r="J190" s="219"/>
      <c r="K190" s="220">
        <f>J191</f>
        <v>381.35</v>
      </c>
      <c r="L190" s="205"/>
      <c r="M190" s="168"/>
      <c r="N190" s="169"/>
      <c r="O190" s="170"/>
      <c r="P190" s="171">
        <f>O191</f>
        <v>0</v>
      </c>
      <c r="Q190" s="158"/>
    </row>
    <row r="191" spans="1:17" ht="25.5" x14ac:dyDescent="0.2">
      <c r="A191" s="199" t="s">
        <v>570</v>
      </c>
      <c r="B191" s="200" t="s">
        <v>276</v>
      </c>
      <c r="C191" s="136" t="s">
        <v>278</v>
      </c>
      <c r="D191" s="137" t="s">
        <v>449</v>
      </c>
      <c r="E191" s="201" t="s">
        <v>456</v>
      </c>
      <c r="F191" s="201">
        <v>75.070000000000007</v>
      </c>
      <c r="G191" s="202">
        <v>3.97</v>
      </c>
      <c r="H191" s="203">
        <v>0.28100000000000003</v>
      </c>
      <c r="I191" s="202">
        <f>TRUNC(G191*(1+H191),2)</f>
        <v>5.08</v>
      </c>
      <c r="J191" s="204">
        <f>TRUNC(F191*I191,2)</f>
        <v>381.35</v>
      </c>
      <c r="K191" s="229"/>
      <c r="L191" s="205"/>
      <c r="M191" s="154"/>
      <c r="N191" s="155"/>
      <c r="O191" s="156"/>
      <c r="P191" s="157"/>
      <c r="Q191" s="158"/>
    </row>
    <row r="192" spans="1:17" x14ac:dyDescent="0.2">
      <c r="A192" s="231"/>
      <c r="B192" s="232"/>
      <c r="C192" s="233"/>
      <c r="D192" s="234"/>
      <c r="E192" s="235"/>
      <c r="F192" s="236"/>
      <c r="G192" s="237"/>
      <c r="H192" s="238"/>
      <c r="I192" s="239"/>
      <c r="J192" s="240"/>
      <c r="K192" s="241"/>
      <c r="L192" s="242"/>
      <c r="M192" s="172"/>
      <c r="N192" s="173"/>
      <c r="O192" s="174"/>
      <c r="P192" s="174"/>
      <c r="Q192" s="175"/>
    </row>
    <row r="193" spans="1:17" ht="30" customHeight="1" thickBot="1" x14ac:dyDescent="0.25">
      <c r="A193" s="289" t="s">
        <v>90</v>
      </c>
      <c r="B193" s="290"/>
      <c r="C193" s="290"/>
      <c r="D193" s="290"/>
      <c r="E193" s="290"/>
      <c r="F193" s="290"/>
      <c r="G193" s="290"/>
      <c r="H193" s="290"/>
      <c r="I193" s="290"/>
      <c r="J193" s="244"/>
      <c r="K193" s="244"/>
      <c r="L193" s="243">
        <f>SUM(L12:L192)</f>
        <v>263157.15999999992</v>
      </c>
      <c r="M193" s="276" t="s">
        <v>93</v>
      </c>
      <c r="N193" s="276"/>
      <c r="O193" s="276"/>
      <c r="P193" s="276"/>
      <c r="Q193" s="130">
        <f>SUM(Q12:Q192)</f>
        <v>0</v>
      </c>
    </row>
    <row r="194" spans="1:17" ht="35.25" customHeight="1" thickTop="1" x14ac:dyDescent="0.2">
      <c r="A194" s="291" t="s">
        <v>4</v>
      </c>
      <c r="B194" s="291"/>
      <c r="C194" s="291"/>
      <c r="D194" s="291"/>
      <c r="E194" s="291"/>
      <c r="F194" s="291"/>
      <c r="G194" s="264" t="s">
        <v>50</v>
      </c>
      <c r="H194" s="265"/>
      <c r="I194" s="265"/>
      <c r="J194" s="265"/>
      <c r="K194" s="265"/>
      <c r="L194" s="265"/>
      <c r="M194" s="265"/>
      <c r="N194" s="265"/>
      <c r="O194" s="265"/>
      <c r="P194" s="265"/>
      <c r="Q194" s="266"/>
    </row>
    <row r="195" spans="1:17" ht="40.5" customHeight="1" x14ac:dyDescent="0.2">
      <c r="A195" s="292" t="s">
        <v>571</v>
      </c>
      <c r="B195" s="293"/>
      <c r="C195" s="293"/>
      <c r="D195" s="294"/>
      <c r="E195" s="295" t="s">
        <v>576</v>
      </c>
      <c r="F195" s="296"/>
      <c r="G195" s="267"/>
      <c r="H195" s="268"/>
      <c r="I195" s="268"/>
      <c r="J195" s="268"/>
      <c r="K195" s="268"/>
      <c r="L195" s="268"/>
      <c r="M195" s="268"/>
      <c r="N195" s="268"/>
      <c r="O195" s="268"/>
      <c r="P195" s="268"/>
      <c r="Q195" s="269"/>
    </row>
    <row r="196" spans="1:17" x14ac:dyDescent="0.2">
      <c r="A196" s="299" t="s">
        <v>5</v>
      </c>
      <c r="B196" s="297" t="s">
        <v>580</v>
      </c>
      <c r="C196" s="297"/>
      <c r="D196" s="297"/>
      <c r="E196" s="297"/>
      <c r="F196" s="297"/>
      <c r="G196" s="298"/>
      <c r="H196" s="298"/>
      <c r="I196" s="298"/>
      <c r="J196" s="298"/>
      <c r="K196" s="298"/>
      <c r="L196" s="298"/>
      <c r="M196" s="298"/>
      <c r="N196" s="298"/>
      <c r="O196" s="176"/>
      <c r="P196" s="176"/>
      <c r="Q196" s="176"/>
    </row>
    <row r="197" spans="1:17" x14ac:dyDescent="0.2">
      <c r="A197" s="300"/>
      <c r="B197" s="302" t="s">
        <v>577</v>
      </c>
      <c r="C197" s="302"/>
      <c r="D197" s="302"/>
      <c r="E197" s="302"/>
      <c r="F197" s="302"/>
      <c r="G197" s="302"/>
      <c r="H197" s="302"/>
      <c r="I197" s="302"/>
      <c r="J197" s="302"/>
      <c r="K197" s="302"/>
      <c r="L197" s="302"/>
      <c r="M197" s="302"/>
      <c r="N197" s="302"/>
      <c r="O197" s="176"/>
      <c r="P197" s="176"/>
      <c r="Q197" s="176"/>
    </row>
    <row r="198" spans="1:17" ht="12.75" customHeight="1" x14ac:dyDescent="0.2">
      <c r="A198" s="300"/>
      <c r="B198" s="277" t="s">
        <v>578</v>
      </c>
      <c r="C198" s="277"/>
      <c r="D198" s="277"/>
      <c r="E198" s="277"/>
      <c r="F198" s="277"/>
      <c r="G198" s="277"/>
      <c r="H198" s="277"/>
      <c r="I198" s="277"/>
      <c r="J198" s="277"/>
      <c r="K198" s="277"/>
      <c r="L198" s="277"/>
      <c r="M198" s="277"/>
      <c r="N198" s="277"/>
      <c r="O198" s="277"/>
      <c r="P198" s="277"/>
      <c r="Q198" s="277"/>
    </row>
    <row r="199" spans="1:17" ht="12.75" customHeight="1" x14ac:dyDescent="0.2">
      <c r="A199" s="300"/>
      <c r="B199" s="301" t="s">
        <v>95</v>
      </c>
      <c r="C199" s="301"/>
      <c r="D199" s="301"/>
      <c r="E199" s="301"/>
      <c r="F199" s="301"/>
      <c r="G199" s="301"/>
      <c r="H199" s="301"/>
      <c r="I199" s="301"/>
      <c r="J199" s="301"/>
      <c r="K199" s="301"/>
      <c r="L199" s="301"/>
      <c r="M199" s="301"/>
      <c r="N199" s="301"/>
      <c r="O199" s="176"/>
      <c r="P199" s="176"/>
      <c r="Q199" s="176"/>
    </row>
    <row r="200" spans="1:17" ht="24" customHeight="1" x14ac:dyDescent="0.2">
      <c r="A200" s="300"/>
      <c r="B200" s="303" t="s">
        <v>97</v>
      </c>
      <c r="C200" s="303"/>
      <c r="D200" s="303"/>
      <c r="E200" s="303"/>
      <c r="F200" s="303"/>
      <c r="G200" s="303"/>
      <c r="H200" s="303"/>
      <c r="I200" s="303"/>
      <c r="J200" s="303"/>
      <c r="K200" s="303"/>
      <c r="L200" s="303"/>
      <c r="M200" s="303"/>
      <c r="N200" s="303"/>
      <c r="O200" s="303"/>
      <c r="P200" s="303"/>
      <c r="Q200" s="303"/>
    </row>
    <row r="201" spans="1:17" ht="12.75" customHeight="1" x14ac:dyDescent="0.2">
      <c r="A201" s="300"/>
      <c r="B201" s="304" t="s">
        <v>26</v>
      </c>
      <c r="C201" s="304"/>
      <c r="D201" s="304"/>
      <c r="E201" s="304"/>
      <c r="F201" s="304"/>
      <c r="G201" s="304"/>
      <c r="H201" s="304"/>
      <c r="I201" s="304"/>
      <c r="J201" s="304"/>
      <c r="K201" s="304"/>
      <c r="L201" s="304"/>
      <c r="M201" s="304"/>
      <c r="N201" s="304"/>
      <c r="O201" s="304"/>
      <c r="P201" s="176"/>
      <c r="Q201" s="176"/>
    </row>
    <row r="202" spans="1:17" x14ac:dyDescent="0.2">
      <c r="A202" s="300"/>
      <c r="B202" s="277" t="s">
        <v>63</v>
      </c>
      <c r="C202" s="277"/>
      <c r="D202" s="277"/>
      <c r="E202" s="277"/>
      <c r="F202" s="277"/>
      <c r="G202" s="277"/>
      <c r="H202" s="277"/>
      <c r="I202" s="277"/>
      <c r="J202" s="277"/>
      <c r="K202" s="277"/>
      <c r="L202" s="277"/>
      <c r="M202" s="277"/>
      <c r="N202" s="277"/>
      <c r="O202" s="176"/>
      <c r="P202" s="176"/>
      <c r="Q202" s="176"/>
    </row>
    <row r="203" spans="1:17" ht="27" customHeight="1" x14ac:dyDescent="0.2">
      <c r="A203" s="300"/>
      <c r="B203" s="259" t="s">
        <v>579</v>
      </c>
      <c r="C203" s="259"/>
      <c r="D203" s="259"/>
      <c r="E203" s="259"/>
      <c r="F203" s="259"/>
      <c r="G203" s="259"/>
      <c r="H203" s="259"/>
      <c r="I203" s="259"/>
      <c r="J203" s="259"/>
      <c r="K203" s="259"/>
      <c r="L203" s="259"/>
      <c r="M203" s="259"/>
      <c r="N203" s="259"/>
      <c r="O203" s="259"/>
      <c r="P203" s="259"/>
      <c r="Q203" s="259"/>
    </row>
    <row r="357" spans="15:15" ht="15" customHeight="1" x14ac:dyDescent="0.2">
      <c r="O357" s="17"/>
    </row>
    <row r="358" spans="15:15" ht="33.75" customHeight="1" x14ac:dyDescent="0.2"/>
    <row r="359" spans="15:15" ht="31.5" customHeight="1" x14ac:dyDescent="0.2"/>
    <row r="360" spans="15:15" ht="24.75" customHeight="1" x14ac:dyDescent="0.2"/>
    <row r="365" spans="15:15" ht="26.25" customHeight="1" x14ac:dyDescent="0.2"/>
  </sheetData>
  <sheetProtection algorithmName="SHA-512" hashValue="ZIzgZC6X0kr8tNLHt7yL9xlWRt5xhD847N1c6SWxWsNJi4fAmh6SXZi7g2DuVC5f7+s0Z60beGpr2ATosGsl8g==" saltValue="fd0Vwlawuer3bVwkEeBFiA==" spinCount="100000" sheet="1" selectLockedCells="1"/>
  <mergeCells count="38">
    <mergeCell ref="E8:L8"/>
    <mergeCell ref="M8:Q8"/>
    <mergeCell ref="E9:E11"/>
    <mergeCell ref="F9:F11"/>
    <mergeCell ref="G9:G11"/>
    <mergeCell ref="H9:H11"/>
    <mergeCell ref="I9:L9"/>
    <mergeCell ref="M9:M11"/>
    <mergeCell ref="N9:Q9"/>
    <mergeCell ref="I10:I11"/>
    <mergeCell ref="J10:L10"/>
    <mergeCell ref="B202:N202"/>
    <mergeCell ref="A194:F194"/>
    <mergeCell ref="A195:D195"/>
    <mergeCell ref="E195:F195"/>
    <mergeCell ref="B196:N196"/>
    <mergeCell ref="A196:A203"/>
    <mergeCell ref="B199:N199"/>
    <mergeCell ref="B203:Q203"/>
    <mergeCell ref="B197:N197"/>
    <mergeCell ref="B200:Q200"/>
    <mergeCell ref="B201:O201"/>
    <mergeCell ref="A7:O7"/>
    <mergeCell ref="M193:P193"/>
    <mergeCell ref="G194:Q195"/>
    <mergeCell ref="B198:Q198"/>
    <mergeCell ref="A1:Q1"/>
    <mergeCell ref="A2:Q2"/>
    <mergeCell ref="A3:Q3"/>
    <mergeCell ref="A5:Q5"/>
    <mergeCell ref="A6:Q6"/>
    <mergeCell ref="N10:N11"/>
    <mergeCell ref="O10:Q10"/>
    <mergeCell ref="A9:A11"/>
    <mergeCell ref="B9:B11"/>
    <mergeCell ref="C9:C11"/>
    <mergeCell ref="D9:D11"/>
    <mergeCell ref="A193:I193"/>
  </mergeCells>
  <phoneticPr fontId="35" type="noConversion"/>
  <printOptions horizontalCentered="1"/>
  <pageMargins left="0" right="0" top="0.47244094488188981" bottom="0.35433070866141736" header="0.23622047244094491" footer="0.19685039370078741"/>
  <pageSetup paperSize="9" scale="70" fitToHeight="16" orientation="landscape" r:id="rId1"/>
  <headerFooter>
    <oddHeader>&amp;R&amp;"Verdana,Normal"&amp;8Fls.:______
Processo n.º 23069.171748/2022-11</oddHeader>
    <oddFooter>&amp;R&amp;"Verdana,Normal"&amp;8Pág.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4"/>
  <sheetViews>
    <sheetView workbookViewId="0">
      <selection activeCell="A4" sqref="A4:J4"/>
    </sheetView>
  </sheetViews>
  <sheetFormatPr defaultRowHeight="15" x14ac:dyDescent="0.25"/>
  <cols>
    <col min="1" max="1" width="6" bestFit="1" customWidth="1"/>
    <col min="2" max="2" width="32.5703125" customWidth="1"/>
    <col min="3" max="3" width="13" bestFit="1" customWidth="1"/>
    <col min="4" max="4" width="12.42578125" customWidth="1"/>
    <col min="5" max="5" width="8.28515625" bestFit="1" customWidth="1"/>
    <col min="6" max="6" width="11.42578125" bestFit="1" customWidth="1"/>
    <col min="7" max="9" width="12.7109375" bestFit="1" customWidth="1"/>
    <col min="10" max="10" width="12.7109375" customWidth="1"/>
    <col min="11" max="11" width="12.28515625" customWidth="1"/>
  </cols>
  <sheetData>
    <row r="1" spans="1:14" ht="15.75" x14ac:dyDescent="0.25">
      <c r="A1" s="347" t="s">
        <v>22</v>
      </c>
      <c r="B1" s="347"/>
      <c r="C1" s="347"/>
      <c r="D1" s="347"/>
      <c r="E1" s="347"/>
      <c r="F1" s="347"/>
      <c r="G1" s="347"/>
      <c r="H1" s="347"/>
      <c r="I1" s="347"/>
      <c r="J1" s="347"/>
      <c r="K1" s="36"/>
      <c r="L1" s="36"/>
      <c r="M1" s="36"/>
    </row>
    <row r="2" spans="1:14" ht="15.75" x14ac:dyDescent="0.25">
      <c r="A2" s="347" t="s">
        <v>23</v>
      </c>
      <c r="B2" s="347"/>
      <c r="C2" s="347"/>
      <c r="D2" s="347"/>
      <c r="E2" s="347"/>
      <c r="F2" s="347"/>
      <c r="G2" s="347"/>
      <c r="H2" s="347"/>
      <c r="I2" s="347"/>
      <c r="J2" s="347"/>
      <c r="K2" s="36"/>
      <c r="L2" s="36"/>
      <c r="M2" s="36"/>
    </row>
    <row r="3" spans="1:14" ht="15.75" x14ac:dyDescent="0.25">
      <c r="A3" s="348" t="s">
        <v>583</v>
      </c>
      <c r="B3" s="348"/>
      <c r="C3" s="348"/>
      <c r="D3" s="348"/>
      <c r="E3" s="348"/>
      <c r="F3" s="348"/>
      <c r="G3" s="348"/>
      <c r="H3" s="348"/>
      <c r="I3" s="348"/>
      <c r="J3" s="348"/>
      <c r="K3" s="37"/>
      <c r="L3" s="37"/>
      <c r="M3" s="37"/>
    </row>
    <row r="4" spans="1:14" x14ac:dyDescent="0.25">
      <c r="A4" s="349" t="s">
        <v>39</v>
      </c>
      <c r="B4" s="349"/>
      <c r="C4" s="349"/>
      <c r="D4" s="349"/>
      <c r="E4" s="349"/>
      <c r="F4" s="349"/>
      <c r="G4" s="349"/>
      <c r="H4" s="349"/>
      <c r="I4" s="349"/>
      <c r="J4" s="349"/>
      <c r="K4" s="4"/>
      <c r="L4" s="28"/>
      <c r="M4" s="29"/>
    </row>
    <row r="5" spans="1:14" ht="15" customHeight="1" x14ac:dyDescent="0.25">
      <c r="A5" s="273" t="str">
        <f>Orçamento!$A$6</f>
        <v>OBRA: execução de obra para implantação de Laboratório de Alimentos no prédio da Faculdade de Nutrição Emília de Jesus Ferreiro.</v>
      </c>
      <c r="B5" s="273"/>
      <c r="C5" s="273"/>
      <c r="D5" s="273"/>
      <c r="E5" s="273"/>
      <c r="F5" s="273"/>
      <c r="G5" s="273"/>
      <c r="H5" s="273"/>
      <c r="I5" s="273"/>
      <c r="J5" s="273"/>
      <c r="K5" s="38"/>
      <c r="L5" s="38"/>
      <c r="M5" s="38"/>
    </row>
    <row r="6" spans="1:14" ht="15" customHeight="1" x14ac:dyDescent="0.25">
      <c r="A6" s="273"/>
      <c r="B6" s="273"/>
      <c r="C6" s="273"/>
      <c r="D6" s="273"/>
      <c r="E6" s="273"/>
      <c r="F6" s="273"/>
      <c r="G6" s="273"/>
      <c r="H6" s="273"/>
      <c r="I6" s="273"/>
      <c r="J6" s="273"/>
      <c r="K6" s="31"/>
      <c r="L6" s="31"/>
      <c r="M6" s="31"/>
      <c r="N6" s="31"/>
    </row>
    <row r="7" spans="1:14" ht="29.25" customHeight="1" thickBot="1" x14ac:dyDescent="0.3">
      <c r="A7" s="274" t="str">
        <f>Orçamento!$A$7</f>
        <v>Local: Campus do Valonguinho, Av. Visconde do Rio Branco, s/n.º, Centro, Niterói/RJ.</v>
      </c>
      <c r="B7" s="274"/>
      <c r="C7" s="274"/>
      <c r="D7" s="274"/>
      <c r="E7" s="274"/>
      <c r="F7" s="274"/>
      <c r="G7" s="274"/>
      <c r="H7" s="274"/>
      <c r="I7" s="274"/>
      <c r="J7" s="274"/>
      <c r="K7" s="39"/>
      <c r="L7" s="39"/>
    </row>
    <row r="8" spans="1:14" ht="15.75" thickTop="1" x14ac:dyDescent="0.25">
      <c r="A8" s="336" t="s">
        <v>0</v>
      </c>
      <c r="B8" s="338" t="s">
        <v>13</v>
      </c>
      <c r="C8" s="338" t="s">
        <v>14</v>
      </c>
      <c r="D8" s="338" t="s">
        <v>15</v>
      </c>
      <c r="E8" s="330" t="s">
        <v>18</v>
      </c>
      <c r="F8" s="330"/>
      <c r="G8" s="330"/>
      <c r="H8" s="330"/>
      <c r="I8" s="331"/>
      <c r="J8" s="351" t="s">
        <v>28</v>
      </c>
      <c r="K8" s="30"/>
    </row>
    <row r="9" spans="1:14" x14ac:dyDescent="0.25">
      <c r="A9" s="337"/>
      <c r="B9" s="339"/>
      <c r="C9" s="339"/>
      <c r="D9" s="339"/>
      <c r="E9" s="15" t="s">
        <v>7</v>
      </c>
      <c r="F9" s="15" t="s">
        <v>8</v>
      </c>
      <c r="G9" s="15" t="s">
        <v>9</v>
      </c>
      <c r="H9" s="15" t="s">
        <v>17</v>
      </c>
      <c r="I9" s="35" t="s">
        <v>27</v>
      </c>
      <c r="J9" s="352"/>
      <c r="K9" s="30"/>
    </row>
    <row r="10" spans="1:14" ht="9.9499999999999993" customHeight="1" x14ac:dyDescent="0.25">
      <c r="A10" s="350" t="s">
        <v>35</v>
      </c>
      <c r="B10" s="342" t="s">
        <v>40</v>
      </c>
      <c r="C10" s="344">
        <f>Resumo!D10</f>
        <v>1720.5900000000001</v>
      </c>
      <c r="D10" s="334">
        <f>C10/C$47</f>
        <v>6.5382602548226341E-3</v>
      </c>
      <c r="E10" s="91">
        <v>0.5</v>
      </c>
      <c r="F10" s="91"/>
      <c r="G10" s="52"/>
      <c r="H10" s="52"/>
      <c r="I10" s="91">
        <v>0.5</v>
      </c>
      <c r="J10" s="63">
        <f t="shared" ref="J10:J45" si="0">SUM(E10:I10)</f>
        <v>1</v>
      </c>
      <c r="K10" s="30"/>
    </row>
    <row r="11" spans="1:14" ht="15" customHeight="1" x14ac:dyDescent="0.25">
      <c r="A11" s="325"/>
      <c r="B11" s="343"/>
      <c r="C11" s="333"/>
      <c r="D11" s="335"/>
      <c r="E11" s="12">
        <f>$C10*E10</f>
        <v>860.29500000000007</v>
      </c>
      <c r="F11" s="12"/>
      <c r="G11" s="34"/>
      <c r="H11" s="34"/>
      <c r="I11" s="12">
        <f>$C10*I10</f>
        <v>860.29500000000007</v>
      </c>
      <c r="J11" s="88">
        <f t="shared" si="0"/>
        <v>1720.5900000000001</v>
      </c>
      <c r="K11" s="66"/>
    </row>
    <row r="12" spans="1:14" ht="9.9499999999999993" customHeight="1" x14ac:dyDescent="0.25">
      <c r="A12" s="324" t="s">
        <v>36</v>
      </c>
      <c r="B12" s="340" t="s">
        <v>41</v>
      </c>
      <c r="C12" s="332">
        <f>Resumo!D12</f>
        <v>43306.25</v>
      </c>
      <c r="D12" s="334">
        <f>C12/C$47</f>
        <v>0.16456420946327288</v>
      </c>
      <c r="E12" s="90"/>
      <c r="F12" s="92">
        <f>F50+E53</f>
        <v>0.15543769866588233</v>
      </c>
      <c r="G12" s="92">
        <f>G50</f>
        <v>0.25357757855084628</v>
      </c>
      <c r="H12" s="92">
        <f>H50</f>
        <v>0.31053057728985523</v>
      </c>
      <c r="I12" s="92">
        <f>I50</f>
        <v>0.28045414549341652</v>
      </c>
      <c r="J12" s="67">
        <f t="shared" si="0"/>
        <v>1.0000000000000004</v>
      </c>
      <c r="K12" s="66"/>
    </row>
    <row r="13" spans="1:14" x14ac:dyDescent="0.25">
      <c r="A13" s="325"/>
      <c r="B13" s="341"/>
      <c r="C13" s="333"/>
      <c r="D13" s="335"/>
      <c r="E13" s="53"/>
      <c r="F13" s="53">
        <f t="shared" ref="F13" si="1">$C12*F12</f>
        <v>6731.4238378493665</v>
      </c>
      <c r="G13" s="53">
        <f t="shared" ref="G13:I13" si="2">$C12*G12</f>
        <v>10981.494011117587</v>
      </c>
      <c r="H13" s="53">
        <f t="shared" si="2"/>
        <v>13447.914812758792</v>
      </c>
      <c r="I13" s="53">
        <f t="shared" si="2"/>
        <v>12145.417338274268</v>
      </c>
      <c r="J13" s="68">
        <f t="shared" si="0"/>
        <v>43306.250000000015</v>
      </c>
      <c r="K13" s="66"/>
    </row>
    <row r="14" spans="1:14" ht="9.9499999999999993" customHeight="1" x14ac:dyDescent="0.25">
      <c r="A14" s="324" t="s">
        <v>37</v>
      </c>
      <c r="B14" s="326" t="s">
        <v>24</v>
      </c>
      <c r="C14" s="332">
        <f>Resumo!D14</f>
        <v>5633.0300000000007</v>
      </c>
      <c r="D14" s="334">
        <f>C14/C$47</f>
        <v>2.140557376436196E-2</v>
      </c>
      <c r="E14" s="90"/>
      <c r="F14" s="92">
        <v>0.8</v>
      </c>
      <c r="G14" s="92">
        <v>0.13</v>
      </c>
      <c r="H14" s="54"/>
      <c r="I14" s="92">
        <v>7.0000000000000007E-2</v>
      </c>
      <c r="J14" s="69">
        <f t="shared" si="0"/>
        <v>1</v>
      </c>
      <c r="K14" s="66"/>
    </row>
    <row r="15" spans="1:14" x14ac:dyDescent="0.25">
      <c r="A15" s="325"/>
      <c r="B15" s="327"/>
      <c r="C15" s="333"/>
      <c r="D15" s="335"/>
      <c r="E15" s="53"/>
      <c r="F15" s="53">
        <f t="shared" ref="F15:G15" si="3">$C14*F14</f>
        <v>4506.4240000000009</v>
      </c>
      <c r="G15" s="53">
        <f t="shared" si="3"/>
        <v>732.29390000000012</v>
      </c>
      <c r="H15" s="55"/>
      <c r="I15" s="53">
        <f t="shared" ref="I15" si="4">$C14*I14</f>
        <v>394.3121000000001</v>
      </c>
      <c r="J15" s="68">
        <f t="shared" si="0"/>
        <v>5633.0300000000016</v>
      </c>
      <c r="K15" s="66"/>
    </row>
    <row r="16" spans="1:14" ht="9.9499999999999993" customHeight="1" x14ac:dyDescent="0.25">
      <c r="A16" s="324" t="s">
        <v>38</v>
      </c>
      <c r="B16" s="326" t="s">
        <v>42</v>
      </c>
      <c r="C16" s="328">
        <f>Resumo!D16</f>
        <v>4441.01</v>
      </c>
      <c r="D16" s="334">
        <f>C16/C$47</f>
        <v>1.6875885117471255E-2</v>
      </c>
      <c r="E16" s="60"/>
      <c r="F16" s="93">
        <v>0.6</v>
      </c>
      <c r="G16" s="93">
        <v>0.4</v>
      </c>
      <c r="H16" s="94"/>
      <c r="I16" s="94"/>
      <c r="J16" s="67">
        <f t="shared" si="0"/>
        <v>1</v>
      </c>
      <c r="K16" s="66"/>
    </row>
    <row r="17" spans="1:16" x14ac:dyDescent="0.25">
      <c r="A17" s="325"/>
      <c r="B17" s="327"/>
      <c r="C17" s="329"/>
      <c r="D17" s="335"/>
      <c r="E17" s="53"/>
      <c r="F17" s="53">
        <f t="shared" ref="F17:G17" si="5">F16*$C16</f>
        <v>2664.6060000000002</v>
      </c>
      <c r="G17" s="53">
        <f t="shared" si="5"/>
        <v>1776.4040000000002</v>
      </c>
      <c r="H17" s="55"/>
      <c r="I17" s="55"/>
      <c r="J17" s="68">
        <f t="shared" si="0"/>
        <v>4441.01</v>
      </c>
      <c r="K17" s="66"/>
    </row>
    <row r="18" spans="1:16" ht="9.9499999999999993" customHeight="1" x14ac:dyDescent="0.25">
      <c r="A18" s="324" t="s">
        <v>51</v>
      </c>
      <c r="B18" s="326" t="s">
        <v>43</v>
      </c>
      <c r="C18" s="328">
        <f>Resumo!D18</f>
        <v>11962.64</v>
      </c>
      <c r="D18" s="334">
        <f>C18/C$47</f>
        <v>4.5458158919179717E-2</v>
      </c>
      <c r="E18" s="60"/>
      <c r="F18" s="60"/>
      <c r="G18" s="93">
        <v>0.1</v>
      </c>
      <c r="H18" s="93">
        <v>0.8</v>
      </c>
      <c r="I18" s="93">
        <v>0.1</v>
      </c>
      <c r="J18" s="67">
        <f t="shared" si="0"/>
        <v>1</v>
      </c>
      <c r="K18" s="66"/>
    </row>
    <row r="19" spans="1:16" x14ac:dyDescent="0.25">
      <c r="A19" s="325"/>
      <c r="B19" s="327"/>
      <c r="C19" s="329"/>
      <c r="D19" s="335"/>
      <c r="E19" s="53"/>
      <c r="F19" s="53"/>
      <c r="G19" s="53">
        <f t="shared" ref="G19:I19" si="6">G18*$C18</f>
        <v>1196.2639999999999</v>
      </c>
      <c r="H19" s="53">
        <f t="shared" si="6"/>
        <v>9570.1119999999992</v>
      </c>
      <c r="I19" s="53">
        <f t="shared" si="6"/>
        <v>1196.2639999999999</v>
      </c>
      <c r="J19" s="68">
        <f t="shared" si="0"/>
        <v>11962.639999999998</v>
      </c>
      <c r="K19" s="66"/>
    </row>
    <row r="20" spans="1:16" ht="9.9499999999999993" customHeight="1" x14ac:dyDescent="0.25">
      <c r="A20" s="324" t="s">
        <v>572</v>
      </c>
      <c r="B20" s="326" t="s">
        <v>80</v>
      </c>
      <c r="C20" s="328">
        <f>Resumo!D20</f>
        <v>52427.009999999995</v>
      </c>
      <c r="D20" s="334">
        <f>C20/C$47</f>
        <v>0.19922319423115833</v>
      </c>
      <c r="E20" s="60"/>
      <c r="F20" s="93">
        <v>0.2</v>
      </c>
      <c r="G20" s="93">
        <v>0.4</v>
      </c>
      <c r="H20" s="93">
        <v>0.2</v>
      </c>
      <c r="I20" s="93">
        <v>0.2</v>
      </c>
      <c r="J20" s="67">
        <f t="shared" si="0"/>
        <v>1</v>
      </c>
      <c r="K20" s="66"/>
    </row>
    <row r="21" spans="1:16" x14ac:dyDescent="0.25">
      <c r="A21" s="325"/>
      <c r="B21" s="327"/>
      <c r="C21" s="329"/>
      <c r="D21" s="335"/>
      <c r="E21" s="53"/>
      <c r="F21" s="53">
        <f t="shared" ref="F21:H21" si="7">F20*$C20</f>
        <v>10485.402</v>
      </c>
      <c r="G21" s="53">
        <f t="shared" si="7"/>
        <v>20970.804</v>
      </c>
      <c r="H21" s="53">
        <f t="shared" si="7"/>
        <v>10485.402</v>
      </c>
      <c r="I21" s="53">
        <f t="shared" ref="I21" si="8">I20*$C20</f>
        <v>10485.402</v>
      </c>
      <c r="J21" s="68">
        <f t="shared" si="0"/>
        <v>52427.01</v>
      </c>
      <c r="K21" s="66"/>
    </row>
    <row r="22" spans="1:16" ht="9.9499999999999993" customHeight="1" x14ac:dyDescent="0.25">
      <c r="A22" s="324" t="s">
        <v>573</v>
      </c>
      <c r="B22" s="326" t="s">
        <v>44</v>
      </c>
      <c r="C22" s="328">
        <f>Resumo!D22</f>
        <v>46491.560000000005</v>
      </c>
      <c r="D22" s="334">
        <f>C22/C$47</f>
        <v>0.17666842125823223</v>
      </c>
      <c r="E22" s="94"/>
      <c r="F22" s="93">
        <v>0.2</v>
      </c>
      <c r="G22" s="93">
        <v>0.2</v>
      </c>
      <c r="H22" s="93">
        <v>0.35</v>
      </c>
      <c r="I22" s="93">
        <v>0.25</v>
      </c>
      <c r="J22" s="67">
        <f t="shared" si="0"/>
        <v>1</v>
      </c>
      <c r="K22" s="50"/>
      <c r="L22" s="50"/>
      <c r="M22" s="50"/>
      <c r="N22" s="50"/>
      <c r="O22" s="50"/>
    </row>
    <row r="23" spans="1:16" x14ac:dyDescent="0.25">
      <c r="A23" s="325"/>
      <c r="B23" s="327"/>
      <c r="C23" s="329"/>
      <c r="D23" s="335"/>
      <c r="E23" s="55"/>
      <c r="F23" s="53">
        <f t="shared" ref="F23" si="9">F22*$C22</f>
        <v>9298.3120000000017</v>
      </c>
      <c r="G23" s="53">
        <f t="shared" ref="G23:H23" si="10">G22*$C22</f>
        <v>9298.3120000000017</v>
      </c>
      <c r="H23" s="53">
        <f t="shared" si="10"/>
        <v>16272.046</v>
      </c>
      <c r="I23" s="53">
        <f t="shared" ref="I23" si="11">I22*$C22</f>
        <v>11622.890000000001</v>
      </c>
      <c r="J23" s="68">
        <f t="shared" si="0"/>
        <v>46491.560000000005</v>
      </c>
      <c r="K23" s="66"/>
      <c r="L23" s="49"/>
    </row>
    <row r="24" spans="1:16" ht="9.9499999999999993" customHeight="1" x14ac:dyDescent="0.25">
      <c r="A24" s="324" t="s">
        <v>52</v>
      </c>
      <c r="B24" s="326" t="s">
        <v>81</v>
      </c>
      <c r="C24" s="328">
        <f>Resumo!D24</f>
        <v>8964.27</v>
      </c>
      <c r="D24" s="334">
        <f>C24/C$47</f>
        <v>3.4064321107584547E-2</v>
      </c>
      <c r="E24" s="94"/>
      <c r="F24" s="94"/>
      <c r="G24" s="93">
        <v>0.1</v>
      </c>
      <c r="H24" s="93">
        <v>0.4</v>
      </c>
      <c r="I24" s="93">
        <v>0.5</v>
      </c>
      <c r="J24" s="67">
        <f t="shared" si="0"/>
        <v>1</v>
      </c>
      <c r="K24" s="66"/>
      <c r="L24" s="51"/>
      <c r="M24" s="51"/>
      <c r="N24" s="51"/>
      <c r="O24" s="51"/>
      <c r="P24" s="51"/>
    </row>
    <row r="25" spans="1:16" x14ac:dyDescent="0.25">
      <c r="A25" s="325"/>
      <c r="B25" s="327"/>
      <c r="C25" s="329"/>
      <c r="D25" s="335"/>
      <c r="E25" s="55"/>
      <c r="F25" s="55"/>
      <c r="G25" s="53">
        <f t="shared" ref="G25" si="12">G24*$C24</f>
        <v>896.42700000000013</v>
      </c>
      <c r="H25" s="53">
        <f t="shared" ref="H25:I25" si="13">H24*$C24</f>
        <v>3585.7080000000005</v>
      </c>
      <c r="I25" s="53">
        <f t="shared" si="13"/>
        <v>4482.1350000000002</v>
      </c>
      <c r="J25" s="68">
        <f t="shared" si="0"/>
        <v>8964.27</v>
      </c>
      <c r="K25" s="66"/>
      <c r="L25" s="49"/>
    </row>
    <row r="26" spans="1:16" ht="9.9499999999999993" customHeight="1" x14ac:dyDescent="0.25">
      <c r="A26" s="324" t="s">
        <v>574</v>
      </c>
      <c r="B26" s="326" t="s">
        <v>45</v>
      </c>
      <c r="C26" s="328">
        <f>Resumo!D26</f>
        <v>1368.68</v>
      </c>
      <c r="D26" s="334">
        <f>C26/C$47</f>
        <v>5.2009985211878733E-3</v>
      </c>
      <c r="E26" s="96"/>
      <c r="F26" s="96"/>
      <c r="G26" s="60"/>
      <c r="H26" s="98">
        <v>0.5</v>
      </c>
      <c r="I26" s="98">
        <v>0.5</v>
      </c>
      <c r="J26" s="67">
        <f t="shared" si="0"/>
        <v>1</v>
      </c>
      <c r="K26" s="66"/>
    </row>
    <row r="27" spans="1:16" x14ac:dyDescent="0.25">
      <c r="A27" s="325"/>
      <c r="B27" s="327"/>
      <c r="C27" s="329"/>
      <c r="D27" s="335"/>
      <c r="E27" s="55"/>
      <c r="F27" s="55"/>
      <c r="G27" s="53"/>
      <c r="H27" s="53">
        <f t="shared" ref="H27:I27" si="14">H26*$C26</f>
        <v>684.34</v>
      </c>
      <c r="I27" s="53">
        <f t="shared" si="14"/>
        <v>684.34</v>
      </c>
      <c r="J27" s="68">
        <f t="shared" si="0"/>
        <v>1368.68</v>
      </c>
      <c r="K27" s="66"/>
    </row>
    <row r="28" spans="1:16" ht="9.9499999999999993" customHeight="1" x14ac:dyDescent="0.25">
      <c r="A28" s="324" t="s">
        <v>53</v>
      </c>
      <c r="B28" s="326" t="s">
        <v>82</v>
      </c>
      <c r="C28" s="328">
        <f>Resumo!D28</f>
        <v>2532.0300000000002</v>
      </c>
      <c r="D28" s="334">
        <f>C28/C$47</f>
        <v>9.6217408639004964E-3</v>
      </c>
      <c r="E28" s="96"/>
      <c r="F28" s="93">
        <v>0.6</v>
      </c>
      <c r="G28" s="93">
        <v>0.4</v>
      </c>
      <c r="H28" s="94"/>
      <c r="I28" s="95"/>
      <c r="J28" s="67">
        <f t="shared" si="0"/>
        <v>1</v>
      </c>
      <c r="K28" s="66"/>
    </row>
    <row r="29" spans="1:16" ht="22.5" customHeight="1" x14ac:dyDescent="0.25">
      <c r="A29" s="325"/>
      <c r="B29" s="327"/>
      <c r="C29" s="329"/>
      <c r="D29" s="335"/>
      <c r="E29" s="55"/>
      <c r="F29" s="53">
        <f t="shared" ref="F29:G29" si="15">F28*$C28</f>
        <v>1519.2180000000001</v>
      </c>
      <c r="G29" s="53">
        <f t="shared" si="15"/>
        <v>1012.8120000000001</v>
      </c>
      <c r="H29" s="55"/>
      <c r="I29" s="59"/>
      <c r="J29" s="68">
        <f t="shared" si="0"/>
        <v>2532.0300000000002</v>
      </c>
      <c r="K29" s="66"/>
    </row>
    <row r="30" spans="1:16" ht="9.9499999999999993" customHeight="1" x14ac:dyDescent="0.25">
      <c r="A30" s="324" t="s">
        <v>54</v>
      </c>
      <c r="B30" s="326" t="s">
        <v>83</v>
      </c>
      <c r="C30" s="328">
        <f>Resumo!D30</f>
        <v>11781.8</v>
      </c>
      <c r="D30" s="334">
        <f>C30/C$47</f>
        <v>4.4770965000534291E-2</v>
      </c>
      <c r="E30" s="94"/>
      <c r="F30" s="94"/>
      <c r="G30" s="94"/>
      <c r="H30" s="98">
        <v>0.5</v>
      </c>
      <c r="I30" s="98">
        <v>0.5</v>
      </c>
      <c r="J30" s="67">
        <f t="shared" si="0"/>
        <v>1</v>
      </c>
      <c r="K30" s="66"/>
    </row>
    <row r="31" spans="1:16" x14ac:dyDescent="0.25">
      <c r="A31" s="325"/>
      <c r="B31" s="327"/>
      <c r="C31" s="329"/>
      <c r="D31" s="335"/>
      <c r="E31" s="55"/>
      <c r="F31" s="55"/>
      <c r="G31" s="53"/>
      <c r="H31" s="53">
        <f t="shared" ref="H31:I31" si="16">H30*$C30</f>
        <v>5890.9</v>
      </c>
      <c r="I31" s="53">
        <f t="shared" si="16"/>
        <v>5890.9</v>
      </c>
      <c r="J31" s="68">
        <f t="shared" si="0"/>
        <v>11781.8</v>
      </c>
      <c r="K31" s="66"/>
    </row>
    <row r="32" spans="1:16" ht="9.9499999999999993" customHeight="1" x14ac:dyDescent="0.25">
      <c r="A32" s="324" t="s">
        <v>55</v>
      </c>
      <c r="B32" s="326" t="s">
        <v>46</v>
      </c>
      <c r="C32" s="328">
        <f>Resumo!D32</f>
        <v>6400.0499999999993</v>
      </c>
      <c r="D32" s="334">
        <f>C32/C$47</f>
        <v>2.4320257902160067E-2</v>
      </c>
      <c r="E32" s="96"/>
      <c r="F32" s="96"/>
      <c r="G32" s="93">
        <v>0.2</v>
      </c>
      <c r="H32" s="93">
        <v>0.5</v>
      </c>
      <c r="I32" s="93">
        <v>0.3</v>
      </c>
      <c r="J32" s="67">
        <f t="shared" si="0"/>
        <v>1</v>
      </c>
      <c r="K32" s="66"/>
    </row>
    <row r="33" spans="1:16" x14ac:dyDescent="0.25">
      <c r="A33" s="325"/>
      <c r="B33" s="327"/>
      <c r="C33" s="329"/>
      <c r="D33" s="335"/>
      <c r="E33" s="55"/>
      <c r="F33" s="55"/>
      <c r="G33" s="53">
        <f t="shared" ref="G33:I33" si="17">G32*$C32</f>
        <v>1280.01</v>
      </c>
      <c r="H33" s="53">
        <f t="shared" si="17"/>
        <v>3200.0249999999996</v>
      </c>
      <c r="I33" s="53">
        <f t="shared" si="17"/>
        <v>1920.0149999999996</v>
      </c>
      <c r="J33" s="68">
        <f t="shared" si="0"/>
        <v>6400.0499999999993</v>
      </c>
      <c r="K33" s="66"/>
    </row>
    <row r="34" spans="1:16" ht="9.9499999999999993" customHeight="1" x14ac:dyDescent="0.25">
      <c r="A34" s="324" t="s">
        <v>56</v>
      </c>
      <c r="B34" s="326" t="s">
        <v>47</v>
      </c>
      <c r="C34" s="328">
        <f>Resumo!D34</f>
        <v>9719.02</v>
      </c>
      <c r="D34" s="334">
        <f>C34/C$47</f>
        <v>3.6932379115202502E-2</v>
      </c>
      <c r="E34" s="96"/>
      <c r="F34" s="94"/>
      <c r="G34" s="93">
        <v>0.5</v>
      </c>
      <c r="H34" s="93">
        <v>0.3</v>
      </c>
      <c r="I34" s="93">
        <v>0.2</v>
      </c>
      <c r="J34" s="67">
        <f t="shared" si="0"/>
        <v>1</v>
      </c>
      <c r="K34" s="66"/>
    </row>
    <row r="35" spans="1:16" x14ac:dyDescent="0.25">
      <c r="A35" s="325"/>
      <c r="B35" s="327"/>
      <c r="C35" s="329"/>
      <c r="D35" s="335"/>
      <c r="E35" s="55"/>
      <c r="F35" s="55"/>
      <c r="G35" s="53">
        <f t="shared" ref="G35:I35" si="18">G34*$C34</f>
        <v>4859.51</v>
      </c>
      <c r="H35" s="53">
        <f t="shared" si="18"/>
        <v>2915.7060000000001</v>
      </c>
      <c r="I35" s="53">
        <f t="shared" si="18"/>
        <v>1943.8040000000001</v>
      </c>
      <c r="J35" s="68">
        <f t="shared" si="0"/>
        <v>9719.02</v>
      </c>
      <c r="K35" s="66"/>
    </row>
    <row r="36" spans="1:16" ht="9.9499999999999993" customHeight="1" x14ac:dyDescent="0.25">
      <c r="A36" s="324" t="s">
        <v>57</v>
      </c>
      <c r="B36" s="326" t="s">
        <v>25</v>
      </c>
      <c r="C36" s="328">
        <f>Resumo!D36</f>
        <v>10130.299999999999</v>
      </c>
      <c r="D36" s="334">
        <f>C36/C$47</f>
        <v>3.8495247478730968E-2</v>
      </c>
      <c r="E36" s="97"/>
      <c r="F36" s="97"/>
      <c r="G36" s="93">
        <v>0.2</v>
      </c>
      <c r="H36" s="93">
        <v>0.3</v>
      </c>
      <c r="I36" s="93">
        <v>0.5</v>
      </c>
      <c r="J36" s="67">
        <f t="shared" si="0"/>
        <v>1</v>
      </c>
      <c r="K36" s="66"/>
    </row>
    <row r="37" spans="1:16" x14ac:dyDescent="0.25">
      <c r="A37" s="325"/>
      <c r="B37" s="327"/>
      <c r="C37" s="329"/>
      <c r="D37" s="335"/>
      <c r="E37" s="53"/>
      <c r="F37" s="53"/>
      <c r="G37" s="53">
        <f t="shared" ref="G37:I37" si="19">G36*$C36</f>
        <v>2026.06</v>
      </c>
      <c r="H37" s="53">
        <f t="shared" si="19"/>
        <v>3039.0899999999997</v>
      </c>
      <c r="I37" s="53">
        <f t="shared" si="19"/>
        <v>5065.1499999999996</v>
      </c>
      <c r="J37" s="68">
        <f t="shared" si="0"/>
        <v>10130.299999999999</v>
      </c>
      <c r="K37" s="66"/>
    </row>
    <row r="38" spans="1:16" ht="9.9499999999999993" customHeight="1" x14ac:dyDescent="0.25">
      <c r="A38" s="324" t="s">
        <v>58</v>
      </c>
      <c r="B38" s="326" t="s">
        <v>48</v>
      </c>
      <c r="C38" s="328">
        <f>Resumo!D38</f>
        <v>1073.51</v>
      </c>
      <c r="D38" s="334">
        <f>C38/C$47</f>
        <v>4.0793493895434968E-3</v>
      </c>
      <c r="E38" s="57"/>
      <c r="F38" s="57"/>
      <c r="G38" s="93">
        <v>0.2</v>
      </c>
      <c r="H38" s="93">
        <v>0.5</v>
      </c>
      <c r="I38" s="93">
        <v>0.3</v>
      </c>
      <c r="J38" s="67">
        <f t="shared" si="0"/>
        <v>1</v>
      </c>
      <c r="K38" s="66"/>
    </row>
    <row r="39" spans="1:16" x14ac:dyDescent="0.25">
      <c r="A39" s="325"/>
      <c r="B39" s="327"/>
      <c r="C39" s="329"/>
      <c r="D39" s="335"/>
      <c r="E39" s="53"/>
      <c r="F39" s="53"/>
      <c r="G39" s="53">
        <f t="shared" ref="G39:I39" si="20">G38*$C38</f>
        <v>214.702</v>
      </c>
      <c r="H39" s="53">
        <f t="shared" si="20"/>
        <v>536.755</v>
      </c>
      <c r="I39" s="53">
        <f t="shared" si="20"/>
        <v>322.053</v>
      </c>
      <c r="J39" s="68">
        <f t="shared" si="0"/>
        <v>1073.51</v>
      </c>
      <c r="K39" s="66"/>
    </row>
    <row r="40" spans="1:16" ht="9.9499999999999993" customHeight="1" x14ac:dyDescent="0.25">
      <c r="A40" s="324" t="s">
        <v>59</v>
      </c>
      <c r="B40" s="326" t="s">
        <v>84</v>
      </c>
      <c r="C40" s="328">
        <f>Resumo!D40</f>
        <v>24003.949999999997</v>
      </c>
      <c r="D40" s="334">
        <f>C40/C$47</f>
        <v>9.1215264673018992E-2</v>
      </c>
      <c r="E40" s="57"/>
      <c r="F40" s="57"/>
      <c r="G40" s="93">
        <v>0.2</v>
      </c>
      <c r="H40" s="93">
        <v>0.3</v>
      </c>
      <c r="I40" s="93">
        <v>0.5</v>
      </c>
      <c r="J40" s="67">
        <f t="shared" si="0"/>
        <v>1</v>
      </c>
      <c r="K40" s="66"/>
    </row>
    <row r="41" spans="1:16" x14ac:dyDescent="0.25">
      <c r="A41" s="325"/>
      <c r="B41" s="327"/>
      <c r="C41" s="329"/>
      <c r="D41" s="335"/>
      <c r="E41" s="53"/>
      <c r="F41" s="53"/>
      <c r="G41" s="53">
        <f t="shared" ref="G41:I41" si="21">G40*$C40</f>
        <v>4800.79</v>
      </c>
      <c r="H41" s="53">
        <f t="shared" si="21"/>
        <v>7201.1849999999986</v>
      </c>
      <c r="I41" s="53">
        <f t="shared" si="21"/>
        <v>12001.974999999999</v>
      </c>
      <c r="J41" s="68">
        <f t="shared" si="0"/>
        <v>24003.949999999997</v>
      </c>
      <c r="K41" s="66"/>
    </row>
    <row r="42" spans="1:16" ht="9.9499999999999993" customHeight="1" x14ac:dyDescent="0.25">
      <c r="A42" s="324" t="s">
        <v>60</v>
      </c>
      <c r="B42" s="326" t="s">
        <v>49</v>
      </c>
      <c r="C42" s="328">
        <f>Resumo!D42</f>
        <v>9230.0500000000011</v>
      </c>
      <c r="D42" s="334">
        <f>C42/C$47</f>
        <v>3.5074287927411907E-2</v>
      </c>
      <c r="E42" s="57"/>
      <c r="F42" s="58">
        <v>0.2</v>
      </c>
      <c r="G42" s="58">
        <v>0.4</v>
      </c>
      <c r="H42" s="58">
        <v>0.4</v>
      </c>
      <c r="I42" s="95"/>
      <c r="J42" s="67">
        <f t="shared" si="0"/>
        <v>1</v>
      </c>
      <c r="K42" s="66"/>
    </row>
    <row r="43" spans="1:16" x14ac:dyDescent="0.25">
      <c r="A43" s="325"/>
      <c r="B43" s="327"/>
      <c r="C43" s="329"/>
      <c r="D43" s="335"/>
      <c r="E43" s="53"/>
      <c r="F43" s="53">
        <f t="shared" ref="F43:H43" si="22">F42*$C42</f>
        <v>1846.0100000000002</v>
      </c>
      <c r="G43" s="53">
        <f t="shared" si="22"/>
        <v>3692.0200000000004</v>
      </c>
      <c r="H43" s="53">
        <f t="shared" si="22"/>
        <v>3692.0200000000004</v>
      </c>
      <c r="I43" s="56"/>
      <c r="J43" s="68">
        <f t="shared" si="0"/>
        <v>9230.0500000000011</v>
      </c>
      <c r="K43" s="66"/>
    </row>
    <row r="44" spans="1:16" ht="9.9499999999999993" customHeight="1" x14ac:dyDescent="0.25">
      <c r="A44" s="324" t="s">
        <v>61</v>
      </c>
      <c r="B44" s="326" t="s">
        <v>16</v>
      </c>
      <c r="C44" s="328">
        <f>Resumo!D44</f>
        <v>11971.410000000002</v>
      </c>
      <c r="D44" s="334">
        <f>C44/C$47</f>
        <v>4.5491485012226177E-2</v>
      </c>
      <c r="E44" s="94"/>
      <c r="F44" s="58">
        <v>0.25</v>
      </c>
      <c r="G44" s="58">
        <v>0.25</v>
      </c>
      <c r="H44" s="58">
        <v>0.1</v>
      </c>
      <c r="I44" s="58">
        <v>0.4</v>
      </c>
      <c r="J44" s="67">
        <f t="shared" si="0"/>
        <v>1</v>
      </c>
      <c r="K44" s="66"/>
      <c r="L44" s="51"/>
      <c r="M44" s="51"/>
      <c r="N44" s="51"/>
      <c r="O44" s="51"/>
      <c r="P44" s="51"/>
    </row>
    <row r="45" spans="1:16" x14ac:dyDescent="0.25">
      <c r="A45" s="325"/>
      <c r="B45" s="327"/>
      <c r="C45" s="329"/>
      <c r="D45" s="335"/>
      <c r="E45" s="55"/>
      <c r="F45" s="53">
        <f t="shared" ref="F45" si="23">F44*$C44</f>
        <v>2992.8525000000004</v>
      </c>
      <c r="G45" s="53">
        <f t="shared" ref="G45:I45" si="24">G44*$C44</f>
        <v>2992.8525000000004</v>
      </c>
      <c r="H45" s="53">
        <f t="shared" si="24"/>
        <v>1197.1410000000003</v>
      </c>
      <c r="I45" s="53">
        <f t="shared" si="24"/>
        <v>4788.5640000000012</v>
      </c>
      <c r="J45" s="68">
        <f t="shared" si="0"/>
        <v>11971.410000000003</v>
      </c>
      <c r="K45" s="66"/>
      <c r="L45" s="49"/>
    </row>
    <row r="46" spans="1:16" ht="6.95" customHeight="1" thickBot="1" x14ac:dyDescent="0.3">
      <c r="A46" s="71"/>
      <c r="B46" s="32"/>
      <c r="C46" s="13"/>
      <c r="D46" s="14"/>
      <c r="E46" s="61"/>
      <c r="F46" s="61"/>
      <c r="G46" s="61"/>
      <c r="H46" s="61"/>
      <c r="I46" s="62"/>
      <c r="J46" s="64"/>
      <c r="K46" s="30"/>
    </row>
    <row r="47" spans="1:16" ht="15.75" thickTop="1" x14ac:dyDescent="0.25">
      <c r="A47" s="369" t="s">
        <v>29</v>
      </c>
      <c r="B47" s="370"/>
      <c r="C47" s="33">
        <f>SUM(C10:C45)</f>
        <v>263157.15999999992</v>
      </c>
      <c r="D47" s="73">
        <f>SUM(D10:D45)</f>
        <v>1.0000000000000004</v>
      </c>
      <c r="E47" s="45"/>
      <c r="F47" s="46"/>
      <c r="G47" s="46"/>
      <c r="H47" s="46"/>
      <c r="I47" s="70"/>
      <c r="J47" s="371">
        <f>J45+J43+J41+J39+J37+J35+J33+J31+J29+J27+J25+J23+J21+J19+J17+J15+J13+J11</f>
        <v>263157.16000000003</v>
      </c>
      <c r="K47" s="9"/>
    </row>
    <row r="48" spans="1:16" ht="15.75" thickBot="1" x14ac:dyDescent="0.3">
      <c r="A48" s="345" t="s">
        <v>30</v>
      </c>
      <c r="B48" s="346"/>
      <c r="C48" s="40">
        <f>C47-C12</f>
        <v>219850.90999999992</v>
      </c>
      <c r="D48" s="72">
        <f>D47-D12</f>
        <v>0.83543579053672756</v>
      </c>
      <c r="E48" s="47"/>
      <c r="F48" s="47"/>
      <c r="G48" s="47"/>
      <c r="H48" s="47"/>
      <c r="I48" s="48"/>
      <c r="J48" s="372"/>
      <c r="K48" s="9"/>
    </row>
    <row r="49" spans="1:11" ht="15.75" thickTop="1" x14ac:dyDescent="0.25">
      <c r="A49" s="360" t="s">
        <v>31</v>
      </c>
      <c r="B49" s="361"/>
      <c r="C49" s="361"/>
      <c r="D49" s="362"/>
      <c r="E49" s="42">
        <f>E11+E15+E17+E19+E21+E23+E25+E27+E29+E33+E35+E37+E39+E41+E43+E45+E31</f>
        <v>860.29500000000007</v>
      </c>
      <c r="F49" s="42">
        <f t="shared" ref="F49:I49" si="25">F11+F15+F17+F19+F21+F23+F25+F27+F29+F33+F35+F37+F39+F41+F43+F45+F31</f>
        <v>33312.824500000002</v>
      </c>
      <c r="G49" s="42">
        <f t="shared" si="25"/>
        <v>55749.26140000001</v>
      </c>
      <c r="H49" s="42">
        <f t="shared" si="25"/>
        <v>68270.429999999978</v>
      </c>
      <c r="I49" s="42">
        <f t="shared" si="25"/>
        <v>61658.099099999999</v>
      </c>
      <c r="J49" s="30"/>
      <c r="K49" s="9"/>
    </row>
    <row r="50" spans="1:11" x14ac:dyDescent="0.25">
      <c r="A50" s="360" t="s">
        <v>62</v>
      </c>
      <c r="B50" s="361"/>
      <c r="C50" s="361"/>
      <c r="D50" s="362"/>
      <c r="E50" s="41">
        <f>E49/$C$48</f>
        <v>3.9130836438202614E-3</v>
      </c>
      <c r="F50" s="41">
        <f>F49/$C$48</f>
        <v>0.15152461502206208</v>
      </c>
      <c r="G50" s="41">
        <f>G49/$C$48</f>
        <v>0.25357757855084628</v>
      </c>
      <c r="H50" s="41">
        <f>H49/$C$48</f>
        <v>0.31053057728985523</v>
      </c>
      <c r="I50" s="41">
        <f>I49/$C$48</f>
        <v>0.28045414549341652</v>
      </c>
      <c r="J50" s="30"/>
      <c r="K50" s="9"/>
    </row>
    <row r="51" spans="1:11" x14ac:dyDescent="0.25">
      <c r="A51" s="360" t="s">
        <v>32</v>
      </c>
      <c r="B51" s="361"/>
      <c r="C51" s="361"/>
      <c r="D51" s="362"/>
      <c r="E51" s="43">
        <f>E49+E13</f>
        <v>860.29500000000007</v>
      </c>
      <c r="F51" s="43">
        <f>F49+F13</f>
        <v>40044.248337849371</v>
      </c>
      <c r="G51" s="43">
        <f>G49+G13</f>
        <v>66730.7554111176</v>
      </c>
      <c r="H51" s="43">
        <f>H49+H13</f>
        <v>81718.344812758776</v>
      </c>
      <c r="I51" s="43">
        <f>I49+I13</f>
        <v>73803.516438274266</v>
      </c>
      <c r="J51" s="30"/>
      <c r="K51" s="9"/>
    </row>
    <row r="52" spans="1:11" x14ac:dyDescent="0.25">
      <c r="A52" s="360" t="s">
        <v>33</v>
      </c>
      <c r="B52" s="361"/>
      <c r="C52" s="361"/>
      <c r="D52" s="362"/>
      <c r="E52" s="44">
        <f>E51</f>
        <v>860.29500000000007</v>
      </c>
      <c r="F52" s="44">
        <f>E52+F51</f>
        <v>40904.543337849369</v>
      </c>
      <c r="G52" s="44">
        <f>F52+G51</f>
        <v>107635.29874896698</v>
      </c>
      <c r="H52" s="44">
        <f t="shared" ref="H52:I52" si="26">G52+H51</f>
        <v>189353.64356172574</v>
      </c>
      <c r="I52" s="44">
        <f t="shared" si="26"/>
        <v>263157.16000000003</v>
      </c>
      <c r="J52" s="30"/>
      <c r="K52" s="9"/>
    </row>
    <row r="53" spans="1:11" ht="15.75" thickBot="1" x14ac:dyDescent="0.3">
      <c r="A53" s="363" t="s">
        <v>34</v>
      </c>
      <c r="B53" s="364"/>
      <c r="C53" s="364"/>
      <c r="D53" s="365"/>
      <c r="E53" s="65">
        <f>E50</f>
        <v>3.9130836438202614E-3</v>
      </c>
      <c r="F53" s="11">
        <f>F50+E53</f>
        <v>0.15543769866588233</v>
      </c>
      <c r="G53" s="11">
        <f>F53+G50</f>
        <v>0.40901527721672859</v>
      </c>
      <c r="H53" s="11">
        <f t="shared" ref="H53:I53" si="27">G53+H50</f>
        <v>0.71954585450658382</v>
      </c>
      <c r="I53" s="11">
        <f t="shared" si="27"/>
        <v>1.0000000000000004</v>
      </c>
      <c r="J53" s="30"/>
      <c r="K53" s="9"/>
    </row>
    <row r="54" spans="1:11" ht="33" customHeight="1" thickTop="1" x14ac:dyDescent="0.25">
      <c r="A54" s="366" t="s">
        <v>4</v>
      </c>
      <c r="B54" s="367"/>
      <c r="C54" s="367"/>
      <c r="D54" s="368"/>
      <c r="E54" s="354" t="s">
        <v>19</v>
      </c>
      <c r="F54" s="354"/>
      <c r="G54" s="354"/>
      <c r="H54" s="354"/>
      <c r="I54" s="354"/>
      <c r="J54" s="9"/>
      <c r="K54" s="9"/>
    </row>
    <row r="55" spans="1:11" ht="33" customHeight="1" x14ac:dyDescent="0.25">
      <c r="A55" s="357" t="s">
        <v>571</v>
      </c>
      <c r="B55" s="358"/>
      <c r="C55" s="359"/>
      <c r="D55" s="89" t="s">
        <v>576</v>
      </c>
      <c r="E55" s="355"/>
      <c r="F55" s="355"/>
      <c r="G55" s="355"/>
      <c r="H55" s="355"/>
      <c r="I55" s="355"/>
      <c r="J55" s="9"/>
      <c r="K55" s="9"/>
    </row>
    <row r="56" spans="1:11" x14ac:dyDescent="0.25">
      <c r="A56" s="356" t="s">
        <v>5</v>
      </c>
      <c r="B56" s="356"/>
      <c r="C56" s="1"/>
      <c r="D56" s="1"/>
      <c r="E56" s="8"/>
      <c r="F56" s="2"/>
      <c r="G56" s="2"/>
      <c r="H56" s="2"/>
      <c r="I56" s="2"/>
      <c r="J56" s="4"/>
      <c r="K56" s="3"/>
    </row>
    <row r="57" spans="1:11" ht="27" customHeight="1" x14ac:dyDescent="0.25">
      <c r="A57" s="10"/>
      <c r="B57" s="353" t="s">
        <v>575</v>
      </c>
      <c r="C57" s="353"/>
      <c r="D57" s="353"/>
      <c r="E57" s="353"/>
      <c r="F57" s="353"/>
      <c r="G57" s="353"/>
      <c r="H57" s="353"/>
      <c r="I57" s="353"/>
      <c r="J57" s="6"/>
      <c r="K57" s="6"/>
    </row>
    <row r="58" spans="1:11" x14ac:dyDescent="0.25">
      <c r="A58" s="1"/>
      <c r="B58" s="7"/>
      <c r="C58" s="8"/>
      <c r="D58" s="8"/>
      <c r="E58" s="8"/>
      <c r="F58" s="8"/>
      <c r="G58" s="8"/>
      <c r="H58" s="8"/>
      <c r="I58" s="8"/>
      <c r="J58" s="8"/>
      <c r="K58" s="8"/>
    </row>
    <row r="59" spans="1:11" x14ac:dyDescent="0.25">
      <c r="A59" s="1"/>
      <c r="B59" s="7"/>
      <c r="C59" s="8"/>
      <c r="D59" s="8"/>
      <c r="E59" s="9"/>
      <c r="F59" s="8"/>
      <c r="G59" s="8"/>
      <c r="H59" s="8"/>
      <c r="I59" s="8"/>
      <c r="J59" s="8"/>
      <c r="K59" s="8"/>
    </row>
    <row r="60" spans="1:11" x14ac:dyDescent="0.25">
      <c r="A60" s="5"/>
      <c r="B60" s="7"/>
      <c r="C60" s="8"/>
      <c r="D60" s="8"/>
      <c r="E60" s="9"/>
      <c r="F60" s="8"/>
      <c r="G60" s="8"/>
      <c r="H60" s="8"/>
      <c r="I60" s="8"/>
      <c r="J60" s="8"/>
      <c r="K60" s="8"/>
    </row>
    <row r="61" spans="1:11" x14ac:dyDescent="0.25">
      <c r="A61" s="1"/>
      <c r="B61" s="9"/>
      <c r="C61" s="9"/>
      <c r="D61" s="9"/>
      <c r="E61" s="9"/>
      <c r="F61" s="9"/>
      <c r="G61" s="9"/>
      <c r="H61" s="9"/>
      <c r="I61" s="9"/>
      <c r="J61" s="9"/>
      <c r="K61" s="3"/>
    </row>
    <row r="62" spans="1:11" x14ac:dyDescent="0.25">
      <c r="A62" s="9"/>
      <c r="B62" s="9"/>
      <c r="C62" s="9"/>
      <c r="D62" s="9"/>
      <c r="E62" s="9"/>
      <c r="F62" s="9"/>
      <c r="G62" s="9"/>
      <c r="H62" s="9"/>
      <c r="I62" s="9"/>
      <c r="J62" s="9"/>
      <c r="K62" s="9"/>
    </row>
    <row r="63" spans="1:11" x14ac:dyDescent="0.25">
      <c r="A63" s="9"/>
      <c r="B63" s="9"/>
      <c r="C63" s="9"/>
      <c r="D63" s="9"/>
      <c r="E63" s="9"/>
      <c r="F63" s="9"/>
      <c r="G63" s="9"/>
      <c r="H63" s="9"/>
      <c r="I63" s="9"/>
      <c r="J63" s="9"/>
      <c r="K63" s="9"/>
    </row>
    <row r="64" spans="1:11" x14ac:dyDescent="0.25">
      <c r="A64" s="9"/>
      <c r="B64" s="9"/>
      <c r="C64" s="9"/>
      <c r="D64" s="9"/>
      <c r="E64" s="9"/>
      <c r="F64" s="9"/>
      <c r="G64" s="9"/>
      <c r="H64" s="9"/>
      <c r="I64" s="9"/>
      <c r="J64" s="9"/>
      <c r="K64" s="9"/>
    </row>
    <row r="65" spans="1:11" x14ac:dyDescent="0.25">
      <c r="A65" s="9"/>
      <c r="B65" s="9"/>
      <c r="C65" s="9"/>
      <c r="D65" s="9"/>
      <c r="E65" s="9"/>
      <c r="F65" s="9"/>
      <c r="G65" s="9"/>
      <c r="H65" s="9"/>
      <c r="I65" s="9"/>
      <c r="J65" s="9"/>
      <c r="K65" s="9"/>
    </row>
    <row r="66" spans="1:11" x14ac:dyDescent="0.25">
      <c r="A66" s="9"/>
      <c r="B66" s="9"/>
      <c r="C66" s="9"/>
      <c r="D66" s="9"/>
      <c r="E66" s="9"/>
      <c r="F66" s="9"/>
      <c r="G66" s="9"/>
      <c r="H66" s="9"/>
      <c r="I66" s="9"/>
      <c r="J66" s="9"/>
      <c r="K66" s="9"/>
    </row>
    <row r="67" spans="1:11" x14ac:dyDescent="0.25">
      <c r="A67" s="9"/>
      <c r="B67" s="9"/>
      <c r="C67" s="9"/>
      <c r="D67" s="9"/>
      <c r="E67" s="9"/>
      <c r="F67" s="9"/>
      <c r="G67" s="9"/>
      <c r="H67" s="9"/>
      <c r="I67" s="9"/>
      <c r="J67" s="9"/>
      <c r="K67" s="9"/>
    </row>
    <row r="68" spans="1:11" x14ac:dyDescent="0.25">
      <c r="A68" s="9"/>
      <c r="B68" s="9"/>
      <c r="C68" s="9"/>
      <c r="D68" s="9"/>
      <c r="E68" s="9"/>
      <c r="F68" s="9"/>
      <c r="G68" s="9"/>
      <c r="H68" s="9"/>
      <c r="I68" s="9"/>
      <c r="J68" s="9"/>
      <c r="K68" s="9"/>
    </row>
    <row r="69" spans="1:11" x14ac:dyDescent="0.25">
      <c r="A69" s="9"/>
      <c r="B69" s="9"/>
      <c r="C69" s="9"/>
      <c r="D69" s="9"/>
      <c r="E69" s="9"/>
      <c r="F69" s="9"/>
      <c r="G69" s="9"/>
      <c r="H69" s="9"/>
      <c r="I69" s="9"/>
      <c r="J69" s="9"/>
      <c r="K69" s="9"/>
    </row>
    <row r="70" spans="1:11" x14ac:dyDescent="0.25">
      <c r="A70" s="9"/>
      <c r="B70" s="9"/>
      <c r="C70" s="9"/>
      <c r="D70" s="9"/>
      <c r="E70" s="9"/>
      <c r="F70" s="9"/>
      <c r="G70" s="9"/>
      <c r="H70" s="9"/>
      <c r="I70" s="9"/>
      <c r="J70" s="9"/>
      <c r="K70" s="9"/>
    </row>
    <row r="71" spans="1:11" x14ac:dyDescent="0.25">
      <c r="A71" s="9"/>
      <c r="B71" s="9"/>
      <c r="C71" s="9"/>
      <c r="D71" s="9"/>
      <c r="E71" s="9"/>
      <c r="F71" s="9"/>
      <c r="G71" s="9"/>
      <c r="H71" s="9"/>
      <c r="I71" s="9"/>
      <c r="J71" s="9"/>
      <c r="K71" s="9"/>
    </row>
    <row r="72" spans="1:11" x14ac:dyDescent="0.25">
      <c r="A72" s="9"/>
      <c r="B72" s="9"/>
      <c r="C72" s="9"/>
      <c r="D72" s="9"/>
      <c r="E72" s="9"/>
      <c r="F72" s="9"/>
      <c r="G72" s="9"/>
      <c r="H72" s="9"/>
      <c r="I72" s="9"/>
      <c r="J72" s="9"/>
      <c r="K72" s="9"/>
    </row>
    <row r="73" spans="1:11" x14ac:dyDescent="0.25">
      <c r="A73" s="9"/>
      <c r="B73" s="9"/>
      <c r="C73" s="9"/>
      <c r="D73" s="9"/>
      <c r="E73" s="9"/>
      <c r="F73" s="9"/>
      <c r="G73" s="9"/>
      <c r="H73" s="9"/>
      <c r="I73" s="9"/>
      <c r="J73" s="9"/>
      <c r="K73" s="9"/>
    </row>
    <row r="74" spans="1:11" x14ac:dyDescent="0.25">
      <c r="A74" s="9"/>
      <c r="B74" s="9"/>
      <c r="C74" s="9"/>
      <c r="D74" s="9"/>
      <c r="E74" s="9"/>
      <c r="F74" s="9"/>
      <c r="G74" s="9"/>
      <c r="H74" s="9"/>
      <c r="I74" s="9"/>
      <c r="J74" s="9"/>
      <c r="K74" s="9"/>
    </row>
    <row r="75" spans="1:11" x14ac:dyDescent="0.25">
      <c r="A75" s="9"/>
      <c r="B75" s="9"/>
      <c r="C75" s="9"/>
      <c r="D75" s="9"/>
      <c r="E75" s="9"/>
      <c r="F75" s="9"/>
      <c r="G75" s="9"/>
      <c r="H75" s="9"/>
      <c r="I75" s="9"/>
      <c r="J75" s="9"/>
      <c r="K75" s="9"/>
    </row>
    <row r="76" spans="1:11" x14ac:dyDescent="0.25">
      <c r="A76" s="9"/>
      <c r="B76" s="9"/>
      <c r="C76" s="9"/>
      <c r="D76" s="9"/>
      <c r="E76" s="9"/>
      <c r="F76" s="9"/>
      <c r="G76" s="9"/>
      <c r="H76" s="9"/>
      <c r="I76" s="9"/>
      <c r="J76" s="9"/>
      <c r="K76" s="9"/>
    </row>
    <row r="77" spans="1:11" x14ac:dyDescent="0.25">
      <c r="A77" s="9"/>
      <c r="B77" s="9"/>
      <c r="C77" s="9"/>
      <c r="D77" s="9"/>
      <c r="E77" s="9"/>
      <c r="F77" s="9"/>
      <c r="G77" s="9"/>
      <c r="H77" s="9"/>
      <c r="I77" s="9"/>
      <c r="J77" s="9"/>
      <c r="K77" s="9"/>
    </row>
    <row r="78" spans="1:11" x14ac:dyDescent="0.25">
      <c r="A78" s="9"/>
      <c r="B78" s="9"/>
      <c r="C78" s="9"/>
      <c r="D78" s="9"/>
      <c r="E78" s="9"/>
      <c r="F78" s="9"/>
      <c r="G78" s="9"/>
      <c r="H78" s="9"/>
      <c r="I78" s="9"/>
      <c r="J78" s="9"/>
      <c r="K78" s="9"/>
    </row>
    <row r="79" spans="1:11" x14ac:dyDescent="0.25">
      <c r="A79" s="9"/>
      <c r="B79" s="9"/>
      <c r="C79" s="9"/>
      <c r="D79" s="9"/>
      <c r="E79" s="9"/>
      <c r="F79" s="9"/>
      <c r="G79" s="9"/>
      <c r="H79" s="9"/>
      <c r="I79" s="9"/>
      <c r="J79" s="9"/>
      <c r="K79" s="9"/>
    </row>
    <row r="80" spans="1:11" x14ac:dyDescent="0.25">
      <c r="A80" s="9"/>
      <c r="B80" s="9"/>
      <c r="C80" s="9"/>
      <c r="D80" s="9"/>
      <c r="E80" s="9"/>
      <c r="F80" s="9"/>
      <c r="G80" s="9"/>
      <c r="H80" s="9"/>
      <c r="I80" s="9"/>
      <c r="J80" s="9"/>
      <c r="K80" s="9"/>
    </row>
    <row r="81" spans="1:11" x14ac:dyDescent="0.25">
      <c r="A81" s="9"/>
      <c r="B81" s="9"/>
      <c r="C81" s="9"/>
      <c r="D81" s="9"/>
      <c r="E81" s="9"/>
      <c r="F81" s="9"/>
      <c r="G81" s="9"/>
      <c r="H81" s="9"/>
      <c r="I81" s="9"/>
      <c r="J81" s="9"/>
      <c r="K81" s="9"/>
    </row>
    <row r="82" spans="1:11" x14ac:dyDescent="0.25">
      <c r="A82" s="9"/>
      <c r="B82" s="9"/>
      <c r="C82" s="9"/>
      <c r="D82" s="9"/>
      <c r="E82" s="9"/>
      <c r="F82" s="9"/>
      <c r="G82" s="9"/>
      <c r="H82" s="9"/>
      <c r="I82" s="9"/>
      <c r="J82" s="9"/>
      <c r="K82" s="9"/>
    </row>
    <row r="83" spans="1:11" x14ac:dyDescent="0.25">
      <c r="A83" s="9"/>
      <c r="B83" s="9"/>
      <c r="C83" s="9"/>
      <c r="D83" s="9"/>
      <c r="E83" s="9"/>
      <c r="F83" s="9"/>
      <c r="G83" s="9"/>
      <c r="H83" s="9"/>
      <c r="I83" s="9"/>
      <c r="J83" s="9"/>
      <c r="K83" s="9"/>
    </row>
    <row r="84" spans="1:11" x14ac:dyDescent="0.25">
      <c r="A84" s="9"/>
      <c r="B84" s="9"/>
      <c r="C84" s="9"/>
      <c r="D84" s="9"/>
      <c r="E84" s="9"/>
      <c r="F84" s="9"/>
      <c r="G84" s="9"/>
      <c r="H84" s="9"/>
      <c r="I84" s="9"/>
      <c r="J84" s="9"/>
      <c r="K84" s="9"/>
    </row>
    <row r="85" spans="1:11" x14ac:dyDescent="0.25">
      <c r="A85" s="9"/>
      <c r="B85" s="9"/>
      <c r="C85" s="9"/>
      <c r="D85" s="9"/>
      <c r="E85" s="9"/>
      <c r="F85" s="9"/>
      <c r="G85" s="9"/>
      <c r="H85" s="9"/>
      <c r="I85" s="9"/>
      <c r="J85" s="9"/>
      <c r="K85" s="9"/>
    </row>
    <row r="86" spans="1:11" x14ac:dyDescent="0.25">
      <c r="A86" s="9"/>
      <c r="B86" s="9"/>
      <c r="C86" s="9"/>
      <c r="D86" s="9"/>
      <c r="E86" s="9"/>
      <c r="F86" s="9"/>
      <c r="G86" s="9"/>
      <c r="H86" s="9"/>
      <c r="I86" s="9"/>
      <c r="J86" s="9"/>
      <c r="K86" s="9"/>
    </row>
    <row r="87" spans="1:11" x14ac:dyDescent="0.25">
      <c r="A87" s="9"/>
      <c r="B87" s="9"/>
      <c r="C87" s="9"/>
      <c r="D87" s="9"/>
      <c r="E87" s="9"/>
      <c r="F87" s="9"/>
      <c r="G87" s="9"/>
      <c r="H87" s="9"/>
      <c r="I87" s="9"/>
      <c r="J87" s="9"/>
      <c r="K87" s="9"/>
    </row>
    <row r="88" spans="1:11" x14ac:dyDescent="0.25">
      <c r="A88" s="9"/>
      <c r="B88" s="9"/>
      <c r="C88" s="9"/>
      <c r="D88" s="9"/>
      <c r="E88" s="9"/>
      <c r="F88" s="9"/>
      <c r="G88" s="9"/>
      <c r="H88" s="9"/>
      <c r="I88" s="9"/>
      <c r="J88" s="9"/>
      <c r="K88" s="9"/>
    </row>
    <row r="89" spans="1:11" x14ac:dyDescent="0.25">
      <c r="A89" s="9"/>
      <c r="B89" s="9"/>
      <c r="C89" s="9"/>
      <c r="D89" s="9"/>
      <c r="E89" s="9"/>
      <c r="F89" s="9"/>
      <c r="G89" s="9"/>
      <c r="H89" s="9"/>
      <c r="I89" s="9"/>
      <c r="J89" s="9"/>
      <c r="K89" s="9"/>
    </row>
    <row r="90" spans="1:11" x14ac:dyDescent="0.25">
      <c r="A90" s="9"/>
      <c r="B90" s="9"/>
      <c r="C90" s="9"/>
      <c r="D90" s="9"/>
      <c r="E90" s="9"/>
      <c r="F90" s="9"/>
      <c r="G90" s="9"/>
      <c r="H90" s="9"/>
      <c r="I90" s="9"/>
      <c r="J90" s="9"/>
      <c r="K90" s="9"/>
    </row>
    <row r="91" spans="1:11" x14ac:dyDescent="0.25">
      <c r="A91" s="9"/>
      <c r="B91" s="9"/>
      <c r="C91" s="9"/>
      <c r="D91" s="9"/>
      <c r="E91" s="9"/>
      <c r="F91" s="9"/>
      <c r="G91" s="9"/>
      <c r="H91" s="9"/>
      <c r="I91" s="9"/>
      <c r="J91" s="9"/>
      <c r="K91" s="9"/>
    </row>
    <row r="92" spans="1:11" x14ac:dyDescent="0.25">
      <c r="A92" s="9"/>
      <c r="B92" s="9"/>
      <c r="C92" s="9"/>
      <c r="D92" s="9"/>
      <c r="E92" s="9"/>
      <c r="F92" s="9"/>
      <c r="G92" s="9"/>
      <c r="H92" s="9"/>
      <c r="I92" s="9"/>
      <c r="J92" s="9"/>
      <c r="K92" s="9"/>
    </row>
    <row r="93" spans="1:11" x14ac:dyDescent="0.25">
      <c r="A93" s="9"/>
      <c r="B93" s="9"/>
      <c r="C93" s="9"/>
      <c r="D93" s="9"/>
      <c r="E93" s="9"/>
      <c r="F93" s="9"/>
      <c r="G93" s="9"/>
      <c r="H93" s="9"/>
      <c r="I93" s="9"/>
      <c r="J93" s="9"/>
      <c r="K93" s="9"/>
    </row>
    <row r="94" spans="1:11" x14ac:dyDescent="0.25">
      <c r="A94" s="9"/>
      <c r="B94" s="9"/>
      <c r="C94" s="9"/>
      <c r="D94" s="9"/>
      <c r="E94" s="9"/>
      <c r="F94" s="9"/>
      <c r="G94" s="9"/>
      <c r="H94" s="9"/>
      <c r="I94" s="9"/>
      <c r="J94" s="9"/>
      <c r="K94" s="9"/>
    </row>
    <row r="95" spans="1:11" x14ac:dyDescent="0.25">
      <c r="A95" s="9"/>
      <c r="B95" s="9"/>
      <c r="C95" s="9"/>
      <c r="D95" s="9"/>
      <c r="E95" s="9"/>
      <c r="F95" s="9"/>
      <c r="G95" s="9"/>
      <c r="H95" s="9"/>
      <c r="I95" s="9"/>
      <c r="J95" s="9"/>
      <c r="K95" s="9"/>
    </row>
    <row r="96" spans="1:11" x14ac:dyDescent="0.25">
      <c r="A96" s="9"/>
      <c r="B96" s="9"/>
      <c r="C96" s="9"/>
      <c r="D96" s="9"/>
      <c r="E96" s="9"/>
      <c r="F96" s="9"/>
      <c r="G96" s="9"/>
      <c r="H96" s="9"/>
      <c r="I96" s="9"/>
      <c r="J96" s="9"/>
      <c r="K96" s="9"/>
    </row>
    <row r="97" spans="1:11" x14ac:dyDescent="0.25">
      <c r="A97" s="9"/>
      <c r="B97" s="9"/>
      <c r="C97" s="9"/>
      <c r="D97" s="9"/>
      <c r="E97" s="9"/>
      <c r="F97" s="9"/>
      <c r="G97" s="9"/>
      <c r="H97" s="9"/>
      <c r="I97" s="9"/>
      <c r="J97" s="9"/>
      <c r="K97" s="9"/>
    </row>
    <row r="98" spans="1:11" x14ac:dyDescent="0.25">
      <c r="A98" s="9"/>
      <c r="B98" s="9"/>
      <c r="C98" s="9"/>
      <c r="D98" s="9"/>
      <c r="E98" s="9"/>
      <c r="F98" s="9"/>
      <c r="G98" s="9"/>
      <c r="H98" s="9"/>
      <c r="I98" s="9"/>
      <c r="J98" s="9"/>
      <c r="K98" s="9"/>
    </row>
    <row r="99" spans="1:11" x14ac:dyDescent="0.25">
      <c r="A99" s="9"/>
      <c r="B99" s="9"/>
      <c r="C99" s="9"/>
      <c r="D99" s="9"/>
      <c r="E99" s="9"/>
      <c r="F99" s="9"/>
      <c r="G99" s="9"/>
      <c r="H99" s="9"/>
      <c r="I99" s="9"/>
      <c r="J99" s="9"/>
      <c r="K99" s="9"/>
    </row>
    <row r="100" spans="1:11" x14ac:dyDescent="0.25">
      <c r="A100" s="9"/>
      <c r="B100" s="9"/>
      <c r="C100" s="9"/>
      <c r="D100" s="9"/>
      <c r="E100" s="9"/>
      <c r="F100" s="9"/>
      <c r="G100" s="9"/>
      <c r="H100" s="9"/>
      <c r="I100" s="9"/>
      <c r="J100" s="9"/>
      <c r="K100" s="9"/>
    </row>
    <row r="101" spans="1:11" x14ac:dyDescent="0.25">
      <c r="A101" s="9"/>
      <c r="B101" s="9"/>
      <c r="C101" s="9"/>
      <c r="D101" s="9"/>
      <c r="E101" s="9"/>
      <c r="F101" s="9"/>
      <c r="G101" s="9"/>
      <c r="H101" s="9"/>
      <c r="I101" s="9"/>
      <c r="J101" s="9"/>
      <c r="K101" s="9"/>
    </row>
    <row r="102" spans="1:11" x14ac:dyDescent="0.25">
      <c r="A102" s="9"/>
      <c r="B102" s="9"/>
      <c r="C102" s="9"/>
      <c r="D102" s="9"/>
      <c r="E102" s="9"/>
      <c r="F102" s="9"/>
      <c r="G102" s="9"/>
      <c r="H102" s="9"/>
      <c r="I102" s="9"/>
      <c r="J102" s="9"/>
      <c r="K102" s="9"/>
    </row>
    <row r="103" spans="1:11" x14ac:dyDescent="0.25">
      <c r="A103" s="9"/>
      <c r="B103" s="9"/>
      <c r="C103" s="9"/>
      <c r="D103" s="9"/>
      <c r="E103" s="9"/>
      <c r="F103" s="9"/>
      <c r="G103" s="9"/>
      <c r="H103" s="9"/>
      <c r="I103" s="9"/>
      <c r="J103" s="9"/>
      <c r="K103" s="9"/>
    </row>
    <row r="104" spans="1:11" x14ac:dyDescent="0.25">
      <c r="A104" s="9"/>
      <c r="B104" s="9"/>
      <c r="C104" s="9"/>
      <c r="D104" s="9"/>
      <c r="E104" s="9"/>
      <c r="F104" s="9"/>
      <c r="G104" s="9"/>
      <c r="H104" s="9"/>
      <c r="I104" s="9"/>
      <c r="J104" s="9"/>
      <c r="K104" s="9"/>
    </row>
    <row r="105" spans="1:11" x14ac:dyDescent="0.25">
      <c r="A105" s="9"/>
      <c r="B105" s="9"/>
      <c r="C105" s="9"/>
      <c r="D105" s="9"/>
      <c r="E105" s="9"/>
      <c r="F105" s="9"/>
      <c r="G105" s="9"/>
      <c r="H105" s="9"/>
      <c r="I105" s="9"/>
      <c r="J105" s="9"/>
      <c r="K105" s="9"/>
    </row>
    <row r="106" spans="1:11" x14ac:dyDescent="0.25">
      <c r="A106" s="9"/>
      <c r="B106" s="9"/>
      <c r="C106" s="9"/>
      <c r="D106" s="9"/>
      <c r="E106" s="9"/>
      <c r="F106" s="9"/>
      <c r="G106" s="9"/>
      <c r="H106" s="9"/>
      <c r="I106" s="9"/>
      <c r="J106" s="9"/>
      <c r="K106" s="9"/>
    </row>
    <row r="107" spans="1:11" x14ac:dyDescent="0.25">
      <c r="A107" s="9"/>
      <c r="B107" s="9"/>
      <c r="C107" s="9"/>
      <c r="D107" s="9"/>
      <c r="E107" s="9"/>
      <c r="F107" s="9"/>
      <c r="G107" s="9"/>
      <c r="H107" s="9"/>
      <c r="I107" s="9"/>
      <c r="J107" s="9"/>
      <c r="K107" s="9"/>
    </row>
    <row r="108" spans="1:11" x14ac:dyDescent="0.25">
      <c r="A108" s="9"/>
      <c r="B108" s="9"/>
      <c r="C108" s="9"/>
      <c r="D108" s="9"/>
      <c r="E108" s="9"/>
      <c r="F108" s="9"/>
      <c r="G108" s="9"/>
      <c r="H108" s="9"/>
      <c r="I108" s="9"/>
      <c r="J108" s="9"/>
      <c r="K108" s="9"/>
    </row>
    <row r="109" spans="1:11" x14ac:dyDescent="0.25">
      <c r="A109" s="9"/>
      <c r="B109" s="9"/>
      <c r="C109" s="9"/>
      <c r="D109" s="9"/>
      <c r="E109" s="9"/>
      <c r="F109" s="9"/>
      <c r="G109" s="9"/>
      <c r="H109" s="9"/>
      <c r="I109" s="9"/>
      <c r="J109" s="9"/>
      <c r="K109" s="9"/>
    </row>
    <row r="110" spans="1:11" x14ac:dyDescent="0.25">
      <c r="A110" s="9"/>
      <c r="B110" s="9"/>
      <c r="C110" s="9"/>
      <c r="D110" s="9"/>
      <c r="E110" s="9"/>
      <c r="F110" s="9"/>
      <c r="G110" s="9"/>
      <c r="H110" s="9"/>
      <c r="I110" s="9"/>
      <c r="J110" s="9"/>
      <c r="K110" s="9"/>
    </row>
    <row r="111" spans="1:11" x14ac:dyDescent="0.25">
      <c r="A111" s="9"/>
      <c r="B111" s="9"/>
      <c r="C111" s="9"/>
      <c r="D111" s="9"/>
      <c r="E111" s="9"/>
      <c r="F111" s="9"/>
      <c r="G111" s="9"/>
      <c r="H111" s="9"/>
      <c r="I111" s="9"/>
      <c r="J111" s="9"/>
      <c r="K111" s="9"/>
    </row>
    <row r="112" spans="1:11" x14ac:dyDescent="0.25">
      <c r="A112" s="9"/>
      <c r="B112" s="9"/>
      <c r="C112" s="9"/>
      <c r="D112" s="9"/>
      <c r="E112" s="9"/>
      <c r="F112" s="9"/>
      <c r="G112" s="9"/>
      <c r="H112" s="9"/>
      <c r="I112" s="9"/>
      <c r="J112" s="9"/>
      <c r="K112" s="9"/>
    </row>
    <row r="113" spans="1:11" x14ac:dyDescent="0.25">
      <c r="A113" s="9"/>
      <c r="B113" s="9"/>
      <c r="C113" s="9"/>
      <c r="D113" s="9"/>
      <c r="E113" s="9"/>
      <c r="F113" s="9"/>
      <c r="G113" s="9"/>
      <c r="H113" s="9"/>
      <c r="I113" s="9"/>
      <c r="J113" s="9"/>
      <c r="K113" s="9"/>
    </row>
    <row r="114" spans="1:11" x14ac:dyDescent="0.25">
      <c r="A114" s="9"/>
      <c r="B114" s="9"/>
      <c r="C114" s="9"/>
      <c r="D114" s="9"/>
      <c r="E114" s="9"/>
      <c r="F114" s="9"/>
      <c r="G114" s="9"/>
      <c r="H114" s="9"/>
      <c r="I114" s="9"/>
      <c r="J114" s="9"/>
      <c r="K114" s="9"/>
    </row>
    <row r="115" spans="1:11" x14ac:dyDescent="0.25">
      <c r="A115" s="9"/>
      <c r="B115" s="9"/>
      <c r="C115" s="9"/>
      <c r="D115" s="9"/>
      <c r="E115" s="9"/>
      <c r="F115" s="9"/>
      <c r="G115" s="9"/>
      <c r="H115" s="9"/>
      <c r="I115" s="9"/>
      <c r="J115" s="9"/>
      <c r="K115" s="9"/>
    </row>
    <row r="116" spans="1:11" x14ac:dyDescent="0.25">
      <c r="A116" s="9"/>
      <c r="B116" s="9"/>
      <c r="C116" s="9"/>
      <c r="D116" s="9"/>
      <c r="E116" s="9"/>
      <c r="F116" s="9"/>
      <c r="G116" s="9"/>
      <c r="H116" s="9"/>
      <c r="I116" s="9"/>
      <c r="J116" s="9"/>
      <c r="K116" s="9"/>
    </row>
    <row r="117" spans="1:11" x14ac:dyDescent="0.25">
      <c r="A117" s="9"/>
      <c r="B117" s="9"/>
      <c r="C117" s="9"/>
      <c r="D117" s="9"/>
      <c r="E117" s="9"/>
      <c r="F117" s="9"/>
      <c r="G117" s="9"/>
      <c r="H117" s="9"/>
      <c r="I117" s="9"/>
      <c r="J117" s="9"/>
      <c r="K117" s="9"/>
    </row>
    <row r="118" spans="1:11" x14ac:dyDescent="0.25">
      <c r="A118" s="9"/>
      <c r="B118" s="9"/>
      <c r="C118" s="9"/>
      <c r="D118" s="9"/>
      <c r="E118" s="9"/>
      <c r="F118" s="9"/>
      <c r="G118" s="9"/>
      <c r="H118" s="9"/>
      <c r="I118" s="9"/>
      <c r="J118" s="9"/>
      <c r="K118" s="9"/>
    </row>
    <row r="119" spans="1:11" x14ac:dyDescent="0.25">
      <c r="A119" s="9"/>
      <c r="B119" s="9"/>
      <c r="C119" s="9"/>
      <c r="D119" s="9"/>
      <c r="E119" s="9"/>
      <c r="F119" s="9"/>
      <c r="G119" s="9"/>
      <c r="H119" s="9"/>
      <c r="I119" s="9"/>
      <c r="J119" s="9"/>
      <c r="K119" s="9"/>
    </row>
    <row r="120" spans="1:11" x14ac:dyDescent="0.25">
      <c r="A120" s="9"/>
      <c r="B120" s="9"/>
      <c r="C120" s="9"/>
      <c r="D120" s="9"/>
      <c r="E120" s="9"/>
      <c r="F120" s="9"/>
      <c r="G120" s="9"/>
      <c r="H120" s="9"/>
      <c r="I120" s="9"/>
      <c r="J120" s="9"/>
      <c r="K120" s="9"/>
    </row>
    <row r="121" spans="1:11" x14ac:dyDescent="0.25">
      <c r="A121" s="9"/>
      <c r="B121" s="9"/>
      <c r="C121" s="9"/>
      <c r="D121" s="9"/>
      <c r="E121" s="9"/>
      <c r="F121" s="9"/>
      <c r="G121" s="9"/>
      <c r="H121" s="9"/>
      <c r="I121" s="9"/>
      <c r="J121" s="9"/>
      <c r="K121" s="9"/>
    </row>
    <row r="122" spans="1:11" x14ac:dyDescent="0.25">
      <c r="A122" s="9"/>
      <c r="B122" s="9"/>
      <c r="C122" s="9"/>
      <c r="D122" s="9"/>
      <c r="E122" s="9"/>
      <c r="F122" s="9"/>
      <c r="G122" s="9"/>
      <c r="H122" s="9"/>
      <c r="I122" s="9"/>
      <c r="J122" s="9"/>
      <c r="K122" s="9"/>
    </row>
    <row r="123" spans="1:11" x14ac:dyDescent="0.25">
      <c r="A123" s="9"/>
      <c r="B123" s="9"/>
      <c r="C123" s="9"/>
      <c r="D123" s="9"/>
      <c r="E123" s="9"/>
      <c r="F123" s="9"/>
      <c r="G123" s="9"/>
      <c r="H123" s="9"/>
      <c r="I123" s="9"/>
      <c r="J123" s="9"/>
      <c r="K123" s="9"/>
    </row>
    <row r="124" spans="1:11" x14ac:dyDescent="0.25">
      <c r="A124" s="9"/>
      <c r="B124" s="9"/>
      <c r="C124" s="9"/>
      <c r="D124" s="9"/>
      <c r="E124" s="9"/>
      <c r="F124" s="9"/>
      <c r="G124" s="9"/>
      <c r="H124" s="9"/>
      <c r="I124" s="9"/>
      <c r="J124" s="9"/>
      <c r="K124" s="9"/>
    </row>
    <row r="125" spans="1:11" x14ac:dyDescent="0.25">
      <c r="A125" s="9"/>
      <c r="B125" s="9"/>
      <c r="C125" s="9"/>
      <c r="D125" s="9"/>
      <c r="E125" s="9"/>
      <c r="F125" s="9"/>
      <c r="G125" s="9"/>
      <c r="H125" s="9"/>
      <c r="I125" s="9"/>
      <c r="J125" s="9"/>
      <c r="K125" s="9"/>
    </row>
    <row r="126" spans="1:11" x14ac:dyDescent="0.25">
      <c r="A126" s="9"/>
      <c r="B126" s="9"/>
      <c r="C126" s="9"/>
      <c r="D126" s="9"/>
      <c r="E126" s="9"/>
      <c r="F126" s="9"/>
      <c r="G126" s="9"/>
      <c r="H126" s="9"/>
      <c r="I126" s="9"/>
      <c r="J126" s="9"/>
      <c r="K126" s="9"/>
    </row>
    <row r="127" spans="1:11" x14ac:dyDescent="0.25">
      <c r="A127" s="9"/>
      <c r="B127" s="9"/>
      <c r="C127" s="9"/>
      <c r="D127" s="9"/>
      <c r="E127" s="9"/>
      <c r="F127" s="9"/>
      <c r="G127" s="9"/>
      <c r="H127" s="9"/>
      <c r="I127" s="9"/>
      <c r="J127" s="9"/>
      <c r="K127" s="9"/>
    </row>
    <row r="128" spans="1:11" x14ac:dyDescent="0.25">
      <c r="A128" s="9"/>
      <c r="B128" s="9"/>
      <c r="C128" s="9"/>
      <c r="D128" s="9"/>
      <c r="E128" s="9"/>
      <c r="F128" s="9"/>
      <c r="G128" s="9"/>
      <c r="H128" s="9"/>
      <c r="I128" s="9"/>
      <c r="J128" s="9"/>
      <c r="K128" s="9"/>
    </row>
    <row r="129" spans="1:11" x14ac:dyDescent="0.25">
      <c r="A129" s="9"/>
      <c r="B129" s="9"/>
      <c r="C129" s="9"/>
      <c r="D129" s="9"/>
      <c r="E129" s="9"/>
      <c r="F129" s="9"/>
      <c r="G129" s="9"/>
      <c r="H129" s="9"/>
      <c r="I129" s="9"/>
      <c r="J129" s="9"/>
      <c r="K129" s="9"/>
    </row>
    <row r="130" spans="1:11" x14ac:dyDescent="0.25">
      <c r="A130" s="9"/>
      <c r="B130" s="9"/>
      <c r="C130" s="9"/>
      <c r="D130" s="9"/>
      <c r="E130" s="9"/>
      <c r="F130" s="9"/>
      <c r="G130" s="9"/>
      <c r="H130" s="9"/>
      <c r="I130" s="9"/>
      <c r="J130" s="9"/>
      <c r="K130" s="9"/>
    </row>
    <row r="131" spans="1:11" x14ac:dyDescent="0.25">
      <c r="A131" s="9"/>
      <c r="B131" s="9"/>
      <c r="C131" s="9"/>
      <c r="D131" s="9"/>
      <c r="E131" s="9"/>
      <c r="F131" s="9"/>
      <c r="G131" s="9"/>
      <c r="H131" s="9"/>
      <c r="I131" s="9"/>
      <c r="J131" s="9"/>
      <c r="K131" s="9"/>
    </row>
    <row r="132" spans="1:11" x14ac:dyDescent="0.25">
      <c r="A132" s="9"/>
      <c r="B132" s="9"/>
      <c r="C132" s="9"/>
      <c r="D132" s="9"/>
      <c r="E132" s="9"/>
      <c r="F132" s="9"/>
      <c r="G132" s="9"/>
      <c r="H132" s="9"/>
      <c r="I132" s="9"/>
      <c r="J132" s="9"/>
      <c r="K132" s="9"/>
    </row>
    <row r="133" spans="1:11" x14ac:dyDescent="0.25">
      <c r="A133" s="9"/>
      <c r="B133" s="9"/>
      <c r="C133" s="9"/>
      <c r="D133" s="9"/>
      <c r="E133" s="9"/>
      <c r="F133" s="9"/>
      <c r="G133" s="9"/>
      <c r="H133" s="9"/>
      <c r="I133" s="9"/>
      <c r="J133" s="9"/>
      <c r="K133" s="9"/>
    </row>
    <row r="134" spans="1:11" x14ac:dyDescent="0.25">
      <c r="A134" s="9"/>
      <c r="B134" s="9"/>
      <c r="C134" s="9"/>
      <c r="D134" s="9"/>
      <c r="E134" s="9"/>
      <c r="F134" s="9"/>
      <c r="G134" s="9"/>
      <c r="H134" s="9"/>
      <c r="I134" s="9"/>
      <c r="J134" s="9"/>
      <c r="K134" s="9"/>
    </row>
    <row r="135" spans="1:11" x14ac:dyDescent="0.25">
      <c r="A135" s="9"/>
      <c r="B135" s="9"/>
      <c r="C135" s="9"/>
      <c r="D135" s="9"/>
      <c r="E135" s="9"/>
      <c r="F135" s="9"/>
      <c r="G135" s="9"/>
      <c r="H135" s="9"/>
      <c r="I135" s="9"/>
      <c r="J135" s="9"/>
      <c r="K135" s="9"/>
    </row>
    <row r="136" spans="1:11" x14ac:dyDescent="0.25">
      <c r="A136" s="9"/>
      <c r="B136" s="9"/>
      <c r="C136" s="9"/>
      <c r="D136" s="9"/>
      <c r="E136" s="9"/>
      <c r="F136" s="9"/>
      <c r="G136" s="9"/>
      <c r="H136" s="9"/>
      <c r="I136" s="9"/>
      <c r="J136" s="9"/>
      <c r="K136" s="9"/>
    </row>
    <row r="137" spans="1:11" x14ac:dyDescent="0.25">
      <c r="A137" s="9"/>
      <c r="B137" s="9"/>
      <c r="C137" s="9"/>
      <c r="D137" s="9"/>
      <c r="E137" s="9"/>
      <c r="F137" s="9"/>
      <c r="G137" s="9"/>
      <c r="H137" s="9"/>
      <c r="I137" s="9"/>
      <c r="J137" s="9"/>
      <c r="K137" s="9"/>
    </row>
    <row r="138" spans="1:11" x14ac:dyDescent="0.25">
      <c r="A138" s="9"/>
      <c r="B138" s="9"/>
      <c r="C138" s="9"/>
      <c r="D138" s="9"/>
      <c r="E138" s="9"/>
      <c r="F138" s="9"/>
      <c r="G138" s="9"/>
      <c r="H138" s="9"/>
      <c r="I138" s="9"/>
      <c r="J138" s="9"/>
      <c r="K138" s="9"/>
    </row>
    <row r="139" spans="1:11" x14ac:dyDescent="0.25">
      <c r="A139" s="9"/>
      <c r="B139" s="9"/>
      <c r="C139" s="9"/>
      <c r="D139" s="9"/>
      <c r="E139" s="9"/>
      <c r="F139" s="9"/>
      <c r="G139" s="9"/>
      <c r="H139" s="9"/>
      <c r="I139" s="9"/>
      <c r="J139" s="9"/>
      <c r="K139" s="9"/>
    </row>
    <row r="140" spans="1:11" x14ac:dyDescent="0.25">
      <c r="A140" s="9"/>
      <c r="B140" s="9"/>
      <c r="C140" s="9"/>
      <c r="D140" s="9"/>
      <c r="E140" s="9"/>
      <c r="F140" s="9"/>
      <c r="G140" s="9"/>
      <c r="H140" s="9"/>
      <c r="I140" s="9"/>
      <c r="J140" s="9"/>
      <c r="K140" s="9"/>
    </row>
    <row r="141" spans="1:11" x14ac:dyDescent="0.25">
      <c r="A141" s="9"/>
      <c r="B141" s="9"/>
      <c r="C141" s="9"/>
      <c r="D141" s="9"/>
      <c r="E141" s="9"/>
      <c r="F141" s="9"/>
      <c r="G141" s="9"/>
      <c r="H141" s="9"/>
      <c r="I141" s="9"/>
      <c r="J141" s="9"/>
      <c r="K141" s="9"/>
    </row>
    <row r="142" spans="1:11" x14ac:dyDescent="0.25">
      <c r="A142" s="9"/>
      <c r="B142" s="9"/>
      <c r="C142" s="9"/>
      <c r="D142" s="9"/>
      <c r="E142" s="9"/>
      <c r="F142" s="9"/>
      <c r="G142" s="9"/>
      <c r="H142" s="9"/>
      <c r="I142" s="9"/>
      <c r="J142" s="9"/>
      <c r="K142" s="9"/>
    </row>
    <row r="143" spans="1:11" x14ac:dyDescent="0.25">
      <c r="A143" s="9"/>
      <c r="B143" s="9"/>
      <c r="C143" s="9"/>
      <c r="D143" s="9"/>
      <c r="E143" s="9"/>
      <c r="F143" s="9"/>
      <c r="G143" s="9"/>
      <c r="H143" s="9"/>
      <c r="I143" s="9"/>
      <c r="J143" s="9"/>
      <c r="K143" s="9"/>
    </row>
    <row r="144" spans="1:11" x14ac:dyDescent="0.25">
      <c r="A144" s="9"/>
      <c r="B144" s="9"/>
      <c r="C144" s="9"/>
      <c r="D144" s="9"/>
      <c r="E144" s="9"/>
      <c r="F144" s="9"/>
      <c r="G144" s="9"/>
      <c r="H144" s="9"/>
      <c r="I144" s="9"/>
      <c r="J144" s="9"/>
      <c r="K144" s="9"/>
    </row>
    <row r="145" spans="1:11" x14ac:dyDescent="0.25">
      <c r="A145" s="9"/>
      <c r="B145" s="9"/>
      <c r="C145" s="9"/>
      <c r="D145" s="9"/>
      <c r="E145" s="9"/>
      <c r="F145" s="9"/>
      <c r="G145" s="9"/>
      <c r="H145" s="9"/>
      <c r="I145" s="9"/>
      <c r="J145" s="9"/>
      <c r="K145" s="9"/>
    </row>
    <row r="146" spans="1:11" x14ac:dyDescent="0.25">
      <c r="A146" s="9"/>
      <c r="B146" s="9"/>
      <c r="C146" s="9"/>
      <c r="D146" s="9"/>
      <c r="E146" s="9"/>
      <c r="F146" s="9"/>
      <c r="G146" s="9"/>
      <c r="H146" s="9"/>
      <c r="I146" s="9"/>
      <c r="J146" s="9"/>
      <c r="K146" s="9"/>
    </row>
    <row r="147" spans="1:11" x14ac:dyDescent="0.25">
      <c r="A147" s="9"/>
      <c r="B147" s="9"/>
      <c r="C147" s="9"/>
      <c r="D147" s="9"/>
      <c r="E147" s="9"/>
      <c r="F147" s="9"/>
      <c r="G147" s="9"/>
      <c r="H147" s="9"/>
      <c r="I147" s="9"/>
      <c r="J147" s="9"/>
      <c r="K147" s="9"/>
    </row>
    <row r="148" spans="1:11" x14ac:dyDescent="0.25">
      <c r="A148" s="9"/>
      <c r="B148" s="9"/>
      <c r="C148" s="9"/>
      <c r="D148" s="9"/>
      <c r="E148" s="9"/>
      <c r="F148" s="9"/>
      <c r="G148" s="9"/>
      <c r="H148" s="9"/>
      <c r="I148" s="9"/>
      <c r="J148" s="9"/>
      <c r="K148" s="9"/>
    </row>
    <row r="149" spans="1:11" x14ac:dyDescent="0.25">
      <c r="A149" s="9"/>
      <c r="B149" s="9"/>
      <c r="C149" s="9"/>
      <c r="D149" s="9"/>
      <c r="E149" s="9"/>
      <c r="F149" s="9"/>
      <c r="G149" s="9"/>
      <c r="H149" s="9"/>
      <c r="I149" s="9"/>
      <c r="J149" s="9"/>
      <c r="K149" s="9"/>
    </row>
    <row r="150" spans="1:11" x14ac:dyDescent="0.25">
      <c r="A150" s="9"/>
      <c r="B150" s="9"/>
      <c r="C150" s="9"/>
      <c r="D150" s="9"/>
      <c r="E150" s="9"/>
      <c r="F150" s="9"/>
      <c r="G150" s="9"/>
      <c r="H150" s="9"/>
      <c r="I150" s="9"/>
      <c r="J150" s="9"/>
      <c r="K150" s="9"/>
    </row>
    <row r="151" spans="1:11" x14ac:dyDescent="0.25">
      <c r="A151" s="9"/>
      <c r="B151" s="9"/>
      <c r="C151" s="9"/>
      <c r="D151" s="9"/>
      <c r="E151" s="9"/>
      <c r="F151" s="9"/>
      <c r="G151" s="9"/>
      <c r="H151" s="9"/>
      <c r="I151" s="9"/>
      <c r="J151" s="9"/>
      <c r="K151" s="9"/>
    </row>
    <row r="152" spans="1:11" x14ac:dyDescent="0.25">
      <c r="A152" s="9"/>
      <c r="B152" s="9"/>
      <c r="C152" s="9"/>
      <c r="D152" s="9"/>
      <c r="E152" s="9"/>
      <c r="F152" s="9"/>
      <c r="G152" s="9"/>
      <c r="H152" s="9"/>
      <c r="I152" s="9"/>
      <c r="J152" s="9"/>
      <c r="K152" s="9"/>
    </row>
    <row r="153" spans="1:11" x14ac:dyDescent="0.25">
      <c r="A153" s="9"/>
      <c r="B153" s="9"/>
      <c r="C153" s="9"/>
      <c r="D153" s="9"/>
      <c r="F153" s="9"/>
      <c r="G153" s="9"/>
      <c r="H153" s="9"/>
      <c r="I153" s="9"/>
      <c r="J153" s="9"/>
      <c r="K153" s="9"/>
    </row>
    <row r="154" spans="1:11" x14ac:dyDescent="0.25">
      <c r="A154" s="9"/>
      <c r="B154" s="9"/>
      <c r="C154" s="9"/>
      <c r="D154" s="9"/>
      <c r="F154" s="9"/>
      <c r="G154" s="9"/>
      <c r="H154" s="9"/>
      <c r="I154" s="9"/>
      <c r="J154" s="9"/>
      <c r="K154" s="9"/>
    </row>
  </sheetData>
  <mergeCells count="97">
    <mergeCell ref="J47:J48"/>
    <mergeCell ref="C42:C43"/>
    <mergeCell ref="C44:C45"/>
    <mergeCell ref="D16:D17"/>
    <mergeCell ref="D18:D19"/>
    <mergeCell ref="D20:D21"/>
    <mergeCell ref="D22:D23"/>
    <mergeCell ref="D24:D25"/>
    <mergeCell ref="D26:D27"/>
    <mergeCell ref="D28:D29"/>
    <mergeCell ref="D32:D33"/>
    <mergeCell ref="D34:D35"/>
    <mergeCell ref="D36:D37"/>
    <mergeCell ref="D38:D39"/>
    <mergeCell ref="C34:C35"/>
    <mergeCell ref="C22:C23"/>
    <mergeCell ref="B57:I57"/>
    <mergeCell ref="E54:I55"/>
    <mergeCell ref="A56:B56"/>
    <mergeCell ref="A38:A39"/>
    <mergeCell ref="A40:A41"/>
    <mergeCell ref="A42:A43"/>
    <mergeCell ref="A44:A45"/>
    <mergeCell ref="A55:C55"/>
    <mergeCell ref="A49:D49"/>
    <mergeCell ref="A50:D50"/>
    <mergeCell ref="A51:D51"/>
    <mergeCell ref="A52:D52"/>
    <mergeCell ref="A53:D53"/>
    <mergeCell ref="A54:D54"/>
    <mergeCell ref="A47:B47"/>
    <mergeCell ref="D44:D45"/>
    <mergeCell ref="A20:A21"/>
    <mergeCell ref="A22:A23"/>
    <mergeCell ref="A24:A25"/>
    <mergeCell ref="B24:B25"/>
    <mergeCell ref="C40:C41"/>
    <mergeCell ref="B32:B33"/>
    <mergeCell ref="B28:B29"/>
    <mergeCell ref="B26:B27"/>
    <mergeCell ref="C36:C37"/>
    <mergeCell ref="C38:C39"/>
    <mergeCell ref="C24:C25"/>
    <mergeCell ref="C26:C27"/>
    <mergeCell ref="C28:C29"/>
    <mergeCell ref="C32:C33"/>
    <mergeCell ref="A26:A27"/>
    <mergeCell ref="A28:A29"/>
    <mergeCell ref="C30:C31"/>
    <mergeCell ref="D30:D31"/>
    <mergeCell ref="D40:D41"/>
    <mergeCell ref="D42:D43"/>
    <mergeCell ref="A30:A31"/>
    <mergeCell ref="A48:B48"/>
    <mergeCell ref="A32:A33"/>
    <mergeCell ref="A34:A35"/>
    <mergeCell ref="B34:B35"/>
    <mergeCell ref="A1:J1"/>
    <mergeCell ref="A2:J2"/>
    <mergeCell ref="A3:J3"/>
    <mergeCell ref="A4:J4"/>
    <mergeCell ref="A10:A11"/>
    <mergeCell ref="D10:D11"/>
    <mergeCell ref="A7:J7"/>
    <mergeCell ref="A5:J6"/>
    <mergeCell ref="A12:A13"/>
    <mergeCell ref="A14:A15"/>
    <mergeCell ref="C8:C9"/>
    <mergeCell ref="J8:J9"/>
    <mergeCell ref="E8:I8"/>
    <mergeCell ref="B14:B15"/>
    <mergeCell ref="C14:C15"/>
    <mergeCell ref="D14:D15"/>
    <mergeCell ref="A8:A9"/>
    <mergeCell ref="B8:B9"/>
    <mergeCell ref="B12:B13"/>
    <mergeCell ref="C12:C13"/>
    <mergeCell ref="D8:D9"/>
    <mergeCell ref="B10:B11"/>
    <mergeCell ref="C10:C11"/>
    <mergeCell ref="D12:D13"/>
    <mergeCell ref="A16:A17"/>
    <mergeCell ref="B16:B17"/>
    <mergeCell ref="C16:C17"/>
    <mergeCell ref="B20:B21"/>
    <mergeCell ref="B44:B45"/>
    <mergeCell ref="B42:B43"/>
    <mergeCell ref="B40:B41"/>
    <mergeCell ref="B38:B39"/>
    <mergeCell ref="B36:B37"/>
    <mergeCell ref="B30:B31"/>
    <mergeCell ref="B22:B23"/>
    <mergeCell ref="A36:A37"/>
    <mergeCell ref="C18:C19"/>
    <mergeCell ref="C20:C21"/>
    <mergeCell ref="B18:B19"/>
    <mergeCell ref="A18:A19"/>
  </mergeCells>
  <phoneticPr fontId="35" type="noConversion"/>
  <printOptions horizontalCentered="1"/>
  <pageMargins left="0" right="0" top="1.0236220472440944" bottom="0.6692913385826772" header="0.31496062992125984" footer="0.11811023622047245"/>
  <pageSetup paperSize="9" scale="70" orientation="portrait" verticalDpi="0" r:id="rId1"/>
  <headerFooter>
    <oddHeader>&amp;RFls.:________
Processo n.º 23069.171748/2022-11</oddHead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Resumo</vt:lpstr>
      <vt:lpstr>Orçamento</vt:lpstr>
      <vt:lpstr>Cronograma</vt:lpstr>
      <vt:lpstr>Cronograma!Area_de_impressao</vt:lpstr>
      <vt:lpstr>Orçamento!Area_de_impressao</vt:lpstr>
      <vt:lpstr>Resumo!Area_de_impressao</vt:lpstr>
      <vt:lpstr>Cronograma!Titulos_de_impressao</vt:lpstr>
      <vt:lpstr>Orçamento!Titulos_de_impressao</vt:lpstr>
      <vt:lpstr>Resumo!Titulos_de_impressao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ARISTOCLES</cp:lastModifiedBy>
  <cp:lastPrinted>2022-10-22T12:17:04Z</cp:lastPrinted>
  <dcterms:created xsi:type="dcterms:W3CDTF">2009-04-27T20:33:58Z</dcterms:created>
  <dcterms:modified xsi:type="dcterms:W3CDTF">2022-10-22T14:50:32Z</dcterms:modified>
</cp:coreProperties>
</file>