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AlgorithmName="SHA-512" workbookHashValue="xJE3RjySvSt8+8hIhdLuybb2AC9oetPMeosgxdVaKVl6TNbaT8nACSiBWe7li6CBud5ZjCCfwLTTPWuLA5Gw6A==" workbookSaltValue="e6iYeWRPVQJnBFZxKbktJA==" workbookSpinCount="100000" lockStructure="1"/>
  <bookViews>
    <workbookView windowWidth="24000" windowHeight="9795" activeTab="1"/>
  </bookViews>
  <sheets>
    <sheet name="Resumo" sheetId="5" r:id="rId1"/>
    <sheet name="Orçamento" sheetId="2" r:id="rId2"/>
    <sheet name="Cronograma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\s">#N/A</definedName>
    <definedName name="_01" localSheetId="2">#REF!</definedName>
    <definedName name="_01" localSheetId="0">#REF!</definedName>
    <definedName name="_01">#REF!</definedName>
    <definedName name="_01_4" localSheetId="2">#REF!</definedName>
    <definedName name="_01_4">#REF!</definedName>
    <definedName name="_10Excel_BuiltIn_Print_Area_1_1_1" localSheetId="2">#REF!</definedName>
    <definedName name="_10Excel_BuiltIn_Print_Area_1_1_1">#REF!</definedName>
    <definedName name="_11Excel_BuiltIn_Print_Area_1_1_1_1">#REF!</definedName>
    <definedName name="_12Excel_BuiltIn_Print_Area_1_1_1_1_1">#REF!</definedName>
    <definedName name="_13Excel_BuiltIn_Print_Area_5_1">#REF!</definedName>
    <definedName name="_14Excel_BuiltIn_Print_Area_5_1_1">"$#REF!.$A$1:$F$49"</definedName>
    <definedName name="_15Excel_BuiltIn_Print_Area_7_1" localSheetId="2">#REF!</definedName>
    <definedName name="_15Excel_BuiltIn_Print_Area_7_1">#REF!</definedName>
    <definedName name="_16ILUM_4_1">"$#REF!.$#REF!$#REF!"</definedName>
    <definedName name="_17INTE_4_1">"$#REF!.$#REF!$#REF!"</definedName>
    <definedName name="_18PARA_4_1">"$#REF!.$#REF!$#REF!"</definedName>
    <definedName name="_1CABO_4_1">"$#REF!.$#REF!$#REF!"</definedName>
    <definedName name="_2CAIX_4_1">"$#REF!.$#REF!$#REF!"</definedName>
    <definedName name="_3CDT_4_1">"$#REF!.$#REF!$#REF!"</definedName>
    <definedName name="_4COND_4_1">"$#REF!.$#REF!$#REF!"</definedName>
    <definedName name="_5CONE_4_1">"$#REF!.$#REF!$#REF!"</definedName>
    <definedName name="_6DIVE_4_1">"$#REF!.$#REF!$#REF!"</definedName>
    <definedName name="_7EQUI_4_1">"$#REF!.$#REF!$#REF!"</definedName>
    <definedName name="_8Excel_BuiltIn_Print_Area_1" localSheetId="2">#REF!</definedName>
    <definedName name="_8Excel_BuiltIn_Print_Area_1">#REF!</definedName>
    <definedName name="_9Excel_BuiltIn_Print_Area_1_1" localSheetId="2">#REF!</definedName>
    <definedName name="_9Excel_BuiltIn_Print_Area_1_1">#REF!</definedName>
    <definedName name="_A99990" localSheetId="2">'[1]Climatização Prédio DECEA'!#REF!</definedName>
    <definedName name="_A99990">'[1]Climatização Prédio DECEA'!#REF!</definedName>
    <definedName name="_A99999" localSheetId="2">'[1]Climatização Prédio DECEA'!#REF!</definedName>
    <definedName name="_A99999">'[1]Climatização Prédio DECEA'!#REF!</definedName>
    <definedName name="_s" localSheetId="2">#REF!</definedName>
    <definedName name="_s">#REF!</definedName>
    <definedName name="Á1" localSheetId="2">#REF!</definedName>
    <definedName name="Á1">#REF!</definedName>
    <definedName name="AAAA" localSheetId="2">#REF!</definedName>
    <definedName name="AAAA">#REF!</definedName>
    <definedName name="ACRES">#REF!</definedName>
    <definedName name="ACRES_4">#REF!</definedName>
    <definedName name="_xlnm.Print_Area" localSheetId="2">Cronograma!$A$1:$I$76</definedName>
    <definedName name="_xlnm.Print_Area" localSheetId="1">Orçamento!$A$1:$Q$141</definedName>
    <definedName name="_xlnm.Print_Area" localSheetId="0">Resumo!$A$1:$F$62</definedName>
    <definedName name="_xlnm.Print_Area">#REF!</definedName>
    <definedName name="Área_impressão_IM" localSheetId="2">#REF!</definedName>
    <definedName name="Área_impressão_IM">#REF!</definedName>
    <definedName name="Área_impressão_IM_1" localSheetId="2">#REF!</definedName>
    <definedName name="Área_impressão_IM_1">#REF!</definedName>
    <definedName name="Área_impressão_IM_1_4" localSheetId="2">'[2]ICEA - SJC'!#REF!</definedName>
    <definedName name="Área_impressão_IM_1_4">'[2]ICEA - SJC'!#REF!</definedName>
    <definedName name="Área_impressão_IM_4" localSheetId="2">#REF!</definedName>
    <definedName name="Área_impressão_IM_4">#REF!</definedName>
    <definedName name="arredondamento" localSheetId="2">#REF!</definedName>
    <definedName name="arredondamento">#REF!</definedName>
    <definedName name="BBBB" localSheetId="2">#REF!</definedName>
    <definedName name="BBBB">#REF!</definedName>
    <definedName name="bdi">#REF!</definedName>
    <definedName name="BuiltIn_AutoFilter___1">#REF!</definedName>
    <definedName name="CABO">"PQ.$#REF!$#REF!"</definedName>
    <definedName name="CABO_2" localSheetId="2">#REF!</definedName>
    <definedName name="CABO_2">#REF!</definedName>
    <definedName name="CABO_3">"$#REF!.$#REF!$#REF!"</definedName>
    <definedName name="CABO_4">"$#REF!.$#REF!$#REF!"</definedName>
    <definedName name="CABO_4_1">"$#REF!.$#REF!$#REF!"</definedName>
    <definedName name="CABO_5">"$#REF!.$#REF!$#REF!"</definedName>
    <definedName name="CABO_6">"$#REF!.$#REF!$#REF!"</definedName>
    <definedName name="CAIX">"PQ.$#REF!$#REF!"</definedName>
    <definedName name="CAIX_2" localSheetId="2">#REF!</definedName>
    <definedName name="CAIX_2">#REF!</definedName>
    <definedName name="CAIX_3">"$#REF!.$#REF!$#REF!"</definedName>
    <definedName name="CAIX_4">"$#REF!.$#REF!$#REF!"</definedName>
    <definedName name="CAIX_4_1">"$#REF!.$#REF!$#REF!"</definedName>
    <definedName name="CAIX_5">"$#REF!.$#REF!$#REF!"</definedName>
    <definedName name="CAIX_6">"$#REF!.$#REF!$#REF!"</definedName>
    <definedName name="ccc" localSheetId="2">'[3]Parte Externa'!#REF!</definedName>
    <definedName name="ccc">'[3]Parte Externa'!#REF!</definedName>
    <definedName name="CDT">"PQ.$#REF!$#REF!"</definedName>
    <definedName name="CDT_2" localSheetId="2">#REF!</definedName>
    <definedName name="CDT_2">#REF!</definedName>
    <definedName name="CDT_3">"$#REF!.$#REF!$#REF!"</definedName>
    <definedName name="CDT_4">"$#REF!.$#REF!$#REF!"</definedName>
    <definedName name="CDT_4_1">"$#REF!.$#REF!$#REF!"</definedName>
    <definedName name="CDT_5">"$#REF!.$#REF!$#REF!"</definedName>
    <definedName name="CDT_6">"$#REF!.$#REF!$#REF!"</definedName>
    <definedName name="COND">"PQ.$#REF!$#REF!"</definedName>
    <definedName name="COND_2" localSheetId="2">#REF!</definedName>
    <definedName name="COND_2">#REF!</definedName>
    <definedName name="COND_3">"$#REF!.$#REF!$#REF!"</definedName>
    <definedName name="COND_4">"$#REF!.$#REF!$#REF!"</definedName>
    <definedName name="COND_4_1">"$#REF!.$#REF!$#REF!"</definedName>
    <definedName name="COND_5">"$#REF!.$#REF!$#REF!"</definedName>
    <definedName name="COND_6">"$#REF!.$#REF!$#REF!"</definedName>
    <definedName name="CONE">"PQ.$#REF!$#REF!"</definedName>
    <definedName name="CONE_2" localSheetId="2">#REF!</definedName>
    <definedName name="CONE_2">#REF!</definedName>
    <definedName name="CONE_3">"$#REF!.$#REF!$#REF!"</definedName>
    <definedName name="CONE_4">"$#REF!.$#REF!$#REF!"</definedName>
    <definedName name="CONE_4_1">"$#REF!.$#REF!$#REF!"</definedName>
    <definedName name="CONE_5">"$#REF!.$#REF!$#REF!"</definedName>
    <definedName name="CONE_6">"$#REF!.$#REF!$#REF!"</definedName>
    <definedName name="_xlnm.Criteria" localSheetId="2">#REF!</definedName>
    <definedName name="_xlnm.Criteria">#REF!</definedName>
    <definedName name="dddd" localSheetId="2">#REF!</definedName>
    <definedName name="dddd">#REF!</definedName>
    <definedName name="DDE_LINK4_5" localSheetId="2">'[4]CRONOGRAMA FISICO-FINANCEIRO'!#REF!</definedName>
    <definedName name="DDE_LINK4_5">'[4]CRONOGRAMA FISICO-FINANCEIRO'!#REF!</definedName>
    <definedName name="DDE_LINK41_5" localSheetId="2">'[4]CRONOGRAMA FISICO-FINANCEIRO'!#REF!</definedName>
    <definedName name="DDE_LINK41_5">'[4]CRONOGRAMA FISICO-FINANCEIRO'!#REF!</definedName>
    <definedName name="DIVE">"PQ.$#REF!$#REF!"</definedName>
    <definedName name="DIVE_2" localSheetId="2">#REF!</definedName>
    <definedName name="DIVE_2">#REF!</definedName>
    <definedName name="DIVE_3">"$#REF!.$#REF!$#REF!"</definedName>
    <definedName name="DIVE_4">"$#REF!.$#REF!$#REF!"</definedName>
    <definedName name="DIVE_4_1">"$#REF!.$#REF!$#REF!"</definedName>
    <definedName name="DIVE_5">"$#REF!.$#REF!$#REF!"</definedName>
    <definedName name="DIVE_6">"$#REF!.$#REF!$#REF!"</definedName>
    <definedName name="DPM_Eletricidade_Ltda." localSheetId="2">#REF!</definedName>
    <definedName name="DPM_Eletricidade_Ltda.">#REF!</definedName>
    <definedName name="EEEEE" localSheetId="2">'[5]ARQUITETURA - ANEXO A'!#REF!</definedName>
    <definedName name="EEEEE">'[5]ARQUITETURA - ANEXO A'!#REF!</definedName>
    <definedName name="EQUI">"PQ.$#REF!$#REF!"</definedName>
    <definedName name="EQUI_2" localSheetId="2">#REF!</definedName>
    <definedName name="EQUI_2">#REF!</definedName>
    <definedName name="EQUI_3">"$#REF!.$#REF!$#REF!"</definedName>
    <definedName name="EQUI_4">"$#REF!.$#REF!$#REF!"</definedName>
    <definedName name="EQUI_4_1">"$#REF!.$#REF!$#REF!"</definedName>
    <definedName name="EQUI_5">"$#REF!.$#REF!$#REF!"</definedName>
    <definedName name="EQUI_6">"$#REF!.$#REF!$#REF!"</definedName>
    <definedName name="Excel_BuiltIn__FilterDatabase_5" localSheetId="2">#REF!</definedName>
    <definedName name="Excel_BuiltIn__FilterDatabase_5">#REF!</definedName>
    <definedName name="Excel_BuiltIn_Print_Area" localSheetId="2">#REF!</definedName>
    <definedName name="Excel_BuiltIn_Print_Area">#REF!</definedName>
    <definedName name="Excel_BuiltIn_Print_Area_1" localSheetId="2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4">#REF!</definedName>
    <definedName name="Excel_BuiltIn_Print_Area_1_1_4">#REF!</definedName>
    <definedName name="Excel_BuiltIn_Print_Area_2">#REF!</definedName>
    <definedName name="Excel_BuiltIn_Print_Area_2_1">#REF!</definedName>
    <definedName name="Excel_BuiltIn_Print_Area_2_1_4">#REF!</definedName>
    <definedName name="Excel_BuiltIn_Print_Area_2_4">#REF!</definedName>
    <definedName name="Excel_BuiltIn_Print_Area_3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4">#REF!</definedName>
    <definedName name="Excel_BuiltIn_Print_Area_5">#REF!</definedName>
    <definedName name="Excel_BuiltIn_Print_Area_5_1">"$#REF!.$A$1:$F$49"</definedName>
    <definedName name="Excel_BuiltIn_Print_Area_5_4" localSheetId="2">#REF!</definedName>
    <definedName name="Excel_BuiltIn_Print_Area_5_4">#REF!</definedName>
    <definedName name="Excel_BuiltIn_Print_Area_6_1" localSheetId="2">#REF!</definedName>
    <definedName name="Excel_BuiltIn_Print_Area_6_1">#REF!</definedName>
    <definedName name="Excel_BuiltIn_Print_Area_7" localSheetId="2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Titles_1">"$'planilha união'.$#REF!$#REF!:$#REF!$#REF!"</definedName>
    <definedName name="Excel_BuiltIn_Print_Titles_1_1" localSheetId="2">#REF!</definedName>
    <definedName name="Excel_BuiltIn_Print_Titles_1_1">#REF!</definedName>
    <definedName name="Excel_BuiltIn_Print_Titles_1_1_2" localSheetId="2">'[6]URB E RED EXT SO SG'!#REF!</definedName>
    <definedName name="Excel_BuiltIn_Print_Titles_1_1_2">'[6]URB E RED EXT SO SG'!#REF!</definedName>
    <definedName name="Excel_BuiltIn_Print_Titles_1_1_4" localSheetId="2">'[7]Climatização Prédio CISCEA'!#REF!</definedName>
    <definedName name="Excel_BuiltIn_Print_Titles_1_1_4">'[7]Climatização Prédio CISCEA'!#REF!</definedName>
    <definedName name="Excel_BuiltIn_Print_Titles_1_4" localSheetId="2">'[2]ICEA - SJC'!#REF!</definedName>
    <definedName name="Excel_BuiltIn_Print_Titles_1_4">'[2]ICEA - SJC'!#REF!</definedName>
    <definedName name="Excel_BuiltIn_Print_Titles_2" localSheetId="2">#REF!</definedName>
    <definedName name="Excel_BuiltIn_Print_Titles_2">#REF!</definedName>
    <definedName name="Excel_BuiltIn_Print_Titles_2_1" localSheetId="2">#REF!</definedName>
    <definedName name="Excel_BuiltIn_Print_Titles_2_1">#REF!</definedName>
    <definedName name="Excel_BuiltIn_Print_Titles_2_4" localSheetId="2">#REF!</definedName>
    <definedName name="Excel_BuiltIn_Print_Titles_2_4">#REF!</definedName>
    <definedName name="Excel_BuiltIn_Print_Titles_3">#REF!</definedName>
    <definedName name="Excel_BuiltIn_Print_Titles_3_1">#REF!</definedName>
    <definedName name="Excel_BuiltIn_Print_Titles_3_4">#REF!</definedName>
    <definedName name="Excel_BuiltIn_Print_Titles_4">#REF!</definedName>
    <definedName name="Excel_BuiltIn_Print_Titles_4_1">#REF!</definedName>
    <definedName name="Excel_BuiltIn_Print_Titles_4_4">#REF!</definedName>
    <definedName name="Excel_BuiltIn_Print_Titles_5">#REF!</definedName>
    <definedName name="Excel_BuiltIn_Print_Titles_5_1">#REF!</definedName>
    <definedName name="Excel_BuiltIn_Print_Titles_5_4">#REF!</definedName>
    <definedName name="ILUM">"PQ.$#REF!$#REF!"</definedName>
    <definedName name="ILUM_2" localSheetId="2">#REF!</definedName>
    <definedName name="ILUM_2">#REF!</definedName>
    <definedName name="ILUM_3">"$#REF!.$#REF!$#REF!"</definedName>
    <definedName name="ILUM_4">"$#REF!.$#REF!$#REF!"</definedName>
    <definedName name="ILUM_4_1">"$#REF!.$#REF!$#REF!"</definedName>
    <definedName name="ILUM_5">"$#REF!.$#REF!$#REF!"</definedName>
    <definedName name="ILUM_6">"$#REF!.$#REF!$#REF!"</definedName>
    <definedName name="INTE">"PQ.$#REF!$#REF!"</definedName>
    <definedName name="INTE_2" localSheetId="2">#REF!</definedName>
    <definedName name="INTE_2">#REF!</definedName>
    <definedName name="INTE_3">"$#REF!.$#REF!$#REF!"</definedName>
    <definedName name="INTE_4">"$#REF!.$#REF!$#REF!"</definedName>
    <definedName name="INTE_4_1">"$#REF!.$#REF!$#REF!"</definedName>
    <definedName name="INTE_5">"$#REF!.$#REF!$#REF!"</definedName>
    <definedName name="INTE_6">"$#REF!.$#REF!$#REF!"</definedName>
    <definedName name="mobilização" localSheetId="2">'[2]ICEA - SJC'!#REF!</definedName>
    <definedName name="mobilização">'[2]ICEA - SJC'!#REF!</definedName>
    <definedName name="NOME_DO_ARQUIVO" localSheetId="2">#REF!</definedName>
    <definedName name="NOME_DO_ARQUIVO">#REF!</definedName>
    <definedName name="NOME_DO_ARQUIVO_2" localSheetId="2">#REF!</definedName>
    <definedName name="NOME_DO_ARQUIVO_2">#REF!</definedName>
    <definedName name="NOME_DO_ARQUIVO_3" localSheetId="2">#REF!</definedName>
    <definedName name="NOME_DO_ARQUIVO_3">#REF!</definedName>
    <definedName name="NOME_DO_ARQUIVO_4">#REF!</definedName>
    <definedName name="NOME_DO_ARQUIVO_9" localSheetId="2">[8]CAPA!#REF!</definedName>
    <definedName name="NOME_DO_ARQUIVO_9">[8]CAPA!#REF!</definedName>
    <definedName name="PARA">"PQ.$#REF!$#REF!"</definedName>
    <definedName name="PARA_2" localSheetId="2">#REF!</definedName>
    <definedName name="PARA_2">#REF!</definedName>
    <definedName name="PARA_3">"$#REF!.$#REF!$#REF!"</definedName>
    <definedName name="PARA_4">"$#REF!.$#REF!$#REF!"</definedName>
    <definedName name="PARA_4_1">"$#REF!.$#REF!$#REF!"</definedName>
    <definedName name="PARA_5">"$#REF!.$#REF!$#REF!"</definedName>
    <definedName name="PARA_6">"$#REF!.$#REF!$#REF!"</definedName>
    <definedName name="Plan2" localSheetId="2">#REF!</definedName>
    <definedName name="Plan2">#REF!</definedName>
    <definedName name="PRAIO" localSheetId="2">#REF!</definedName>
    <definedName name="PRAIO">#REF!</definedName>
    <definedName name="PRAIO_4" localSheetId="2">#REF!</definedName>
    <definedName name="PRAIO_4">#REF!</definedName>
    <definedName name="Print_Area_MI">#REF!</definedName>
    <definedName name="Print_Area_MI___0">"$#REF!.$A$1:$G$64"</definedName>
    <definedName name="_xlnm.Print_Titles" localSheetId="2">Cronograma!$1:$9</definedName>
    <definedName name="_xlnm.Print_Titles" localSheetId="1">Orçamento!$6:$10</definedName>
    <definedName name="_xlnm.Print_Titles" localSheetId="0">Resumo!$4:$8</definedName>
    <definedName name="Títulos_impressão_IM" localSheetId="2">#REF!</definedName>
    <definedName name="Títulos_impressão_IM" localSheetId="0">#REF!</definedName>
    <definedName name="Títulos_impressão_IM">#REF!</definedName>
    <definedName name="Títulos_impressão_IM_1" localSheetId="2">#REF!</definedName>
    <definedName name="Títulos_impressão_IM_1">#REF!</definedName>
    <definedName name="Títulos_impressão_IM_1_4" localSheetId="2">'[2]ICEA - SJC'!#REF!</definedName>
    <definedName name="Títulos_impressão_IM_1_4">'[2]ICEA - SJC'!#REF!</definedName>
    <definedName name="Títulos_impressão_IM_4" localSheetId="2">#REF!</definedName>
    <definedName name="Títulos_impressão_IM_4">#REF!</definedName>
    <definedName name="TOTAL" localSheetId="2">#REF!</definedName>
    <definedName name="TOTAL">#REF!</definedName>
  </definedNames>
  <calcPr calcId="144525"/>
</workbook>
</file>

<file path=xl/sharedStrings.xml><?xml version="1.0" encoding="utf-8"?>
<sst xmlns="http://schemas.openxmlformats.org/spreadsheetml/2006/main" count="582" uniqueCount="387">
  <si>
    <t>(razão social da empresa licitante)</t>
  </si>
  <si>
    <t xml:space="preserve">(n.º do CNPJ) </t>
  </si>
  <si>
    <t>ANEXO III-A DO EDITAL DE LICITAÇÃO POR PREGÃO ELETRÔNICO N.º 103/2022</t>
  </si>
  <si>
    <t>RESUMO DE ORÇAMENTO PARA EXECUÇÃO DE OBRA POR EMPREITADA POR PREÇO UNITÁRIO</t>
  </si>
  <si>
    <t>OBRA: execução de serviços para adaptação às normas de acessibilidade no auditório Milton Santos do Instituto de Geociências (EGG) da Universidade Federal Fluminense.</t>
  </si>
  <si>
    <t>Local: Avenida General Milton Tavares de Souza, s/nº – Campus da Praia Vermelha – Boa Viagem – Niterói/RJ – Brasil – CEP 24210-346</t>
  </si>
  <si>
    <t>ESTIMADO PELA UFF</t>
  </si>
  <si>
    <t>PROPOSTO PELA EMPRESA</t>
  </si>
  <si>
    <t>ITEM</t>
  </si>
  <si>
    <t>DESCRIÇÃO DO ITEM</t>
  </si>
  <si>
    <t>%</t>
  </si>
  <si>
    <t>TOTAL DO ITEM (R$)</t>
  </si>
  <si>
    <t>SERVIÇO</t>
  </si>
  <si>
    <t>1.</t>
  </si>
  <si>
    <t>PROJETO</t>
  </si>
  <si>
    <t>2.</t>
  </si>
  <si>
    <t>GERENCIAMENTO DA OBRA</t>
  </si>
  <si>
    <t>3.</t>
  </si>
  <si>
    <t>SERVIÇOS PRELIMINARES</t>
  </si>
  <si>
    <t>4.</t>
  </si>
  <si>
    <t>MOVIMENTO DE TERRA</t>
  </si>
  <si>
    <t>5.</t>
  </si>
  <si>
    <t>INFRAESTRUTURA FUNDAÇÕES SIMPLES (OU DIRETAS)</t>
  </si>
  <si>
    <t>ALVENARIA / VEDAÇÃO / DIVISÓRIA</t>
  </si>
  <si>
    <t>9.</t>
  </si>
  <si>
    <t>COBERTURAS</t>
  </si>
  <si>
    <t>10.</t>
  </si>
  <si>
    <t>ESQUADRIAS</t>
  </si>
  <si>
    <t>11.</t>
  </si>
  <si>
    <t>INSTALAÇÕES HIDRÁULICAS E SANITÁRIAS</t>
  </si>
  <si>
    <t>12.</t>
  </si>
  <si>
    <t>INSTALAÇÕES ELÉTRICAS</t>
  </si>
  <si>
    <t>13.</t>
  </si>
  <si>
    <t>INSTALAÇÕES LÓGICA / TELEFONIA</t>
  </si>
  <si>
    <t>14.</t>
  </si>
  <si>
    <t>INSTALAÇÕES DE COMBATE A INCÊNDIO</t>
  </si>
  <si>
    <t>15.</t>
  </si>
  <si>
    <t>INSTALAÇÕES ESPECIAIS (GASES, SOM, ALARME, CFTV, ETC.)</t>
  </si>
  <si>
    <t>16.</t>
  </si>
  <si>
    <t>AR CONDICIONADO</t>
  </si>
  <si>
    <t>17.</t>
  </si>
  <si>
    <t>REVESTIMENTO</t>
  </si>
  <si>
    <t>18.</t>
  </si>
  <si>
    <t>IMPERMEABILIZAÇÃO, ISOLAMENTO TÉRMICO E ACÚSTICO</t>
  </si>
  <si>
    <t>19.</t>
  </si>
  <si>
    <t>PISO</t>
  </si>
  <si>
    <t>20.</t>
  </si>
  <si>
    <t>PINTURA</t>
  </si>
  <si>
    <t>21.</t>
  </si>
  <si>
    <t>VIDROS</t>
  </si>
  <si>
    <t>22.</t>
  </si>
  <si>
    <t>EQUIPAMENTOS</t>
  </si>
  <si>
    <t>23.</t>
  </si>
  <si>
    <t>FORRO</t>
  </si>
  <si>
    <t>24.</t>
  </si>
  <si>
    <t>PAISAGISMO / URBANIZAÇÃO</t>
  </si>
  <si>
    <t>25.</t>
  </si>
  <si>
    <t>SERVIÇOS COMPLEMENTARES</t>
  </si>
  <si>
    <t xml:space="preserve">TOTAL GERAL </t>
  </si>
  <si>
    <t>Local e data:</t>
  </si>
  <si>
    <t>(assinatura do representante legal da empresa e carimbo com CNPJ)</t>
  </si>
  <si>
    <t>Identificação e assinatura do Responsável Técnico pelo Orçamento:</t>
  </si>
  <si>
    <t>OBSERVAÇÃO</t>
  </si>
  <si>
    <t>- A planilha deve ser assinada pelo responsável técnico pela sua confecção (Art. 14 Lei 5.194/66), identificado através de carimbo com número do CREA/CAU</t>
  </si>
  <si>
    <t>ANEXO III-B DO EDITAL DE LICITAÇÃO POR PREGÃO ELETRÔNICO N.º 103/2022</t>
  </si>
  <si>
    <t>PLANILHA DE SERVIÇOS E PREÇOS UNITÁRIOS</t>
  </si>
  <si>
    <t>VALOR ESTIMADO PELA UFF</t>
  </si>
  <si>
    <t>PROPOSTO PELA EMPRESA LICITANTE</t>
  </si>
  <si>
    <t>CÓDIGO</t>
  </si>
  <si>
    <t>FONTE</t>
  </si>
  <si>
    <t>UNID.</t>
  </si>
  <si>
    <t>QUANT.</t>
  </si>
  <si>
    <t xml:space="preserve"> CUSTO UNITÁRIO</t>
  </si>
  <si>
    <t>BDI (%)</t>
  </si>
  <si>
    <t>PREÇO (R$)</t>
  </si>
  <si>
    <t>UNITÁRIO (c/ BDI)</t>
  </si>
  <si>
    <t>TOTAL</t>
  </si>
  <si>
    <t>SUBITEM</t>
  </si>
  <si>
    <t xml:space="preserve"> ITEM</t>
  </si>
  <si>
    <t>PROJETOS</t>
  </si>
  <si>
    <t>GERENCIAMENTO DE OBRAS / FISCALIZAÇÃO</t>
  </si>
  <si>
    <t>2.1</t>
  </si>
  <si>
    <t>UFF-002-ADM-002</t>
  </si>
  <si>
    <t>UFF</t>
  </si>
  <si>
    <t>ADMINISTRAÇÃO DE OBRA</t>
  </si>
  <si>
    <t>3.1</t>
  </si>
  <si>
    <t>LICENÇAS / TAXAS</t>
  </si>
  <si>
    <t>3.1.1</t>
  </si>
  <si>
    <t>016580</t>
  </si>
  <si>
    <t>SBC</t>
  </si>
  <si>
    <t>A R T TABELA A DO CREA ACIMA DE 15000,01</t>
  </si>
  <si>
    <t>UNID</t>
  </si>
  <si>
    <t>3.2</t>
  </si>
  <si>
    <t>CANTEIRO DE OBRAS</t>
  </si>
  <si>
    <t>3.2.1</t>
  </si>
  <si>
    <t>UFF-003-CAN-001</t>
  </si>
  <si>
    <t>PLACA DE OBRA EM CHAPA DE ACO GALVANIZADO - FORNECIMENTO E INSTALAÇÃO (2,00M X 1,125M)</t>
  </si>
  <si>
    <t>M²</t>
  </si>
  <si>
    <t>3.2.2</t>
  </si>
  <si>
    <t xml:space="preserve"> UFF-003-CAN-007 </t>
  </si>
  <si>
    <t>MOBILIZAÇÃO DE CONTAINER</t>
  </si>
  <si>
    <t>3.2.3</t>
  </si>
  <si>
    <t>012059</t>
  </si>
  <si>
    <t>CONTAINER ALMOXARIFADO S/ ACAB.C/PRATELEIRAS 6,05X2,44X2,57</t>
  </si>
  <si>
    <t>MÊS</t>
  </si>
  <si>
    <t>3.2.4</t>
  </si>
  <si>
    <t>AD 19.20.0050</t>
  </si>
  <si>
    <t>SCO/RJ</t>
  </si>
  <si>
    <t>INSTALAÇÃO E LIGAÇÃO PROVISÓRIAS DE ALIMENTAÇÃO DE ENERGIA ELÉTRICA, EM BAIXA TENSÃO (BT), PARA CANTEIRO DE OBRAS, EXCLUSIVE O FORNECIMENTO DE MEDIDOR. (DESONERADO)</t>
  </si>
  <si>
    <t>3.2.5</t>
  </si>
  <si>
    <t>101946</t>
  </si>
  <si>
    <t>SINAPI</t>
  </si>
  <si>
    <t>QUADRO DE MEDIÇÃO GERAL DE ENERGIA PARA 1 MEDIDOR DE SOBREPOR - FORNECIMENTO E INSTALAÇÃO. AF_10/2020</t>
  </si>
  <si>
    <t>3.2.6</t>
  </si>
  <si>
    <t>00010777</t>
  </si>
  <si>
    <t>SINAPI-I</t>
  </si>
  <si>
    <t>LOCACAO DE CONTAINER 2,30 X 4,30 M, ALT. 2,50 M, PARA SANITARIO, COM 3 BACIAS, 4 CHUVEIROS, 1 LAVATORIO E 1 MICTORIO</t>
  </si>
  <si>
    <t>3.2.7</t>
  </si>
  <si>
    <t>UFF-003-CAN-009</t>
  </si>
  <si>
    <t>PROTECAO DE PISO COM COBERTURA DE LONA/VINIL E PAPELÃO (PISOS E POLTRONAS)</t>
  </si>
  <si>
    <t>3.2.8</t>
  </si>
  <si>
    <t>93583</t>
  </si>
  <si>
    <t>EXECUÇÃO DE CENTRAL DE FÔRMAS, PRODUÇÃO DE ARGAMASSA OU CONCRETO EM CANTEIRO DE OBRA, NÃO INCLUSO MOBILIÁRIO E EQUIPAMENTOS. AF_04/2016</t>
  </si>
  <si>
    <t>3.3</t>
  </si>
  <si>
    <t>DEMOLIÇÕES / RETIRADAS</t>
  </si>
  <si>
    <t>3.3.1</t>
  </si>
  <si>
    <t>023212</t>
  </si>
  <si>
    <t>REMOCAO E RETIRADA DE PORTAS DE MADEIRA</t>
  </si>
  <si>
    <t>3.3.2</t>
  </si>
  <si>
    <t>022185</t>
  </si>
  <si>
    <t>RETIRADA E RECOLOCACAO MARCOS/ADUELAS/PORTAS</t>
  </si>
  <si>
    <t>3.3.3</t>
  </si>
  <si>
    <t>023573</t>
  </si>
  <si>
    <t>RETIRADA E RECOLOCACAO DE LUMINARIAS</t>
  </si>
  <si>
    <t>3.3.4</t>
  </si>
  <si>
    <t>SC 04.05.0750 (A)</t>
  </si>
  <si>
    <t>SCO RJ</t>
  </si>
  <si>
    <t>DEMOLICAO MANUAL DE ALVENARIA DE TIJOLOS MACICOS, INCLUSIVE EMPILHAMENTO DENTRO DO CANTEIRO DE SERVICO (DESONERADO)</t>
  </si>
  <si>
    <t>M³</t>
  </si>
  <si>
    <t>3.3.5</t>
  </si>
  <si>
    <t>97629</t>
  </si>
  <si>
    <t>DEMOLIÇÃO DE LAJES, DE FORMA MECANIZADA COM MARTELETE, SEM REAPROVEITAMENTO. AF_12/2017</t>
  </si>
  <si>
    <t>3.3.6</t>
  </si>
  <si>
    <t>022242</t>
  </si>
  <si>
    <t>RETIRADA TAPETE/CARPETE COLADO EM PISO (E PAREDE)</t>
  </si>
  <si>
    <t>3.3.7</t>
  </si>
  <si>
    <t>UFF-003-CAN-010</t>
  </si>
  <si>
    <t>RETIRADA DOS BALIZADORES EXISTENTES</t>
  </si>
  <si>
    <t>3.3.8</t>
  </si>
  <si>
    <t>022753</t>
  </si>
  <si>
    <t>RETIRADA PISO BLOCOS INTERTRAVADOS DE CONCRETO C/JUNTAS (REF. ITEM 24.1.2)</t>
  </si>
  <si>
    <t>4.1</t>
  </si>
  <si>
    <t>93358</t>
  </si>
  <si>
    <t>ESCAVAÇÃO MANUAL DE VALA COM PROFUNDIDADE MENOR OU IGUAL A 1,30 M. AF_02/2021</t>
  </si>
  <si>
    <t>INFRAESTRUTURA: FUNDAÇÕES SIMPLES (OU DIRETAS)</t>
  </si>
  <si>
    <t>INFRAESTRUTURA: FUNDAÇÕES ESPECIAIS (OU INDIRETAS)</t>
  </si>
  <si>
    <t>SUPERESTRUTURA</t>
  </si>
  <si>
    <t>9.1</t>
  </si>
  <si>
    <t>ESTRUTURA ALUMINIO LEVE PARA BEIRAL PARA CHAPAS POLICARBONATO (NA COR BRANCA) – FORNECIMENTO E INSTALAÇÃO</t>
  </si>
  <si>
    <t>9.2</t>
  </si>
  <si>
    <t>UFF-009-COB-XXX</t>
  </si>
  <si>
    <t>INSTALACAO CHAPA POLICARBONATO (BRANCA OU LEITOSA) SOBRE ESTRUTURA</t>
  </si>
  <si>
    <t>10.1</t>
  </si>
  <si>
    <t>UFF-010-ESQ-001</t>
  </si>
  <si>
    <t>PORTA DE ABRIR, DE 2 FOLHAS, COM VÃO DE LUZ 1,00 X 2,10 M BATENTE METALICO, BARRA ANTIPÂNICO E FECHADURA (COM ABERTURA SOMENTE PELA PARTE INTERNA). - INCLUSO REVESTIMENTO EM LAMINADO MELAMINICO</t>
  </si>
  <si>
    <t>10.2</t>
  </si>
  <si>
    <t>UFF-010-ESQ-002</t>
  </si>
  <si>
    <t>PORTA CORTA-FOGO PARA SAIDA DE EMERGENCIA, COM FECHADURA, 2 FOLHAS COM VAO LUZ DE 65 X 210 CM, CLASSE P-90 (NBR11742).</t>
  </si>
  <si>
    <t>10.3</t>
  </si>
  <si>
    <t>UFF-010-ESQ-003</t>
  </si>
  <si>
    <t>PORTA DE ABRIR, 2 FOLHAS COM VÃO DE LUZ DE 1,00 X 2,10 M, COM VISOR DE VIDRO TRANSPARENTE, BATENTE METALICO, BARRA ANTIPÂNICO E FECHADURA. - INCLUSO REVESTIMENTO EM LAMINADO MELAMINICO</t>
  </si>
  <si>
    <t>11.01.000</t>
  </si>
  <si>
    <t>INSTALAÇÃO DE ÁGUA FRIA</t>
  </si>
  <si>
    <t>11.02.000</t>
  </si>
  <si>
    <t>INSTALAÇÃO DE ESGOTO SANITÁRIO</t>
  </si>
  <si>
    <t>11.03.000</t>
  </si>
  <si>
    <t>LOUÇAS E METAIS</t>
  </si>
  <si>
    <t>12.1</t>
  </si>
  <si>
    <t>LUMINÁRIAS</t>
  </si>
  <si>
    <t>12.1.1</t>
  </si>
  <si>
    <t>060014</t>
  </si>
  <si>
    <t>LUMINARIA BALIZADOR DE PAREDE QUADRADO LED 2,5W</t>
  </si>
  <si>
    <t>12.2</t>
  </si>
  <si>
    <t>QUADRO ELÉTRICO</t>
  </si>
  <si>
    <t>12.2.1</t>
  </si>
  <si>
    <t xml:space="preserve"> COMP 3 INEAC </t>
  </si>
  <si>
    <t>QUADRO DE DISTRIBUIÇÃO COM BARRAMENTO TRIFÁSICO, DE SOBREPOR, EM CHAPA DE AÇO GALVANIZADO, PARA DISJUNTORES DIN, 225A</t>
  </si>
  <si>
    <t>12.2.2</t>
  </si>
  <si>
    <t xml:space="preserve"> 74130/007 </t>
  </si>
  <si>
    <t>DISJUNTOR TERMOMAGNETICO TRIPOLAR EM CAIXA MOLDADA 250A 600V, FORNECIMENTO E INSTALACAO</t>
  </si>
  <si>
    <t>12.2.3</t>
  </si>
  <si>
    <t xml:space="preserve"> 101895 </t>
  </si>
  <si>
    <t>DISJUNTOR TERMOMAGNÉTICO TRIPOLAR , CORRENTE NOMINAL DE 125A - FORNECIMENTO E INSTALAÇÃO. AF_10/2020</t>
  </si>
  <si>
    <t>12.2.4</t>
  </si>
  <si>
    <t xml:space="preserve"> 93664 </t>
  </si>
  <si>
    <t>DISJUNTOR BIPOLAR TIPO DIN, CORRENTE NOMINAL DE 32A - FORNECIMENTO E INSTALAÇÃO. AF_10/2020</t>
  </si>
  <si>
    <t>12.2.5</t>
  </si>
  <si>
    <t xml:space="preserve"> COMP ELETRICA 07 </t>
  </si>
  <si>
    <t>DISPOSITIVO DE PROTEÇÃO CONTRA SURTOS ATMOSFÉRICOS (DPS) 275V (CA) 30KA - FORNECIMENTO E INSTALAÇÃO</t>
  </si>
  <si>
    <t>12.3</t>
  </si>
  <si>
    <t>CABOS ELÉTRICOS</t>
  </si>
  <si>
    <t>12.3.1</t>
  </si>
  <si>
    <t xml:space="preserve"> 92992 </t>
  </si>
  <si>
    <t>CABO DE COBRE FLEXÍVEL ISOLADO, 95 MM², ANTI-CHAMA 0,6/1,0 KV, PARA REDE ENTERRADA DE DISTRIBUIÇÃO DE ENERGIA ELÉTRICA - FORNECIMENTO E INSTALAÇÃO. AF_12/2021</t>
  </si>
  <si>
    <t>M</t>
  </si>
  <si>
    <t>12.3.2</t>
  </si>
  <si>
    <t xml:space="preserve"> 92986 </t>
  </si>
  <si>
    <t>CABO DE COBRE FLEXÍVEL ISOLADO, 35 MM², ANTI-CHAMA 0,6/1,0 KV, PARA REDE ENTERRADA DE DISTRIBUIÇÃO DE ENERGIA ELÉTRICA - FORNECIMENTO E INSTALAÇÃO. AF_12/2021</t>
  </si>
  <si>
    <t>12.3.3</t>
  </si>
  <si>
    <t xml:space="preserve"> 91929 </t>
  </si>
  <si>
    <t>CABO DE COBRE FLEXÍVEL ISOLADO, 4 MM², ANTI-CHAMA 0,6/1,0 KV, PARA CIRCUITOS TERMINAIS - FORNECIMENTO E INSTALAÇÃO. AF_12/2015</t>
  </si>
  <si>
    <t>12.4</t>
  </si>
  <si>
    <t>INFRAESTRUTURA ELÉTRICA</t>
  </si>
  <si>
    <t>12.4.1</t>
  </si>
  <si>
    <t xml:space="preserve"> 101877 </t>
  </si>
  <si>
    <t>QUADRO DE DISTRIBUIÇÃO DE ENERGIA EM PVC, DE EMBUTIR, SEM BARRAMENTO, PARA 3 DISJUNTORES - FORNECIMENTO E INSTALAÇÃO. AF_10/2020</t>
  </si>
  <si>
    <t>12.4.2</t>
  </si>
  <si>
    <t>14.1</t>
  </si>
  <si>
    <t>055863</t>
  </si>
  <si>
    <t xml:space="preserve">EXTINTOR DE INCÊNDIO PORTÁTIL TIPO PÓ QUÍMICO SECO (PQS), CARGA DE 6 KG, CLASSE ABC - FORNECIMENTO E INSTALAÇÃO) </t>
  </si>
  <si>
    <t>14.2</t>
  </si>
  <si>
    <t>055266</t>
  </si>
  <si>
    <t>EXTINTOR DE INCÊNDIO PORTÁTIL COM CARGA DE CO2 DE 6 KG, CLASSE BC - FORNECIMENTO E INSTALAÇÃO.</t>
  </si>
  <si>
    <t>14.3</t>
  </si>
  <si>
    <t>060680</t>
  </si>
  <si>
    <t>LUMINARIA DE EMERGENCIA 30 LEDS BIVOLT LDE INTELBRAS</t>
  </si>
  <si>
    <t>14.4</t>
  </si>
  <si>
    <t>060418</t>
  </si>
  <si>
    <t>LUMINARIA LUZ EMERGENCIA LED 1200 LUMENS 2 FAROIS SEGURIMAX</t>
  </si>
  <si>
    <t>14.5</t>
  </si>
  <si>
    <t>UFF-014-DVS-029</t>
  </si>
  <si>
    <t>BALIZADOR - SAIDA DE EMERGÊNCIA ACRÍLICA - 50X25CM - INSTALADA ACIMA DAS PORTAS DE ENTRADAS. ACIONADO DE FORMA PERMANENTE (QUANDO AS LUZES DO AUDITÓRIO FOREM DESLIGADAS)</t>
  </si>
  <si>
    <t>14.6</t>
  </si>
  <si>
    <t>UFF-014-DVS-030</t>
  </si>
  <si>
    <t>PLACA DE SINALIZACAO DE SEGURANCA CONTRA INCENDIO, FOTOLUMINESCENTE, RETANGULAR, *300 X 150* CM, EM PVC *2* MM ANTI-CHAMAS - SAÍDA À "DIREITA" (SIMBOLOS, CORES E PICTOGRAMAS CONFORME NBR 16820). FORNECIMENTO E INSTALAÇÃO.</t>
  </si>
  <si>
    <t>14.7</t>
  </si>
  <si>
    <t>UFF-014-DVS-031</t>
  </si>
  <si>
    <t>PLACA DE SINALIZACAO DE SEGURANCA CONTRA INCENDIO, FOTOLUMINESCENTE, RETANGULAR, *300 X 150* CM, EM PVC *2* MM ANTI-CHAMAS - 'SAÍDA" (SIMBOLOS, CORES E PICTOGRAMAS CONFORME NBR 16820). FORNECIMENTO E INSTALAÇÃO.</t>
  </si>
  <si>
    <t>14.8</t>
  </si>
  <si>
    <t>UFF-014-DVS-032</t>
  </si>
  <si>
    <t>PLACA DE SINALIZACAO DE SEGURANCA CONTRA INCENDIO, FOTOLUMINESCENTE, RETANGULAR, *300 X 150* CM, EM PVC *2* MM ANTI-CHAMAS - SAÍDA À "ESQUERDA" (SIMBOLOS, CORES E PICTOGRAMAS CONFORME NBR 16820). FORNECIMENTO E INSTALAÇÃO.</t>
  </si>
  <si>
    <t>14.9</t>
  </si>
  <si>
    <t>UFF-014-DVS-033</t>
  </si>
  <si>
    <t>PLACA DE SINALIZACAO DE SEGURANCA CONTRA INCENDIO, FOTOLUMINESCENTE, RETANGULAR, *240 X 120* CM, EM PVC *2* MM ANTI-CHAMAS - "SALA DE AR CONDICIONADO" (SIMBOLOS, CORES E PICTOGRAMAS CONFORME NBR 16820). FORNECIMENTO E INSTALAÇÃO.</t>
  </si>
  <si>
    <t>14.10</t>
  </si>
  <si>
    <t>UFF-014-DVS-034</t>
  </si>
  <si>
    <t>PLACA DE SINALIZACAO DE SEGURANCA CONTRA INCENDIO, FOTOLUMINESCENTE, RETANGULAR, *240 X 120* CM, EM PVC *2* MM ANTI-CHAMAS - "PORTA CORTA FOGO" (SIMBOLOS, CORES E PICTOGRAMAS CONFORME NBR 16820). FORNECIMENTO E INSTALAÇÃO.</t>
  </si>
  <si>
    <t>14.11</t>
  </si>
  <si>
    <t>UFF-014-DVS-035</t>
  </si>
  <si>
    <t>PLACA DE SINALIZACAO DE SEGURANCA CONTRA INCENDIO, FOTOLUMINESCENTE, QUADRADA, *150 X 150* CM, EM PVC *2* MM ANTI-CHAMAS - "EXTINTORES" (SIMBOLOS, CORES E PICTOGRAMAS CONFORME NBR 16820). FORNECIMENTO E INSTALAÇÃO.</t>
  </si>
  <si>
    <t>19.1</t>
  </si>
  <si>
    <t>BASE / CONTRAPISO / CAMADA REGULARIZAÇÃO</t>
  </si>
  <si>
    <t>19.1.1</t>
  </si>
  <si>
    <t>RV 15.05.0050 (/)</t>
  </si>
  <si>
    <t>BASE SUPORTE, CONTRAPISO OU CAMADA REGULARIZADORA EXECUTADA COM ARGAMASSA DE CIMENTO E AREIA NO TRACO 1:5, ESPESSURA DE 1,5CM</t>
  </si>
  <si>
    <t>20.1</t>
  </si>
  <si>
    <t>88489</t>
  </si>
  <si>
    <t>APLICAÇÃO MANUAL DE PINTURA COM TINTA LÁTEX ACRÍLICA EM PAREDES, DUAS DEMÃOS. AF_06/2014</t>
  </si>
  <si>
    <t>20.2</t>
  </si>
  <si>
    <t>100758</t>
  </si>
  <si>
    <t>PINTURA COM TINTA ALQUÍDICA DE ACABAMENTO (ESMALTE SINTÉTICO ACETINADO) APLICADA A ROLO OU PINCEL SOBRE SUPERFÍCIES METÁLICAS (EXCETO PERFIL) EXECUTADO EM OBRA (02 DEMÃOS). AF_01/2020</t>
  </si>
  <si>
    <t>22.1</t>
  </si>
  <si>
    <t>PLATAFORMAS</t>
  </si>
  <si>
    <t>22.1.1</t>
  </si>
  <si>
    <t>MERCADO 3</t>
  </si>
  <si>
    <t>COTAÇÃO</t>
  </si>
  <si>
    <t>PLATAFORMA DE PERCURSO VERTICAL DE ATÉ 2M, COM ACESSO EXTERNO, CABINADA – INCLUSO PORTA ALTA EM AÇO GALVANIZADO COM FECHAMENTO AUTOMÁTICO E PINTURA ELETROSTÁTICA QUE FACEARÁ A FACHADA LATERAL DO PRÉDIO PARA FECHAMENTO E PROTEÇÃO DA CABINE</t>
  </si>
  <si>
    <t>22.1.2</t>
  </si>
  <si>
    <t>MERCADO 4</t>
  </si>
  <si>
    <t>PLATAFORMA DE PERCURSO VERTICAL DE ATÉ 2M, SEMI-CABINADA – COM PORTAS BAIXAS DE ACESSO</t>
  </si>
  <si>
    <t>22.2</t>
  </si>
  <si>
    <t>CORRIMÃOS</t>
  </si>
  <si>
    <t>22.2.1</t>
  </si>
  <si>
    <t>112660</t>
  </si>
  <si>
    <t>CORRIMAO ALUMINIO ANODIZADO 2" (COR: PRETO)</t>
  </si>
  <si>
    <t>22.3</t>
  </si>
  <si>
    <t>MOBILIÁRIO</t>
  </si>
  <si>
    <t>22.3.1</t>
  </si>
  <si>
    <t>UFF-022-EQP-001</t>
  </si>
  <si>
    <t>REMOÇÃO E RECOLOCAÇÃO DE POLTRONAS</t>
  </si>
  <si>
    <t>24.1</t>
  </si>
  <si>
    <t>CALÇADA ACESSÍVEL</t>
  </si>
  <si>
    <t>24.1.1</t>
  </si>
  <si>
    <t>UFF-019-DVS-005</t>
  </si>
  <si>
    <t>PISO PODOTÁTIL DE CONCRETO, DIRECIONAL E ALERTA, APLICADO EM PISO (40X40CM) COM JUNTA SECA, COR VERMELHO/AMARELO, ASSENTAMENTO COM ARGAMASSA INDUSTRIALIZADA, INCLUSIVE FORNECIMENTO E INSTALAÇÃO</t>
  </si>
  <si>
    <t>24.1.2</t>
  </si>
  <si>
    <t>94995</t>
  </si>
  <si>
    <t>EXECUÇÃO DE PASSEIO (CALÇADA) OU PISO DE CONCRETO COM CONCRETO MOLDADO IN LOCO, USINADO, ACABAMENTO CONVENCIONAL, ESPESSURA 8 CM, ARMADO. AF_07/2016</t>
  </si>
  <si>
    <t>25.1</t>
  </si>
  <si>
    <t>TRANSPORTE DE MATERIAIS</t>
  </si>
  <si>
    <t>25.1.1</t>
  </si>
  <si>
    <t>COMP QUIL 32</t>
  </si>
  <si>
    <t>CARGA MANUAL DE ENTULHO EM CAÇAMBA ESTACIONÁRIA [ADAPTADA SINAPI (72897 08/20)]</t>
  </si>
  <si>
    <t>25.1.2</t>
  </si>
  <si>
    <t>IEQ 003150</t>
  </si>
  <si>
    <t>SCO RJ - I</t>
  </si>
  <si>
    <t>CACAMBA DE ACO COM 5M³, PARA RETIRADA DE ENTULHO, INCLUSIVE TRANSPORTE E DESCARGA, ALUGUEL</t>
  </si>
  <si>
    <t>25.1.3</t>
  </si>
  <si>
    <t xml:space="preserve"> UFF-025-DVS-003 </t>
  </si>
  <si>
    <t>DESMOBILIZAÇÃO DE CONTAINER</t>
  </si>
  <si>
    <t>25.2</t>
  </si>
  <si>
    <t>SEGURANÇA E SAÚDE</t>
  </si>
  <si>
    <t>25.2.1</t>
  </si>
  <si>
    <t>16690</t>
  </si>
  <si>
    <t>ATESTADO PCMAT (NR18)</t>
  </si>
  <si>
    <t>25.2.2</t>
  </si>
  <si>
    <t>16691</t>
  </si>
  <si>
    <t>ATESTADO PCMSO (NR7)- ANUAL</t>
  </si>
  <si>
    <t>25.3</t>
  </si>
  <si>
    <t>COMUNICAÇÃO VISUAL / SINALIZAÇÃO</t>
  </si>
  <si>
    <t>25.3.1</t>
  </si>
  <si>
    <t>SINALIZAÇÃO</t>
  </si>
  <si>
    <t>25.3.1.1</t>
  </si>
  <si>
    <t>200627</t>
  </si>
  <si>
    <t>SINALIZACAO TATIL DE CORRIMAO 13X3 ALUMINIO DE CONTATO</t>
  </si>
  <si>
    <t>25.4</t>
  </si>
  <si>
    <t>SERVIÇOS FINAIS</t>
  </si>
  <si>
    <t>25.4.1</t>
  </si>
  <si>
    <t>LIMPEZA</t>
  </si>
  <si>
    <t>25.4.1.1</t>
  </si>
  <si>
    <t>99811</t>
  </si>
  <si>
    <t>LIMPEZA DE CONTRAPISO COM VASSOURA A SECO. AF_04/2019</t>
  </si>
  <si>
    <t>25.4.1.2</t>
  </si>
  <si>
    <t>99822</t>
  </si>
  <si>
    <t>LIMPEZA DE PORTA DE MADEIRA. AF_04/2019</t>
  </si>
  <si>
    <t>25.4.1.3</t>
  </si>
  <si>
    <t>SC 29.15.0200 (/)</t>
  </si>
  <si>
    <t>LIMPEZA DE PAREDE REVESTIDA COM PASTILHAS, CERAMICA OU AZULEJO, COM A LAVAGEM DA MESMA UTILIZANDO SOLUCAO ACIDA DILUIDA EM AGUA, INCLUSIVE USO DE ESCADA ATE 2 PAVIMENTOS.(DESONERADO)</t>
  </si>
  <si>
    <t>25.4.1.4</t>
  </si>
  <si>
    <t>SC 29.15.0450 (/)</t>
  </si>
  <si>
    <t>LIMPEZA MECANICA DE TAPETE OU CARPETE EXECUTADA NO LOCAL DA INSTALACAO, CONSIDERANDO AREA MINIMA DE 30M2, (AREAS MAIORES QUE 250M2 CONSIDERAR A AREA REAL REDUZIDA EM 25%).(DESONERADO)</t>
  </si>
  <si>
    <t>VALOR TOTAL ESTIMADO PELA UFF</t>
  </si>
  <si>
    <t>VALOR TOTAL PROPOSTO PELA EMPRESA</t>
  </si>
  <si>
    <t>CREA/CAU:</t>
  </si>
  <si>
    <t>Orçamento realizado em Abr/2022;</t>
  </si>
  <si>
    <t>Incluso BDI desonerado sobre preço unitário de 28,97 % sobre serviços comuns e de 20,93 % sobre equipamentos;</t>
  </si>
  <si>
    <r>
      <rPr>
        <sz val="10"/>
        <color rgb="FFFF0000"/>
        <rFont val="Verdana"/>
        <charset val="134"/>
      </rPr>
      <t>A referência utilizada como base de custos é o SINAPI, SCO, SBC de Dez/2021</t>
    </r>
    <r>
      <rPr>
        <sz val="10"/>
        <color indexed="10"/>
        <rFont val="Verdana"/>
        <charset val="134"/>
      </rPr>
      <t>;</t>
    </r>
  </si>
  <si>
    <t>Planilha protegida por senha, com exceção de partes editáveis como cabeçalho (A1:A2), colunas M em diante e linhas inferiores a 42;</t>
  </si>
  <si>
    <t>A licitante deverá preencher as colunas M em diante com seus valores, de forma a que o valor total proposto não ultrapasse o valor do seu ultimo lance e de acordo com as condições do edital;</t>
  </si>
  <si>
    <t xml:space="preserve">As composições que não constam no SINAPI, procedeu-se a obtenção da composição em outra fonte (SBC) e utilizou-se como base de cálculo os insumos do SINAPI. </t>
  </si>
  <si>
    <t>No caso em que não houve o insumo no SINAPI, foi mantido a referência de valor indicada na cotação de mercado;</t>
  </si>
  <si>
    <t>A planilha deve ser assinada pelo responsável técnico pela sua confecção (Art. 14 Lei 5.194/66), identificado através de carimbo com número do CREA e pelo representante legal da empresa, com carimbo do CNPJ.</t>
  </si>
  <si>
    <t>ANEXO III-C DO EDITAL DE LICITAÇÃO POR PREGÃO ELETRÔNICO N.º 103/2022</t>
  </si>
  <si>
    <t>PLANILHA DE CRONOGRAMA FÍSICO E FINANCEIRO</t>
  </si>
  <si>
    <t>DISCRIMINAÇÃO DO SERVIÇO</t>
  </si>
  <si>
    <t>VALOR (R$)</t>
  </si>
  <si>
    <t>PERÍODO</t>
  </si>
  <si>
    <t>TOTAL DO ITEM</t>
  </si>
  <si>
    <t>MÊS 1</t>
  </si>
  <si>
    <t>MÊS 2</t>
  </si>
  <si>
    <t>MÊS 3</t>
  </si>
  <si>
    <t>MÊS 4</t>
  </si>
  <si>
    <t>1</t>
  </si>
  <si>
    <t>2</t>
  </si>
  <si>
    <t>3</t>
  </si>
  <si>
    <t>4</t>
  </si>
  <si>
    <t>5</t>
  </si>
  <si>
    <t>6</t>
  </si>
  <si>
    <t>INFRAESTRUTURA: FUNDAÇÕES ESPECIAIS (OU DIRETAS)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</si>
  <si>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</si>
  <si>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</si>
  <si>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</si>
  <si>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</si>
  <si>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</si>
  <si>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</si>
  <si>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</si>
  <si>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</si>
  <si>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</si>
  <si>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</si>
  <si>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</si>
  <si>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</si>
  <si>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</si>
  <si>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</si>
  <si>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</si>
  <si>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</si>
  <si>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</si>
  <si>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</si>
  <si>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</si>
  <si>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Total do orçamento</t>
  </si>
  <si>
    <t>Total do orçamento sem Administração</t>
  </si>
  <si>
    <t>Total mensal executado sem Administração</t>
  </si>
  <si>
    <t>Percentual correspondente à Administração</t>
  </si>
  <si>
    <t>Total mensal excutado com Administração</t>
  </si>
  <si>
    <t>Total acumulado</t>
  </si>
  <si>
    <t>Percentual Acumulado</t>
  </si>
  <si>
    <t>assinatura representante legal da empresa e carimbro CNPJ</t>
  </si>
  <si>
    <t>´- No primeiro mês da execução, deverá ser contratada a empresa que fornecerá as duas plataformas, visto que o tempo médio de entrega dos equipamentos no canteiro é de até 90(noventa) dias; no segundo e terceiro mês, deverão ser realizadas atividades diversas, incluindo parte elétrica para os futuros selfcontained e para a plataformas; no quarto mês, deverão ser realizadas as instalações das plataformas e demais equipamentos, assim como todos os arremates, limpezas e conclusão dos serviços.</t>
  </si>
</sst>
</file>

<file path=xl/styles.xml><?xml version="1.0" encoding="utf-8"?>
<styleSheet xmlns="http://schemas.openxmlformats.org/spreadsheetml/2006/main">
  <numFmts count="10">
    <numFmt numFmtId="176" formatCode="General_)"/>
    <numFmt numFmtId="177" formatCode="_-&quot;R$&quot;\ * #,##0_-;\-&quot;R$&quot;\ * #,##0_-;_-&quot;R$&quot;\ * &quot;-&quot;_-;_-@_-"/>
    <numFmt numFmtId="178" formatCode="_-* #,##0_-;\-* #,##0_-;_-* &quot;-&quot;_-;_-@_-"/>
    <numFmt numFmtId="179" formatCode="_(* #,##0.00_);_(* \(#,##0.00\);_(* &quot;-&quot;??_);_(@_)"/>
    <numFmt numFmtId="180" formatCode="_-* #,##0.00_-;\-* #,##0.00_-;_-* &quot;-&quot;??_-;_-@_-"/>
    <numFmt numFmtId="181" formatCode="_(* #,##0.00_);_(* \(#,##0.00\);_(* \-??_);_(@_)"/>
    <numFmt numFmtId="182" formatCode="_-&quot;R$&quot;\ * #,##0.00_-;\-&quot;R$&quot;\ * #,##0.00_-;_-&quot;R$&quot;\ * &quot;-&quot;??_-;_-@_-"/>
    <numFmt numFmtId="183" formatCode="_-* #,##0.00_-;\-* #,##0.00_-;_-* \-??_-;_-@_-"/>
    <numFmt numFmtId="184" formatCode="_(\$* #,##0.00_);_(\$* \(#,##0.00\);_(\$* \-??_);_(@_)"/>
    <numFmt numFmtId="185" formatCode="_-&quot;R$ &quot;* #,##0.00_-;&quot;-R$ &quot;* #,##0.00_-;_-&quot;R$ &quot;* \-??_-;_-@_-"/>
  </numFmts>
  <fonts count="95">
    <font>
      <sz val="11"/>
      <color theme="1"/>
      <name val="Calibri"/>
      <charset val="134"/>
      <scheme val="minor"/>
    </font>
    <font>
      <b/>
      <sz val="12"/>
      <color rgb="FFFF0000"/>
      <name val="Verdana"/>
      <charset val="134"/>
    </font>
    <font>
      <b/>
      <sz val="12"/>
      <name val="Verdana"/>
      <charset val="134"/>
    </font>
    <font>
      <b/>
      <sz val="11"/>
      <name val="Verdana"/>
      <charset val="134"/>
    </font>
    <font>
      <b/>
      <sz val="11"/>
      <color theme="1"/>
      <name val="Verdana"/>
      <charset val="134"/>
    </font>
    <font>
      <b/>
      <sz val="9"/>
      <color theme="1"/>
      <name val="Verdana"/>
      <charset val="134"/>
    </font>
    <font>
      <b/>
      <sz val="9"/>
      <name val="Verdana"/>
      <charset val="134"/>
    </font>
    <font>
      <sz val="9"/>
      <color rgb="FF000000"/>
      <name val="Verdana"/>
      <charset val="134"/>
    </font>
    <font>
      <sz val="8"/>
      <color rgb="FF333399"/>
      <name val="Verdana"/>
      <charset val="134"/>
    </font>
    <font>
      <sz val="9"/>
      <color rgb="FF333399"/>
      <name val="Verdana"/>
      <charset val="134"/>
    </font>
    <font>
      <sz val="9"/>
      <name val="Verdana"/>
      <charset val="134"/>
    </font>
    <font>
      <b/>
      <sz val="9"/>
      <color rgb="FF000000"/>
      <name val="Verdana"/>
      <charset val="134"/>
    </font>
    <font>
      <sz val="9"/>
      <color theme="1"/>
      <name val="Verdana"/>
      <charset val="134"/>
    </font>
    <font>
      <b/>
      <sz val="12"/>
      <color indexed="10"/>
      <name val="Verdana"/>
      <charset val="134"/>
    </font>
    <font>
      <i/>
      <sz val="7"/>
      <name val="Verdana"/>
      <charset val="134"/>
    </font>
    <font>
      <i/>
      <sz val="7"/>
      <color indexed="8"/>
      <name val="Verdana"/>
      <charset val="134"/>
    </font>
    <font>
      <b/>
      <sz val="9"/>
      <color rgb="FFFF0000"/>
      <name val="Verdana"/>
      <charset val="134"/>
    </font>
    <font>
      <sz val="9"/>
      <color rgb="FFFF0000"/>
      <name val="Verdana"/>
      <charset val="134"/>
    </font>
    <font>
      <sz val="9"/>
      <color indexed="10"/>
      <name val="Verdana"/>
      <charset val="134"/>
    </font>
    <font>
      <sz val="11"/>
      <color rgb="FFFF0000"/>
      <name val="Calibri"/>
      <charset val="134"/>
      <scheme val="minor"/>
    </font>
    <font>
      <b/>
      <sz val="9"/>
      <color indexed="10"/>
      <name val="Verdana"/>
      <charset val="134"/>
    </font>
    <font>
      <sz val="10"/>
      <name val="Arial"/>
      <charset val="134"/>
    </font>
    <font>
      <b/>
      <sz val="10"/>
      <name val="Arial"/>
      <charset val="134"/>
    </font>
    <font>
      <i/>
      <sz val="7"/>
      <color rgb="FF000000"/>
      <name val="Verdana"/>
      <charset val="134"/>
    </font>
    <font>
      <b/>
      <sz val="10"/>
      <color rgb="FFFF0000"/>
      <name val="Verdana"/>
      <charset val="134"/>
    </font>
    <font>
      <sz val="10"/>
      <color rgb="FFFF0000"/>
      <name val="Verdana"/>
      <charset val="134"/>
    </font>
    <font>
      <sz val="10"/>
      <color indexed="10"/>
      <name val="Verdana"/>
      <charset val="134"/>
    </font>
    <font>
      <sz val="12"/>
      <name val="Arial"/>
      <charset val="134"/>
    </font>
    <font>
      <b/>
      <sz val="10"/>
      <name val="Verdana"/>
      <charset val="134"/>
    </font>
    <font>
      <b/>
      <sz val="8"/>
      <name val="Verdana"/>
      <charset val="134"/>
    </font>
    <font>
      <sz val="8"/>
      <name val="Verdana"/>
      <charset val="134"/>
    </font>
    <font>
      <i/>
      <sz val="10"/>
      <color indexed="8"/>
      <name val="Verdana"/>
      <charset val="134"/>
    </font>
    <font>
      <sz val="9"/>
      <name val="Arial"/>
      <charset val="134"/>
    </font>
    <font>
      <b/>
      <sz val="7"/>
      <color rgb="FFFF0000"/>
      <name val="Verdana"/>
      <charset val="134"/>
    </font>
    <font>
      <sz val="11"/>
      <color indexed="9"/>
      <name val="Calibri"/>
      <charset val="134"/>
    </font>
    <font>
      <sz val="11"/>
      <color theme="1"/>
      <name val="Calibri"/>
      <charset val="0"/>
      <scheme val="minor"/>
    </font>
    <font>
      <sz val="11"/>
      <color indexed="8"/>
      <name val="Calibri"/>
      <charset val="134"/>
    </font>
    <font>
      <sz val="11"/>
      <color rgb="FFFF9900"/>
      <name val="Calibri"/>
      <charset val="1"/>
    </font>
    <font>
      <sz val="11"/>
      <color indexed="62"/>
      <name val="Calibri"/>
      <charset val="134"/>
    </font>
    <font>
      <b/>
      <sz val="11"/>
      <color rgb="FF3F3F3F"/>
      <name val="Calibri"/>
      <charset val="0"/>
      <scheme val="minor"/>
    </font>
    <font>
      <sz val="11"/>
      <color rgb="FFFFFFFF"/>
      <name val="Calibri"/>
      <charset val="1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sz val="10"/>
      <color theme="1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000000"/>
      <name val="Calibri"/>
      <charset val="1"/>
    </font>
    <font>
      <sz val="10"/>
      <name val="Arial"/>
      <charset val="1"/>
    </font>
    <font>
      <sz val="11"/>
      <name val="Arial"/>
      <charset val="1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indexed="62"/>
      <name val="Calibri"/>
      <charset val="134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33333"/>
      <name val="Calibri"/>
      <charset val="1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indexed="63"/>
      <name val="Calibri"/>
      <charset val="134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FF"/>
      <name val="Calibri"/>
      <charset val="1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indexed="9"/>
      <name val="Calibri"/>
      <charset val="134"/>
    </font>
    <font>
      <b/>
      <sz val="15"/>
      <color rgb="FF333399"/>
      <name val="Calibri"/>
      <charset val="1"/>
    </font>
    <font>
      <b/>
      <sz val="11"/>
      <color rgb="FF333399"/>
      <name val="Calibri"/>
      <charset val="1"/>
    </font>
    <font>
      <b/>
      <sz val="18"/>
      <color rgb="FF333399"/>
      <name val="Cambria"/>
      <charset val="1"/>
    </font>
    <font>
      <b/>
      <sz val="11"/>
      <color indexed="52"/>
      <name val="Calibri"/>
      <charset val="134"/>
    </font>
    <font>
      <sz val="11"/>
      <color indexed="14"/>
      <name val="Calibri"/>
      <charset val="134"/>
    </font>
    <font>
      <b/>
      <sz val="11"/>
      <color rgb="FFFF9900"/>
      <name val="Calibri"/>
      <charset val="1"/>
    </font>
    <font>
      <b/>
      <sz val="11"/>
      <color rgb="FFFFFFFF"/>
      <name val="Calibri"/>
      <charset val="1"/>
    </font>
    <font>
      <b/>
      <sz val="18"/>
      <color indexed="56"/>
      <name val="Cambria"/>
      <charset val="134"/>
    </font>
    <font>
      <i/>
      <sz val="11"/>
      <color indexed="23"/>
      <name val="Calibri"/>
      <charset val="134"/>
    </font>
    <font>
      <i/>
      <sz val="11"/>
      <color rgb="FF808080"/>
      <name val="Calibri"/>
      <charset val="1"/>
    </font>
    <font>
      <b/>
      <sz val="18"/>
      <color rgb="FF003366"/>
      <name val="Cambria"/>
      <charset val="1"/>
    </font>
    <font>
      <sz val="11"/>
      <color indexed="17"/>
      <name val="Calibri"/>
      <charset val="134"/>
    </font>
    <font>
      <sz val="11"/>
      <color rgb="FF008000"/>
      <name val="Calibri"/>
      <charset val="1"/>
    </font>
    <font>
      <b/>
      <sz val="15"/>
      <color indexed="62"/>
      <name val="Calibri"/>
      <charset val="134"/>
    </font>
    <font>
      <b/>
      <sz val="13"/>
      <color indexed="62"/>
      <name val="Calibri"/>
      <charset val="134"/>
    </font>
    <font>
      <b/>
      <sz val="13"/>
      <color rgb="FF333399"/>
      <name val="Calibri"/>
      <charset val="1"/>
    </font>
    <font>
      <sz val="11"/>
      <color indexed="52"/>
      <name val="Calibri"/>
      <charset val="134"/>
    </font>
    <font>
      <sz val="11"/>
      <color rgb="FF333399"/>
      <name val="Calibri"/>
      <charset val="1"/>
    </font>
    <font>
      <sz val="11"/>
      <color indexed="10"/>
      <name val="Calibri"/>
      <charset val="134"/>
    </font>
    <font>
      <sz val="11"/>
      <color rgb="FFFF0000"/>
      <name val="Calibri"/>
      <charset val="1"/>
    </font>
    <font>
      <b/>
      <sz val="15"/>
      <color indexed="56"/>
      <name val="Calibri"/>
      <charset val="134"/>
    </font>
    <font>
      <sz val="11"/>
      <color indexed="60"/>
      <name val="Calibri"/>
      <charset val="134"/>
    </font>
    <font>
      <sz val="11"/>
      <color rgb="FF993300"/>
      <name val="Calibri"/>
      <charset val="1"/>
    </font>
    <font>
      <sz val="12"/>
      <name val="Courier"/>
      <charset val="134"/>
    </font>
    <font>
      <sz val="12"/>
      <name val="Courier New"/>
      <charset val="1"/>
    </font>
    <font>
      <sz val="11"/>
      <color rgb="FF000000"/>
      <name val="Calibri"/>
      <charset val="134"/>
    </font>
    <font>
      <b/>
      <sz val="18"/>
      <color indexed="62"/>
      <name val="Cambria"/>
      <charset val="134"/>
    </font>
    <font>
      <b/>
      <sz val="15"/>
      <color rgb="FF003366"/>
      <name val="Calibri"/>
      <charset val="1"/>
    </font>
  </fonts>
  <fills count="7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8EB4E3"/>
      </patternFill>
    </fill>
    <fill>
      <patternFill patternType="solid">
        <fgColor theme="3" tint="0.799981688894314"/>
        <bgColor rgb="FF8EB4E3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9900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3" tint="0.799981688894314"/>
        <bgColor rgb="FFFF9900"/>
      </patternFill>
    </fill>
    <fill>
      <patternFill patternType="solid">
        <fgColor theme="4" tint="0.799981688894314"/>
        <bgColor rgb="FFFFFFCC"/>
      </patternFill>
    </fill>
    <fill>
      <patternFill patternType="solid">
        <fgColor theme="4" tint="0.799981688894314"/>
        <bgColor rgb="FFFF9900"/>
      </patternFill>
    </fill>
    <fill>
      <patternFill patternType="solid">
        <fgColor indexed="4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C0C0"/>
        <bgColor rgb="FFCCCCCC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indexed="2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rgb="FFD9D9D9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99CC"/>
        <bgColor rgb="FFFF8080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33CCCC"/>
        <bgColor rgb="FF00CCFF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808000"/>
        <bgColor rgb="FF808080"/>
      </patternFill>
    </fill>
    <fill>
      <patternFill patternType="solid">
        <fgColor theme="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rgb="FFFFFF99"/>
        <bgColor rgb="FFFFFFCC"/>
      </patternFill>
    </fill>
    <fill>
      <patternFill patternType="solid">
        <fgColor rgb="FFCCFFFF"/>
        <bgColor rgb="FFCCFFCC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rgb="FFFF99CC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rgb="FF8EB4E3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666699"/>
        <bgColor rgb="FF808080"/>
      </patternFill>
    </fill>
    <fill>
      <patternFill patternType="solid">
        <fgColor rgb="FFFF6600"/>
        <bgColor rgb="FFFF8000"/>
      </patternFill>
    </fill>
    <fill>
      <patternFill patternType="solid">
        <fgColor rgb="FF969696"/>
        <bgColor rgb="FF808080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rgb="FFCCFFFF"/>
      </patternFill>
    </fill>
  </fills>
  <borders count="118">
    <border>
      <left/>
      <right/>
      <top/>
      <bottom/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double">
        <color rgb="FF000000"/>
      </left>
      <right style="hair">
        <color auto="1"/>
      </right>
      <top style="thin">
        <color rgb="FF000000"/>
      </top>
      <bottom/>
      <diagonal/>
    </border>
    <border>
      <left style="hair">
        <color auto="1"/>
      </left>
      <right style="hair">
        <color auto="1"/>
      </right>
      <top style="thin">
        <color rgb="FF000000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rgb="FF000000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rgb="FF000000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rgb="FF000000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rgb="FF000000"/>
      </left>
      <right/>
      <top style="thin">
        <color auto="1"/>
      </top>
      <bottom style="hair">
        <color rgb="FF000000"/>
      </bottom>
      <diagonal/>
    </border>
    <border>
      <left/>
      <right style="hair">
        <color rgb="FF000000"/>
      </right>
      <top style="thin">
        <color auto="1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auto="1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auto="1"/>
      </top>
      <bottom/>
      <diagonal/>
    </border>
    <border diagonalUp="1">
      <left style="hair">
        <color rgb="FF000000"/>
      </left>
      <right style="hair">
        <color rgb="FF000000"/>
      </right>
      <top style="thin">
        <color auto="1"/>
      </top>
      <bottom style="hair">
        <color rgb="FF000000"/>
      </bottom>
      <diagonal style="hair">
        <color rgb="FF000000"/>
      </diagonal>
    </border>
    <border>
      <left style="double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 diagonalUp="1"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 style="hair">
        <color rgb="FF000000"/>
      </diagonal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double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double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medium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medium">
        <color rgb="FF33CCCC"/>
      </bottom>
      <diagonal/>
    </border>
    <border>
      <left/>
      <right/>
      <top/>
      <bottom style="medium">
        <color indexed="4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double">
        <color indexed="5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rgb="FF333399"/>
      </bottom>
      <diagonal/>
    </border>
  </borders>
  <cellStyleXfs count="206">
    <xf numFmtId="0" fontId="0" fillId="0" borderId="0"/>
    <xf numFmtId="0" fontId="36" fillId="28" borderId="0" applyNumberFormat="0" applyBorder="0" applyAlignment="0" applyProtection="0"/>
    <xf numFmtId="180" fontId="0" fillId="0" borderId="0" applyFont="0" applyFill="0" applyBorder="0" applyAlignment="0" applyProtection="0"/>
    <xf numFmtId="178" fontId="43" fillId="0" borderId="0" applyFont="0" applyFill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22" borderId="0" applyNumberFormat="0" applyBorder="0" applyAlignment="0" applyProtection="0"/>
    <xf numFmtId="0" fontId="37" fillId="0" borderId="92" applyProtection="0"/>
    <xf numFmtId="9" fontId="36" fillId="0" borderId="0" applyFont="0" applyFill="0" applyBorder="0" applyAlignment="0" applyProtection="0"/>
    <xf numFmtId="0" fontId="53" fillId="0" borderId="99" applyNumberFormat="0" applyFill="0" applyAlignment="0" applyProtection="0">
      <alignment vertical="center"/>
    </xf>
    <xf numFmtId="0" fontId="54" fillId="32" borderId="100" applyNumberFormat="0" applyAlignment="0" applyProtection="0">
      <alignment vertical="center"/>
    </xf>
    <xf numFmtId="177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0" fontId="45" fillId="35" borderId="0" applyBorder="0" applyProtection="0"/>
    <xf numFmtId="0" fontId="21" fillId="0" borderId="0"/>
    <xf numFmtId="0" fontId="35" fillId="36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3" fillId="31" borderId="98" applyNumberFormat="0" applyFont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6" fillId="15" borderId="0" applyNumberFormat="0" applyBorder="0" applyAlignment="0" applyProtection="0"/>
    <xf numFmtId="0" fontId="35" fillId="39" borderId="0" applyNumberFormat="0" applyBorder="0" applyAlignment="0" applyProtection="0">
      <alignment vertical="center"/>
    </xf>
    <xf numFmtId="0" fontId="36" fillId="34" borderId="0" applyNumberFormat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40" fillId="44" borderId="0" applyBorder="0" applyProtection="0"/>
    <xf numFmtId="0" fontId="65" fillId="0" borderId="0" applyNumberFormat="0" applyFill="0" applyBorder="0" applyAlignment="0" applyProtection="0">
      <alignment vertical="center"/>
    </xf>
    <xf numFmtId="0" fontId="46" fillId="0" borderId="0"/>
    <xf numFmtId="0" fontId="60" fillId="0" borderId="0" applyNumberFormat="0" applyFill="0" applyBorder="0" applyAlignment="0" applyProtection="0">
      <alignment vertical="center"/>
    </xf>
    <xf numFmtId="0" fontId="59" fillId="0" borderId="102" applyNumberFormat="0" applyFill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57" fillId="0" borderId="102" applyNumberFormat="0" applyFill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52" fillId="0" borderId="97" applyNumberFormat="0" applyFill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64" fillId="45" borderId="96" applyNumberFormat="0" applyAlignment="0" applyProtection="0">
      <alignment vertical="center"/>
    </xf>
    <xf numFmtId="0" fontId="39" fillId="18" borderId="94" applyNumberFormat="0" applyAlignment="0" applyProtection="0">
      <alignment vertical="center"/>
    </xf>
    <xf numFmtId="0" fontId="40" fillId="52" borderId="0" applyBorder="0" applyProtection="0"/>
    <xf numFmtId="0" fontId="49" fillId="18" borderId="96" applyNumberFormat="0" applyAlignment="0" applyProtection="0">
      <alignment vertical="center"/>
    </xf>
    <xf numFmtId="0" fontId="44" fillId="0" borderId="95" applyNumberFormat="0" applyFill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182" fontId="36" fillId="0" borderId="0" applyFont="0" applyFill="0" applyBorder="0" applyAlignment="0" applyProtection="0"/>
    <xf numFmtId="0" fontId="63" fillId="42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67" fillId="0" borderId="105" applyProtection="0"/>
    <xf numFmtId="0" fontId="35" fillId="25" borderId="0" applyNumberFormat="0" applyBorder="0" applyAlignment="0" applyProtection="0">
      <alignment vertical="center"/>
    </xf>
    <xf numFmtId="0" fontId="45" fillId="35" borderId="0" applyBorder="0" applyProtection="0"/>
    <xf numFmtId="0" fontId="42" fillId="49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45" fillId="21" borderId="0" applyBorder="0" applyProtection="0"/>
    <xf numFmtId="180" fontId="36" fillId="0" borderId="0" applyFont="0" applyFill="0" applyBorder="0" applyAlignment="0" applyProtection="0"/>
    <xf numFmtId="0" fontId="42" fillId="48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6" fillId="16" borderId="0" applyNumberFormat="0" applyBorder="0" applyAlignment="0" applyProtection="0"/>
    <xf numFmtId="0" fontId="42" fillId="55" borderId="0" applyNumberFormat="0" applyBorder="0" applyAlignment="0" applyProtection="0">
      <alignment vertical="center"/>
    </xf>
    <xf numFmtId="0" fontId="46" fillId="0" borderId="0"/>
    <xf numFmtId="0" fontId="35" fillId="56" borderId="0" applyNumberFormat="0" applyBorder="0" applyAlignment="0" applyProtection="0">
      <alignment vertical="center"/>
    </xf>
    <xf numFmtId="0" fontId="45" fillId="19" borderId="0" applyBorder="0" applyProtection="0"/>
    <xf numFmtId="0" fontId="42" fillId="23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6" fillId="15" borderId="0" applyNumberFormat="0" applyBorder="0" applyAlignment="0" applyProtection="0"/>
    <xf numFmtId="0" fontId="42" fillId="38" borderId="0" applyNumberFormat="0" applyBorder="0" applyAlignment="0" applyProtection="0">
      <alignment vertical="center"/>
    </xf>
    <xf numFmtId="0" fontId="42" fillId="58" borderId="0" applyNumberFormat="0" applyBorder="0" applyAlignment="0" applyProtection="0">
      <alignment vertical="center"/>
    </xf>
    <xf numFmtId="0" fontId="45" fillId="35" borderId="0" applyBorder="0" applyProtection="0"/>
    <xf numFmtId="0" fontId="50" fillId="0" borderId="107" applyNumberFormat="0" applyFill="0" applyAlignment="0" applyProtection="0"/>
    <xf numFmtId="0" fontId="45" fillId="59" borderId="0" applyBorder="0" applyProtection="0"/>
    <xf numFmtId="0" fontId="45" fillId="21" borderId="0" applyBorder="0" applyProtection="0"/>
    <xf numFmtId="0" fontId="45" fillId="61" borderId="0" applyBorder="0" applyProtection="0"/>
    <xf numFmtId="0" fontId="36" fillId="16" borderId="0" applyNumberFormat="0" applyBorder="0" applyAlignment="0" applyProtection="0"/>
    <xf numFmtId="0" fontId="36" fillId="62" borderId="0" applyNumberFormat="0" applyBorder="0" applyAlignment="0" applyProtection="0"/>
    <xf numFmtId="0" fontId="45" fillId="63" borderId="0" applyBorder="0" applyProtection="0"/>
    <xf numFmtId="0" fontId="36" fillId="17" borderId="0" applyNumberFormat="0" applyBorder="0" applyAlignment="0" applyProtection="0"/>
    <xf numFmtId="0" fontId="45" fillId="60" borderId="0" applyBorder="0" applyProtection="0"/>
    <xf numFmtId="0" fontId="36" fillId="28" borderId="0" applyNumberFormat="0" applyBorder="0" applyAlignment="0" applyProtection="0"/>
    <xf numFmtId="0" fontId="45" fillId="19" borderId="0" applyBorder="0" applyProtection="0"/>
    <xf numFmtId="0" fontId="36" fillId="64" borderId="0" applyNumberFormat="0" applyBorder="0" applyAlignment="0" applyProtection="0"/>
    <xf numFmtId="0" fontId="45" fillId="65" borderId="0" applyBorder="0" applyProtection="0"/>
    <xf numFmtId="0" fontId="36" fillId="16" borderId="0" applyNumberFormat="0" applyBorder="0" applyAlignment="0" applyProtection="0"/>
    <xf numFmtId="0" fontId="34" fillId="13" borderId="0" applyNumberFormat="0" applyBorder="0" applyAlignment="0" applyProtection="0"/>
    <xf numFmtId="0" fontId="40" fillId="44" borderId="0" applyBorder="0" applyProtection="0"/>
    <xf numFmtId="0" fontId="69" fillId="0" borderId="0" applyBorder="0" applyProtection="0"/>
    <xf numFmtId="0" fontId="34" fillId="62" borderId="0" applyNumberFormat="0" applyBorder="0" applyAlignment="0" applyProtection="0"/>
    <xf numFmtId="0" fontId="40" fillId="63" borderId="0" applyBorder="0" applyProtection="0"/>
    <xf numFmtId="0" fontId="34" fillId="17" borderId="0" applyNumberFormat="0" applyBorder="0" applyAlignment="0" applyProtection="0"/>
    <xf numFmtId="0" fontId="71" fillId="66" borderId="0" applyNumberFormat="0" applyBorder="0" applyAlignment="0" applyProtection="0"/>
    <xf numFmtId="0" fontId="40" fillId="60" borderId="0" applyBorder="0" applyProtection="0"/>
    <xf numFmtId="0" fontId="34" fillId="28" borderId="0" applyNumberFormat="0" applyBorder="0" applyAlignment="0" applyProtection="0"/>
    <xf numFmtId="0" fontId="40" fillId="19" borderId="0" applyBorder="0" applyProtection="0"/>
    <xf numFmtId="0" fontId="34" fillId="13" borderId="0" applyNumberFormat="0" applyBorder="0" applyAlignment="0" applyProtection="0"/>
    <xf numFmtId="0" fontId="40" fillId="44" borderId="0" applyBorder="0" applyProtection="0"/>
    <xf numFmtId="0" fontId="34" fillId="16" borderId="0" applyNumberFormat="0" applyBorder="0" applyAlignment="0" applyProtection="0"/>
    <xf numFmtId="0" fontId="40" fillId="35" borderId="0" applyBorder="0" applyProtection="0"/>
    <xf numFmtId="0" fontId="34" fillId="13" borderId="0" applyNumberFormat="0" applyBorder="0" applyAlignment="0" applyProtection="0"/>
    <xf numFmtId="0" fontId="40" fillId="44" borderId="0" applyBorder="0" applyProtection="0"/>
    <xf numFmtId="0" fontId="34" fillId="54" borderId="0" applyNumberFormat="0" applyBorder="0" applyAlignment="0" applyProtection="0"/>
    <xf numFmtId="0" fontId="40" fillId="52" borderId="0" applyBorder="0" applyProtection="0"/>
    <xf numFmtId="0" fontId="34" fillId="54" borderId="0" applyNumberFormat="0" applyBorder="0" applyAlignment="0" applyProtection="0"/>
    <xf numFmtId="0" fontId="34" fillId="67" borderId="0" applyNumberFormat="0" applyBorder="0" applyAlignment="0" applyProtection="0"/>
    <xf numFmtId="0" fontId="34" fillId="68" borderId="0" applyNumberFormat="0" applyBorder="0" applyAlignment="0" applyProtection="0"/>
    <xf numFmtId="0" fontId="40" fillId="69" borderId="0" applyBorder="0" applyProtection="0"/>
    <xf numFmtId="0" fontId="34" fillId="13" borderId="0" applyNumberFormat="0" applyBorder="0" applyAlignment="0" applyProtection="0"/>
    <xf numFmtId="0" fontId="40" fillId="70" borderId="0" applyBorder="0" applyProtection="0"/>
    <xf numFmtId="0" fontId="62" fillId="40" borderId="0" applyBorder="0" applyProtection="0"/>
    <xf numFmtId="0" fontId="70" fillId="15" borderId="93" applyNumberFormat="0" applyAlignment="0" applyProtection="0"/>
    <xf numFmtId="0" fontId="72" fillId="21" borderId="108" applyProtection="0"/>
    <xf numFmtId="183" fontId="45" fillId="0" borderId="0"/>
    <xf numFmtId="0" fontId="66" fillId="47" borderId="104" applyNumberFormat="0" applyAlignment="0" applyProtection="0"/>
    <xf numFmtId="0" fontId="73" fillId="71" borderId="109" applyProtection="0"/>
    <xf numFmtId="0" fontId="74" fillId="0" borderId="0" applyNumberFormat="0" applyFill="0" applyBorder="0" applyAlignment="0" applyProtection="0"/>
    <xf numFmtId="184" fontId="21" fillId="0" borderId="0" applyFill="0" applyBorder="0" applyAlignment="0" applyProtection="0"/>
    <xf numFmtId="0" fontId="55" fillId="21" borderId="101" applyProtection="0"/>
    <xf numFmtId="0" fontId="46" fillId="0" borderId="0"/>
    <xf numFmtId="0" fontId="75" fillId="0" borderId="0" applyNumberFormat="0" applyFill="0" applyBorder="0" applyAlignment="0" applyProtection="0"/>
    <xf numFmtId="0" fontId="76" fillId="0" borderId="0" applyBorder="0" applyProtection="0"/>
    <xf numFmtId="9" fontId="36" fillId="0" borderId="0"/>
    <xf numFmtId="0" fontId="78" fillId="72" borderId="0" applyNumberFormat="0" applyBorder="0" applyAlignment="0" applyProtection="0"/>
    <xf numFmtId="9" fontId="45" fillId="0" borderId="0"/>
    <xf numFmtId="0" fontId="79" fillId="73" borderId="0" applyBorder="0" applyProtection="0"/>
    <xf numFmtId="0" fontId="80" fillId="0" borderId="110" applyNumberFormat="0" applyFill="0" applyAlignment="0" applyProtection="0"/>
    <xf numFmtId="0" fontId="81" fillId="0" borderId="111" applyNumberFormat="0" applyFill="0" applyAlignment="0" applyProtection="0"/>
    <xf numFmtId="0" fontId="82" fillId="0" borderId="112" applyProtection="0"/>
    <xf numFmtId="0" fontId="68" fillId="0" borderId="106" applyProtection="0"/>
    <xf numFmtId="0" fontId="50" fillId="0" borderId="0" applyNumberFormat="0" applyFill="0" applyBorder="0" applyAlignment="0" applyProtection="0"/>
    <xf numFmtId="0" fontId="68" fillId="0" borderId="0" applyBorder="0" applyProtection="0"/>
    <xf numFmtId="183" fontId="45" fillId="0" borderId="0" applyBorder="0" applyProtection="0"/>
    <xf numFmtId="0" fontId="38" fillId="16" borderId="93" applyNumberFormat="0" applyAlignment="0" applyProtection="0"/>
    <xf numFmtId="0" fontId="84" fillId="35" borderId="108" applyProtection="0"/>
    <xf numFmtId="0" fontId="83" fillId="0" borderId="113" applyNumberFormat="0" applyFill="0" applyAlignment="0" applyProtection="0"/>
    <xf numFmtId="182" fontId="36" fillId="0" borderId="0" applyFont="0" applyFill="0" applyBorder="0" applyAlignment="0" applyProtection="0"/>
    <xf numFmtId="185" fontId="45" fillId="0" borderId="0" applyBorder="0" applyProtection="0"/>
    <xf numFmtId="185" fontId="45" fillId="0" borderId="0" applyBorder="0" applyProtection="0"/>
    <xf numFmtId="182" fontId="36" fillId="0" borderId="0" applyFont="0" applyFill="0" applyBorder="0" applyAlignment="0" applyProtection="0"/>
    <xf numFmtId="185" fontId="45" fillId="0" borderId="0" applyBorder="0" applyProtection="0"/>
    <xf numFmtId="182" fontId="36" fillId="0" borderId="0" applyFont="0" applyFill="0" applyBorder="0" applyAlignment="0" applyProtection="0"/>
    <xf numFmtId="185" fontId="45" fillId="0" borderId="0" applyBorder="0" applyProtection="0"/>
    <xf numFmtId="182" fontId="36" fillId="0" borderId="0" applyFont="0" applyFill="0" applyBorder="0" applyAlignment="0" applyProtection="0"/>
    <xf numFmtId="185" fontId="45" fillId="0" borderId="0" applyBorder="0" applyProtection="0"/>
    <xf numFmtId="182" fontId="36" fillId="0" borderId="0" applyFont="0" applyFill="0" applyBorder="0" applyAlignment="0" applyProtection="0"/>
    <xf numFmtId="185" fontId="45" fillId="0" borderId="0" applyBorder="0" applyProtection="0"/>
    <xf numFmtId="0" fontId="85" fillId="0" borderId="0" applyNumberFormat="0" applyFill="0" applyBorder="0" applyAlignment="0" applyProtection="0"/>
    <xf numFmtId="182" fontId="36" fillId="0" borderId="0" applyFont="0" applyFill="0" applyBorder="0" applyAlignment="0" applyProtection="0"/>
    <xf numFmtId="0" fontId="86" fillId="0" borderId="0" applyBorder="0" applyProtection="0"/>
    <xf numFmtId="185" fontId="45" fillId="0" borderId="0" applyBorder="0" applyProtection="0"/>
    <xf numFmtId="182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185" fontId="45" fillId="0" borderId="0" applyBorder="0" applyProtection="0"/>
    <xf numFmtId="182" fontId="36" fillId="0" borderId="0" applyFont="0" applyFill="0" applyBorder="0" applyAlignment="0" applyProtection="0"/>
    <xf numFmtId="185" fontId="45" fillId="0" borderId="0" applyBorder="0" applyProtection="0"/>
    <xf numFmtId="182" fontId="36" fillId="0" borderId="0" applyFont="0" applyFill="0" applyBorder="0" applyAlignment="0" applyProtection="0"/>
    <xf numFmtId="185" fontId="45" fillId="0" borderId="0" applyBorder="0" applyProtection="0"/>
    <xf numFmtId="182" fontId="36" fillId="0" borderId="0" applyFont="0" applyFill="0" applyBorder="0" applyAlignment="0" applyProtection="0"/>
    <xf numFmtId="185" fontId="45" fillId="0" borderId="0" applyBorder="0" applyProtection="0"/>
    <xf numFmtId="182" fontId="36" fillId="0" borderId="0" applyFont="0" applyFill="0" applyBorder="0" applyAlignment="0" applyProtection="0"/>
    <xf numFmtId="185" fontId="45" fillId="0" borderId="0" applyBorder="0" applyProtection="0"/>
    <xf numFmtId="182" fontId="36" fillId="0" borderId="0" applyFont="0" applyFill="0" applyBorder="0" applyAlignment="0" applyProtection="0"/>
    <xf numFmtId="185" fontId="45" fillId="0" borderId="0" applyBorder="0" applyProtection="0"/>
    <xf numFmtId="179" fontId="21" fillId="0" borderId="0" applyFill="0" applyBorder="0" applyAlignment="0" applyProtection="0"/>
    <xf numFmtId="0" fontId="88" fillId="17" borderId="0" applyNumberFormat="0" applyBorder="0" applyAlignment="0" applyProtection="0"/>
    <xf numFmtId="0" fontId="87" fillId="0" borderId="115" applyNumberFormat="0" applyFill="0" applyAlignment="0" applyProtection="0"/>
    <xf numFmtId="0" fontId="89" fillId="60" borderId="0" applyBorder="0" applyProtection="0"/>
    <xf numFmtId="0" fontId="21" fillId="0" borderId="0"/>
    <xf numFmtId="0" fontId="46" fillId="0" borderId="0"/>
    <xf numFmtId="0" fontId="47" fillId="0" borderId="0"/>
    <xf numFmtId="0" fontId="21" fillId="0" borderId="0"/>
    <xf numFmtId="0" fontId="46" fillId="0" borderId="0"/>
    <xf numFmtId="0" fontId="21" fillId="0" borderId="0"/>
    <xf numFmtId="0" fontId="46" fillId="0" borderId="0"/>
    <xf numFmtId="0" fontId="77" fillId="0" borderId="0" applyBorder="0" applyProtection="0"/>
    <xf numFmtId="176" fontId="90" fillId="0" borderId="0"/>
    <xf numFmtId="176" fontId="91" fillId="0" borderId="0"/>
    <xf numFmtId="0" fontId="21" fillId="0" borderId="0"/>
    <xf numFmtId="0" fontId="21" fillId="0" borderId="0"/>
    <xf numFmtId="0" fontId="46" fillId="0" borderId="0"/>
    <xf numFmtId="0" fontId="45" fillId="0" borderId="0"/>
    <xf numFmtId="0" fontId="92" fillId="0" borderId="0"/>
    <xf numFmtId="0" fontId="21" fillId="22" borderId="116" applyNumberFormat="0" applyFont="0" applyAlignment="0" applyProtection="0"/>
    <xf numFmtId="0" fontId="45" fillId="59" borderId="114" applyProtection="0"/>
    <xf numFmtId="0" fontId="58" fillId="15" borderId="103" applyNumberFormat="0" applyAlignment="0" applyProtection="0"/>
    <xf numFmtId="9" fontId="21" fillId="0" borderId="0" applyFill="0" applyBorder="0" applyAlignment="0" applyProtection="0"/>
    <xf numFmtId="9" fontId="46" fillId="0" borderId="0" applyBorder="0" applyProtection="0"/>
    <xf numFmtId="9" fontId="36" fillId="0" borderId="0" applyFont="0" applyFill="0" applyBorder="0" applyAlignment="0" applyProtection="0"/>
    <xf numFmtId="0" fontId="74" fillId="0" borderId="0" applyNumberFormat="0" applyFill="0" applyBorder="0" applyAlignment="0" applyProtection="0"/>
    <xf numFmtId="9" fontId="45" fillId="0" borderId="0" applyBorder="0" applyProtection="0"/>
    <xf numFmtId="9" fontId="45" fillId="0" borderId="0" applyBorder="0" applyProtection="0"/>
    <xf numFmtId="183" fontId="45" fillId="0" borderId="0" applyBorder="0" applyProtection="0"/>
    <xf numFmtId="180" fontId="36" fillId="0" borderId="0" applyFont="0" applyFill="0" applyBorder="0" applyAlignment="0" applyProtection="0"/>
    <xf numFmtId="183" fontId="45" fillId="0" borderId="0" applyBorder="0" applyProtection="0"/>
    <xf numFmtId="179" fontId="21" fillId="0" borderId="0" applyFill="0" applyBorder="0" applyAlignment="0" applyProtection="0"/>
    <xf numFmtId="0" fontId="87" fillId="0" borderId="115" applyNumberFormat="0" applyFill="0" applyAlignment="0" applyProtection="0"/>
    <xf numFmtId="181" fontId="46" fillId="0" borderId="0" applyBorder="0" applyProtection="0"/>
    <xf numFmtId="181" fontId="46" fillId="0" borderId="0" applyBorder="0" applyProtection="0"/>
    <xf numFmtId="183" fontId="36" fillId="0" borderId="0"/>
    <xf numFmtId="179" fontId="21" fillId="0" borderId="0" applyFont="0" applyFill="0" applyBorder="0" applyAlignment="0" applyProtection="0"/>
    <xf numFmtId="181" fontId="45" fillId="0" borderId="0" applyBorder="0" applyProtection="0"/>
    <xf numFmtId="0" fontId="93" fillId="0" borderId="0" applyNumberFormat="0" applyFill="0" applyBorder="0" applyAlignment="0" applyProtection="0"/>
    <xf numFmtId="0" fontId="94" fillId="0" borderId="117" applyProtection="0"/>
    <xf numFmtId="0" fontId="94" fillId="0" borderId="117" applyProtection="0"/>
    <xf numFmtId="0" fontId="74" fillId="0" borderId="0" applyNumberFormat="0" applyFill="0" applyBorder="0" applyAlignment="0" applyProtection="0"/>
    <xf numFmtId="0" fontId="77" fillId="0" borderId="0" applyBorder="0" applyProtection="0"/>
    <xf numFmtId="181" fontId="21" fillId="0" borderId="0"/>
    <xf numFmtId="181" fontId="46" fillId="0" borderId="0"/>
  </cellStyleXfs>
  <cellXfs count="38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/>
    </xf>
    <xf numFmtId="10" fontId="7" fillId="3" borderId="7" xfId="185" applyNumberFormat="1" applyFont="1" applyFill="1" applyBorder="1" applyAlignment="1">
      <alignment horizontal="center" vertical="center"/>
    </xf>
    <xf numFmtId="10" fontId="8" fillId="4" borderId="7" xfId="0" applyNumberFormat="1" applyFont="1" applyFill="1" applyBorder="1" applyAlignment="1">
      <alignment horizontal="center" vertical="center"/>
    </xf>
    <xf numFmtId="10" fontId="8" fillId="4" borderId="7" xfId="0" applyNumberFormat="1" applyFont="1" applyFill="1" applyBorder="1" applyAlignment="1">
      <alignment horizontal="center"/>
    </xf>
    <xf numFmtId="49" fontId="6" fillId="3" borderId="8" xfId="0" applyNumberFormat="1" applyFont="1" applyFill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/>
    </xf>
    <xf numFmtId="10" fontId="7" fillId="3" borderId="9" xfId="185" applyNumberFormat="1" applyFont="1" applyFill="1" applyBorder="1" applyAlignment="1">
      <alignment horizontal="center" vertical="center"/>
    </xf>
    <xf numFmtId="4" fontId="9" fillId="2" borderId="9" xfId="0" applyNumberFormat="1" applyFont="1" applyFill="1" applyBorder="1" applyAlignment="1">
      <alignment horizontal="center"/>
    </xf>
    <xf numFmtId="49" fontId="6" fillId="3" borderId="10" xfId="0" applyNumberFormat="1" applyFont="1" applyFill="1" applyBorder="1" applyAlignment="1">
      <alignment horizontal="center" vertical="center" wrapText="1"/>
    </xf>
    <xf numFmtId="4" fontId="6" fillId="2" borderId="11" xfId="173" applyNumberFormat="1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/>
    </xf>
    <xf numFmtId="10" fontId="8" fillId="4" borderId="9" xfId="0" applyNumberFormat="1" applyFont="1" applyFill="1" applyBorder="1" applyAlignment="1">
      <alignment horizontal="center" vertical="center"/>
    </xf>
    <xf numFmtId="10" fontId="8" fillId="5" borderId="9" xfId="0" applyNumberFormat="1" applyFont="1" applyFill="1" applyBorder="1" applyAlignment="1">
      <alignment horizontal="center" vertical="center"/>
    </xf>
    <xf numFmtId="4" fontId="6" fillId="2" borderId="7" xfId="173" applyNumberFormat="1" applyFont="1" applyFill="1" applyBorder="1" applyAlignment="1">
      <alignment horizontal="center" vertical="center" wrapText="1"/>
    </xf>
    <xf numFmtId="4" fontId="9" fillId="2" borderId="9" xfId="0" applyNumberFormat="1" applyFont="1" applyFill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6" fillId="6" borderId="11" xfId="173" applyNumberFormat="1" applyFont="1" applyFill="1" applyBorder="1" applyAlignment="1">
      <alignment horizontal="center" vertical="center" wrapText="1"/>
    </xf>
    <xf numFmtId="4" fontId="10" fillId="7" borderId="11" xfId="0" applyNumberFormat="1" applyFont="1" applyFill="1" applyBorder="1" applyAlignment="1">
      <alignment horizontal="center" vertical="center"/>
    </xf>
    <xf numFmtId="4" fontId="6" fillId="6" borderId="7" xfId="173" applyNumberFormat="1" applyFont="1" applyFill="1" applyBorder="1" applyAlignment="1">
      <alignment horizontal="center" vertical="center" wrapText="1"/>
    </xf>
    <xf numFmtId="4" fontId="10" fillId="7" borderId="7" xfId="0" applyNumberFormat="1" applyFont="1" applyFill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10" fontId="9" fillId="0" borderId="9" xfId="185" applyNumberFormat="1" applyFont="1" applyBorder="1" applyAlignment="1">
      <alignment horizontal="center" vertical="center"/>
    </xf>
    <xf numFmtId="10" fontId="8" fillId="2" borderId="9" xfId="185" applyNumberFormat="1" applyFont="1" applyFill="1" applyBorder="1" applyAlignment="1">
      <alignment horizontal="center" vertical="center"/>
    </xf>
    <xf numFmtId="10" fontId="8" fillId="8" borderId="9" xfId="185" applyNumberFormat="1" applyFont="1" applyFill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9" fontId="9" fillId="0" borderId="9" xfId="185" applyFont="1" applyBorder="1" applyAlignment="1">
      <alignment horizontal="center" vertical="center"/>
    </xf>
    <xf numFmtId="9" fontId="9" fillId="2" borderId="9" xfId="185" applyFont="1" applyFill="1" applyBorder="1" applyAlignment="1">
      <alignment horizontal="center" vertical="center"/>
    </xf>
    <xf numFmtId="10" fontId="8" fillId="2" borderId="12" xfId="185" applyNumberFormat="1" applyFont="1" applyFill="1" applyBorder="1" applyAlignment="1">
      <alignment horizontal="center" vertical="center"/>
    </xf>
    <xf numFmtId="10" fontId="9" fillId="2" borderId="9" xfId="185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49" fontId="6" fillId="3" borderId="14" xfId="0" applyNumberFormat="1" applyFont="1" applyFill="1" applyBorder="1" applyAlignment="1">
      <alignment horizontal="center" vertical="center" wrapText="1"/>
    </xf>
    <xf numFmtId="49" fontId="6" fillId="3" borderId="15" xfId="0" applyNumberFormat="1" applyFont="1" applyFill="1" applyBorder="1" applyAlignment="1">
      <alignment horizontal="center" vertical="center" wrapText="1"/>
    </xf>
    <xf numFmtId="4" fontId="6" fillId="6" borderId="9" xfId="173" applyNumberFormat="1" applyFont="1" applyFill="1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center" vertical="center"/>
    </xf>
    <xf numFmtId="2" fontId="6" fillId="2" borderId="16" xfId="0" applyNumberFormat="1" applyFont="1" applyFill="1" applyBorder="1" applyAlignment="1">
      <alignment vertical="center" wrapText="1"/>
    </xf>
    <xf numFmtId="2" fontId="6" fillId="2" borderId="17" xfId="0" applyNumberFormat="1" applyFont="1" applyFill="1" applyBorder="1" applyAlignment="1">
      <alignment vertical="center" wrapText="1"/>
    </xf>
    <xf numFmtId="4" fontId="6" fillId="0" borderId="18" xfId="0" applyNumberFormat="1" applyFont="1" applyBorder="1" applyAlignment="1">
      <alignment horizontal="center" vertical="center"/>
    </xf>
    <xf numFmtId="10" fontId="6" fillId="0" borderId="18" xfId="185" applyNumberFormat="1" applyFont="1" applyBorder="1" applyAlignment="1">
      <alignment horizontal="center" vertical="center"/>
    </xf>
    <xf numFmtId="4" fontId="5" fillId="3" borderId="18" xfId="0" applyNumberFormat="1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4" fontId="6" fillId="3" borderId="21" xfId="0" applyNumberFormat="1" applyFont="1" applyFill="1" applyBorder="1" applyAlignment="1">
      <alignment vertical="center"/>
    </xf>
    <xf numFmtId="10" fontId="6" fillId="3" borderId="22" xfId="185" applyNumberFormat="1" applyFont="1" applyFill="1" applyBorder="1" applyAlignment="1">
      <alignment horizontal="center" vertical="center"/>
    </xf>
    <xf numFmtId="4" fontId="11" fillId="3" borderId="23" xfId="0" applyNumberFormat="1" applyFont="1" applyFill="1" applyBorder="1" applyAlignment="1">
      <alignment horizontal="center"/>
    </xf>
    <xf numFmtId="0" fontId="12" fillId="0" borderId="23" xfId="0" applyFont="1" applyBorder="1"/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4" fontId="6" fillId="3" borderId="26" xfId="0" applyNumberFormat="1" applyFont="1" applyFill="1" applyBorder="1"/>
    <xf numFmtId="10" fontId="6" fillId="3" borderId="26" xfId="185" applyNumberFormat="1" applyFont="1" applyFill="1" applyBorder="1" applyAlignment="1"/>
    <xf numFmtId="4" fontId="12" fillId="3" borderId="27" xfId="0" applyNumberFormat="1" applyFont="1" applyFill="1" applyBorder="1" applyAlignment="1">
      <alignment horizontal="center"/>
    </xf>
    <xf numFmtId="10" fontId="6" fillId="3" borderId="24" xfId="0" applyNumberFormat="1" applyFont="1" applyFill="1" applyBorder="1" applyAlignment="1">
      <alignment horizontal="center"/>
    </xf>
    <xf numFmtId="10" fontId="6" fillId="3" borderId="28" xfId="0" applyNumberFormat="1" applyFont="1" applyFill="1" applyBorder="1" applyAlignment="1">
      <alignment horizontal="center"/>
    </xf>
    <xf numFmtId="10" fontId="6" fillId="3" borderId="25" xfId="0" applyNumberFormat="1" applyFont="1" applyFill="1" applyBorder="1" applyAlignment="1">
      <alignment horizontal="center"/>
    </xf>
    <xf numFmtId="4" fontId="7" fillId="3" borderId="26" xfId="0" applyNumberFormat="1" applyFont="1" applyFill="1" applyBorder="1" applyAlignment="1">
      <alignment horizontal="center"/>
    </xf>
    <xf numFmtId="10" fontId="10" fillId="0" borderId="26" xfId="185" applyNumberFormat="1" applyFont="1" applyFill="1" applyBorder="1" applyAlignment="1">
      <alignment horizontal="center" vertical="center" wrapText="1"/>
    </xf>
    <xf numFmtId="0" fontId="1" fillId="0" borderId="0" xfId="0" applyFont="1"/>
    <xf numFmtId="0" fontId="13" fillId="0" borderId="0" xfId="0" applyFont="1"/>
    <xf numFmtId="182" fontId="10" fillId="0" borderId="0" xfId="133" applyFont="1"/>
    <xf numFmtId="182" fontId="6" fillId="0" borderId="0" xfId="133" applyFont="1"/>
    <xf numFmtId="0" fontId="6" fillId="0" borderId="0" xfId="0" applyFont="1"/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29" xfId="0" applyFont="1" applyBorder="1" applyAlignment="1">
      <alignment horizontal="center" vertical="center" wrapText="1"/>
    </xf>
    <xf numFmtId="0" fontId="12" fillId="0" borderId="30" xfId="0" applyFont="1" applyBorder="1"/>
    <xf numFmtId="0" fontId="5" fillId="0" borderId="31" xfId="0" applyFont="1" applyBorder="1" applyAlignment="1">
      <alignment horizontal="center" vertical="center" wrapText="1"/>
    </xf>
    <xf numFmtId="10" fontId="8" fillId="0" borderId="32" xfId="0" applyNumberFormat="1" applyFont="1" applyBorder="1" applyAlignment="1">
      <alignment horizontal="center" vertical="center"/>
    </xf>
    <xf numFmtId="4" fontId="12" fillId="0" borderId="33" xfId="0" applyNumberFormat="1" applyFont="1" applyBorder="1" applyAlignment="1">
      <alignment horizontal="center"/>
    </xf>
    <xf numFmtId="0" fontId="12" fillId="0" borderId="0" xfId="0" applyFont="1"/>
    <xf numFmtId="10" fontId="8" fillId="0" borderId="33" xfId="0" applyNumberFormat="1" applyFont="1" applyBorder="1" applyAlignment="1">
      <alignment horizontal="center" vertical="center"/>
    </xf>
    <xf numFmtId="4" fontId="12" fillId="0" borderId="33" xfId="0" applyNumberFormat="1" applyFont="1" applyBorder="1" applyAlignment="1">
      <alignment horizontal="center" vertical="center"/>
    </xf>
    <xf numFmtId="10" fontId="12" fillId="0" borderId="33" xfId="0" applyNumberFormat="1" applyFont="1" applyBorder="1" applyAlignment="1">
      <alignment horizontal="center" vertical="center"/>
    </xf>
    <xf numFmtId="10" fontId="12" fillId="0" borderId="0" xfId="185" applyNumberFormat="1" applyFont="1" applyBorder="1" applyAlignment="1">
      <alignment horizontal="center"/>
    </xf>
    <xf numFmtId="4" fontId="0" fillId="0" borderId="0" xfId="0" applyNumberFormat="1"/>
    <xf numFmtId="10" fontId="0" fillId="0" borderId="0" xfId="185" applyNumberFormat="1" applyFont="1" applyAlignment="1">
      <alignment horizontal="center"/>
    </xf>
    <xf numFmtId="0" fontId="12" fillId="0" borderId="34" xfId="0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0" fontId="12" fillId="0" borderId="0" xfId="0" applyNumberFormat="1" applyFont="1"/>
    <xf numFmtId="4" fontId="10" fillId="0" borderId="36" xfId="185" applyNumberFormat="1" applyFont="1" applyFill="1" applyBorder="1" applyAlignment="1">
      <alignment horizontal="center" vertical="center" wrapText="1"/>
    </xf>
    <xf numFmtId="4" fontId="6" fillId="0" borderId="36" xfId="185" applyNumberFormat="1" applyFont="1" applyFill="1" applyBorder="1" applyAlignment="1">
      <alignment horizontal="center" vertical="center" wrapText="1"/>
    </xf>
    <xf numFmtId="10" fontId="6" fillId="3" borderId="37" xfId="0" applyNumberFormat="1" applyFont="1" applyFill="1" applyBorder="1" applyAlignment="1">
      <alignment horizontal="center" vertical="center"/>
    </xf>
    <xf numFmtId="10" fontId="6" fillId="3" borderId="38" xfId="0" applyNumberFormat="1" applyFont="1" applyFill="1" applyBorder="1" applyAlignment="1">
      <alignment horizontal="center" vertical="center"/>
    </xf>
    <xf numFmtId="10" fontId="6" fillId="3" borderId="39" xfId="0" applyNumberFormat="1" applyFont="1" applyFill="1" applyBorder="1" applyAlignment="1">
      <alignment horizontal="center" vertical="center"/>
    </xf>
    <xf numFmtId="10" fontId="5" fillId="0" borderId="40" xfId="0" applyNumberFormat="1" applyFont="1" applyBorder="1" applyAlignment="1">
      <alignment horizontal="center"/>
    </xf>
    <xf numFmtId="0" fontId="14" fillId="0" borderId="41" xfId="0" applyFont="1" applyBorder="1" applyAlignment="1">
      <alignment horizontal="center" vertical="top" wrapText="1"/>
    </xf>
    <xf numFmtId="0" fontId="14" fillId="0" borderId="42" xfId="0" applyFont="1" applyBorder="1" applyAlignment="1">
      <alignment horizontal="center" vertical="top" wrapText="1"/>
    </xf>
    <xf numFmtId="0" fontId="14" fillId="0" borderId="43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44" xfId="0" applyFont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  <xf numFmtId="0" fontId="16" fillId="0" borderId="45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7" fillId="0" borderId="0" xfId="0" applyFont="1"/>
    <xf numFmtId="2" fontId="10" fillId="0" borderId="0" xfId="0" applyNumberFormat="1" applyFont="1" applyAlignment="1">
      <alignment horizontal="center"/>
    </xf>
    <xf numFmtId="4" fontId="17" fillId="0" borderId="0" xfId="0" applyNumberFormat="1" applyFont="1"/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20" fillId="0" borderId="0" xfId="0" applyFont="1" applyAlignment="1">
      <alignment vertical="distributed" wrapText="1"/>
    </xf>
    <xf numFmtId="0" fontId="10" fillId="0" borderId="0" xfId="0" applyFont="1"/>
    <xf numFmtId="0" fontId="18" fillId="0" borderId="0" xfId="0" applyFont="1" applyAlignment="1">
      <alignment vertical="distributed" wrapText="1"/>
    </xf>
    <xf numFmtId="0" fontId="21" fillId="0" borderId="0" xfId="0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 wrapText="1"/>
    </xf>
    <xf numFmtId="2" fontId="21" fillId="0" borderId="0" xfId="0" applyNumberFormat="1" applyFont="1" applyAlignment="1">
      <alignment horizontal="center"/>
    </xf>
    <xf numFmtId="180" fontId="21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right"/>
    </xf>
    <xf numFmtId="182" fontId="21" fillId="0" borderId="0" xfId="133" applyFont="1"/>
    <xf numFmtId="182" fontId="22" fillId="0" borderId="0" xfId="133" applyFont="1"/>
    <xf numFmtId="0" fontId="22" fillId="0" borderId="0" xfId="0" applyFont="1"/>
    <xf numFmtId="0" fontId="21" fillId="0" borderId="0" xfId="0" applyFont="1"/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180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46" xfId="0" applyFont="1" applyBorder="1" applyAlignment="1">
      <alignment horizontal="center"/>
    </xf>
    <xf numFmtId="49" fontId="10" fillId="0" borderId="46" xfId="0" applyNumberFormat="1" applyFont="1" applyBorder="1" applyAlignment="1">
      <alignment horizontal="center"/>
    </xf>
    <xf numFmtId="0" fontId="10" fillId="0" borderId="47" xfId="0" applyFont="1" applyBorder="1" applyAlignment="1">
      <alignment horizontal="left" wrapText="1"/>
    </xf>
    <xf numFmtId="0" fontId="6" fillId="9" borderId="48" xfId="0" applyFont="1" applyFill="1" applyBorder="1" applyAlignment="1">
      <alignment horizontal="center" vertical="center" wrapText="1"/>
    </xf>
    <xf numFmtId="0" fontId="6" fillId="9" borderId="49" xfId="0" applyFont="1" applyFill="1" applyBorder="1" applyAlignment="1">
      <alignment horizontal="center" vertical="center" wrapText="1"/>
    </xf>
    <xf numFmtId="0" fontId="6" fillId="9" borderId="50" xfId="0" applyFont="1" applyFill="1" applyBorder="1" applyAlignment="1" applyProtection="1">
      <alignment horizontal="center" vertical="center"/>
    </xf>
    <xf numFmtId="0" fontId="6" fillId="9" borderId="51" xfId="0" applyFont="1" applyFill="1" applyBorder="1" applyAlignment="1" applyProtection="1">
      <alignment horizontal="center" vertical="center" wrapText="1"/>
    </xf>
    <xf numFmtId="2" fontId="6" fillId="9" borderId="11" xfId="0" applyNumberFormat="1" applyFont="1" applyFill="1" applyBorder="1" applyAlignment="1" applyProtection="1">
      <alignment horizontal="center" vertical="center"/>
    </xf>
    <xf numFmtId="180" fontId="6" fillId="9" borderId="11" xfId="0" applyNumberFormat="1" applyFont="1" applyFill="1" applyBorder="1" applyAlignment="1" applyProtection="1">
      <alignment horizontal="center" vertical="center" wrapText="1"/>
    </xf>
    <xf numFmtId="0" fontId="6" fillId="9" borderId="11" xfId="0" applyFont="1" applyFill="1" applyBorder="1" applyAlignment="1" applyProtection="1">
      <alignment horizontal="center" vertical="center" wrapText="1"/>
    </xf>
    <xf numFmtId="2" fontId="6" fillId="9" borderId="51" xfId="0" applyNumberFormat="1" applyFont="1" applyFill="1" applyBorder="1" applyAlignment="1" applyProtection="1">
      <alignment horizontal="center" vertical="center"/>
    </xf>
    <xf numFmtId="180" fontId="6" fillId="9" borderId="51" xfId="0" applyNumberFormat="1" applyFont="1" applyFill="1" applyBorder="1" applyAlignment="1" applyProtection="1">
      <alignment horizontal="center" vertical="center" wrapText="1"/>
    </xf>
    <xf numFmtId="0" fontId="6" fillId="9" borderId="52" xfId="0" applyFont="1" applyFill="1" applyBorder="1" applyAlignment="1" applyProtection="1">
      <alignment horizontal="center" vertical="center"/>
    </xf>
    <xf numFmtId="0" fontId="6" fillId="9" borderId="53" xfId="0" applyFont="1" applyFill="1" applyBorder="1" applyAlignment="1" applyProtection="1">
      <alignment horizontal="center" vertical="center" wrapText="1"/>
    </xf>
    <xf numFmtId="2" fontId="6" fillId="9" borderId="53" xfId="0" applyNumberFormat="1" applyFont="1" applyFill="1" applyBorder="1" applyAlignment="1" applyProtection="1">
      <alignment horizontal="center" vertical="center"/>
    </xf>
    <xf numFmtId="180" fontId="6" fillId="9" borderId="53" xfId="0" applyNumberFormat="1" applyFont="1" applyFill="1" applyBorder="1" applyAlignment="1" applyProtection="1">
      <alignment horizontal="center" vertical="center" wrapText="1"/>
    </xf>
    <xf numFmtId="0" fontId="6" fillId="10" borderId="9" xfId="178" applyFont="1" applyFill="1" applyBorder="1" applyAlignment="1" applyProtection="1">
      <alignment horizontal="center" vertical="center"/>
    </xf>
    <xf numFmtId="49" fontId="6" fillId="10" borderId="9" xfId="178" applyNumberFormat="1" applyFont="1" applyFill="1" applyBorder="1" applyAlignment="1" applyProtection="1">
      <alignment horizontal="center" vertical="center"/>
    </xf>
    <xf numFmtId="0" fontId="6" fillId="10" borderId="9" xfId="178" applyFont="1" applyFill="1" applyBorder="1" applyAlignment="1" applyProtection="1">
      <alignment horizontal="center" vertical="center" wrapText="1"/>
    </xf>
    <xf numFmtId="2" fontId="6" fillId="8" borderId="9" xfId="0" applyNumberFormat="1" applyFont="1" applyFill="1" applyBorder="1" applyAlignment="1" applyProtection="1">
      <alignment horizontal="left" vertical="center" wrapText="1"/>
    </xf>
    <xf numFmtId="2" fontId="6" fillId="8" borderId="9" xfId="0" applyNumberFormat="1" applyFont="1" applyFill="1" applyBorder="1" applyAlignment="1" applyProtection="1">
      <alignment horizontal="center" vertical="center"/>
    </xf>
    <xf numFmtId="180" fontId="6" fillId="8" borderId="9" xfId="0" applyNumberFormat="1" applyFont="1" applyFill="1" applyBorder="1" applyAlignment="1" applyProtection="1">
      <alignment horizontal="center" vertical="center" wrapText="1"/>
    </xf>
    <xf numFmtId="0" fontId="6" fillId="8" borderId="9" xfId="0" applyFont="1" applyFill="1" applyBorder="1" applyAlignment="1" applyProtection="1">
      <alignment horizontal="center" vertical="center" wrapText="1"/>
    </xf>
    <xf numFmtId="0" fontId="10" fillId="6" borderId="54" xfId="178" applyFont="1" applyFill="1" applyBorder="1" applyAlignment="1" applyProtection="1">
      <alignment horizontal="center" vertical="center" wrapText="1"/>
    </xf>
    <xf numFmtId="49" fontId="10" fillId="6" borderId="9" xfId="178" applyNumberFormat="1" applyFont="1" applyFill="1" applyBorder="1" applyAlignment="1" applyProtection="1">
      <alignment horizontal="center" vertical="center" wrapText="1"/>
    </xf>
    <xf numFmtId="0" fontId="10" fillId="6" borderId="9" xfId="178" applyFont="1" applyFill="1" applyBorder="1" applyAlignment="1" applyProtection="1">
      <alignment horizontal="center" vertical="center" wrapText="1"/>
    </xf>
    <xf numFmtId="2" fontId="10" fillId="2" borderId="9" xfId="0" applyNumberFormat="1" applyFont="1" applyFill="1" applyBorder="1" applyAlignment="1" applyProtection="1">
      <alignment horizontal="left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2" fontId="10" fillId="2" borderId="9" xfId="0" applyNumberFormat="1" applyFont="1" applyFill="1" applyBorder="1" applyAlignment="1" applyProtection="1">
      <alignment horizontal="right" vertical="center" wrapText="1"/>
    </xf>
    <xf numFmtId="2" fontId="10" fillId="2" borderId="9" xfId="0" applyNumberFormat="1" applyFont="1" applyFill="1" applyBorder="1" applyAlignment="1" applyProtection="1">
      <alignment horizontal="right" vertical="center"/>
    </xf>
    <xf numFmtId="10" fontId="10" fillId="2" borderId="9" xfId="185" applyNumberFormat="1" applyFont="1" applyFill="1" applyBorder="1" applyAlignment="1" applyProtection="1">
      <alignment horizontal="right" vertical="center"/>
    </xf>
    <xf numFmtId="0" fontId="6" fillId="10" borderId="54" xfId="178" applyFont="1" applyFill="1" applyBorder="1" applyAlignment="1" applyProtection="1">
      <alignment horizontal="center" vertical="center" wrapText="1"/>
    </xf>
    <xf numFmtId="49" fontId="6" fillId="10" borderId="9" xfId="178" applyNumberFormat="1" applyFont="1" applyFill="1" applyBorder="1" applyAlignment="1" applyProtection="1">
      <alignment horizontal="center" vertical="center" wrapText="1"/>
    </xf>
    <xf numFmtId="2" fontId="6" fillId="10" borderId="9" xfId="0" applyNumberFormat="1" applyFont="1" applyFill="1" applyBorder="1" applyAlignment="1" applyProtection="1">
      <alignment horizontal="left" vertical="center" wrapText="1"/>
    </xf>
    <xf numFmtId="9" fontId="6" fillId="10" borderId="9" xfId="0" applyNumberFormat="1" applyFont="1" applyFill="1" applyBorder="1" applyAlignment="1" applyProtection="1">
      <alignment horizontal="center" vertical="center" wrapText="1"/>
    </xf>
    <xf numFmtId="4" fontId="6" fillId="10" borderId="9" xfId="178" applyNumberFormat="1" applyFont="1" applyFill="1" applyBorder="1" applyAlignment="1" applyProtection="1">
      <alignment horizontal="right" vertical="center" wrapText="1"/>
    </xf>
    <xf numFmtId="183" fontId="6" fillId="10" borderId="9" xfId="178" applyNumberFormat="1" applyFont="1" applyFill="1" applyBorder="1" applyAlignment="1" applyProtection="1">
      <alignment horizontal="right" vertical="center"/>
    </xf>
    <xf numFmtId="10" fontId="6" fillId="10" borderId="9" xfId="185" applyNumberFormat="1" applyFont="1" applyFill="1" applyBorder="1" applyAlignment="1" applyProtection="1">
      <alignment horizontal="right" vertical="center"/>
    </xf>
    <xf numFmtId="0" fontId="10" fillId="6" borderId="54" xfId="174" applyNumberFormat="1" applyFont="1" applyFill="1" applyBorder="1" applyAlignment="1" applyProtection="1">
      <alignment horizontal="center" vertical="center"/>
    </xf>
    <xf numFmtId="49" fontId="7" fillId="6" borderId="9" xfId="174" applyNumberFormat="1" applyFont="1" applyFill="1" applyBorder="1" applyAlignment="1" applyProtection="1">
      <alignment horizontal="center" vertical="center" wrapText="1"/>
    </xf>
    <xf numFmtId="176" fontId="7" fillId="6" borderId="9" xfId="174" applyFont="1" applyFill="1" applyBorder="1" applyAlignment="1" applyProtection="1">
      <alignment horizontal="center" vertical="center"/>
    </xf>
    <xf numFmtId="4" fontId="12" fillId="2" borderId="9" xfId="173" applyNumberFormat="1" applyFont="1" applyFill="1" applyBorder="1" applyAlignment="1" applyProtection="1">
      <alignment vertical="center" wrapText="1"/>
    </xf>
    <xf numFmtId="9" fontId="10" fillId="6" borderId="9" xfId="185" applyFont="1" applyFill="1" applyBorder="1" applyAlignment="1" applyProtection="1">
      <alignment horizontal="center" vertical="center" wrapText="1"/>
    </xf>
    <xf numFmtId="183" fontId="10" fillId="6" borderId="9" xfId="178" applyNumberFormat="1" applyFont="1" applyFill="1" applyBorder="1" applyAlignment="1" applyProtection="1">
      <alignment horizontal="right" vertical="center"/>
    </xf>
    <xf numFmtId="0" fontId="6" fillId="10" borderId="54" xfId="174" applyNumberFormat="1" applyFont="1" applyFill="1" applyBorder="1" applyAlignment="1" applyProtection="1">
      <alignment horizontal="center" vertical="center"/>
    </xf>
    <xf numFmtId="49" fontId="6" fillId="10" borderId="9" xfId="174" applyNumberFormat="1" applyFont="1" applyFill="1" applyBorder="1" applyAlignment="1" applyProtection="1">
      <alignment horizontal="center" vertical="center" wrapText="1"/>
    </xf>
    <xf numFmtId="0" fontId="6" fillId="10" borderId="9" xfId="174" applyNumberFormat="1" applyFont="1" applyFill="1" applyBorder="1" applyAlignment="1" applyProtection="1">
      <alignment horizontal="center" vertical="center"/>
    </xf>
    <xf numFmtId="4" fontId="6" fillId="10" borderId="9" xfId="173" applyNumberFormat="1" applyFont="1" applyFill="1" applyBorder="1" applyAlignment="1" applyProtection="1">
      <alignment vertical="center" wrapText="1"/>
    </xf>
    <xf numFmtId="0" fontId="6" fillId="10" borderId="9" xfId="0" applyFont="1" applyFill="1" applyBorder="1" applyAlignment="1" applyProtection="1">
      <alignment horizontal="center" vertical="center" wrapText="1"/>
    </xf>
    <xf numFmtId="0" fontId="10" fillId="11" borderId="54" xfId="174" applyNumberFormat="1" applyFont="1" applyFill="1" applyBorder="1" applyAlignment="1" applyProtection="1">
      <alignment horizontal="center" vertical="center"/>
    </xf>
    <xf numFmtId="49" fontId="10" fillId="11" borderId="9" xfId="174" applyNumberFormat="1" applyFont="1" applyFill="1" applyBorder="1" applyAlignment="1" applyProtection="1">
      <alignment horizontal="center" vertical="center" wrapText="1"/>
    </xf>
    <xf numFmtId="0" fontId="10" fillId="11" borderId="9" xfId="174" applyNumberFormat="1" applyFont="1" applyFill="1" applyBorder="1" applyAlignment="1" applyProtection="1">
      <alignment horizontal="center" vertical="center"/>
    </xf>
    <xf numFmtId="4" fontId="10" fillId="11" borderId="9" xfId="173" applyNumberFormat="1" applyFont="1" applyFill="1" applyBorder="1" applyAlignment="1" applyProtection="1">
      <alignment vertical="center" wrapText="1"/>
    </xf>
    <xf numFmtId="0" fontId="10" fillId="11" borderId="9" xfId="0" applyFont="1" applyFill="1" applyBorder="1" applyAlignment="1" applyProtection="1">
      <alignment horizontal="center" vertical="center" wrapText="1"/>
    </xf>
    <xf numFmtId="2" fontId="10" fillId="11" borderId="9" xfId="185" applyNumberFormat="1" applyFont="1" applyFill="1" applyBorder="1" applyAlignment="1" applyProtection="1">
      <alignment horizontal="right" vertical="center" wrapText="1"/>
    </xf>
    <xf numFmtId="183" fontId="10" fillId="11" borderId="9" xfId="178" applyNumberFormat="1" applyFont="1" applyFill="1" applyBorder="1" applyAlignment="1" applyProtection="1">
      <alignment horizontal="right" vertical="center"/>
    </xf>
    <xf numFmtId="10" fontId="10" fillId="11" borderId="9" xfId="185" applyNumberFormat="1" applyFont="1" applyFill="1" applyBorder="1" applyAlignment="1" applyProtection="1">
      <alignment horizontal="right" vertical="center"/>
    </xf>
    <xf numFmtId="49" fontId="10" fillId="6" borderId="9" xfId="174" applyNumberFormat="1" applyFont="1" applyFill="1" applyBorder="1" applyAlignment="1" applyProtection="1">
      <alignment horizontal="center" vertical="center" wrapText="1"/>
    </xf>
    <xf numFmtId="0" fontId="10" fillId="6" borderId="9" xfId="174" applyNumberFormat="1" applyFont="1" applyFill="1" applyBorder="1" applyAlignment="1" applyProtection="1">
      <alignment horizontal="center" vertical="center"/>
    </xf>
    <xf numFmtId="4" fontId="10" fillId="2" borderId="9" xfId="173" applyNumberFormat="1" applyFont="1" applyFill="1" applyBorder="1" applyAlignment="1" applyProtection="1">
      <alignment vertical="center" wrapText="1"/>
    </xf>
    <xf numFmtId="4" fontId="10" fillId="6" borderId="9" xfId="178" applyNumberFormat="1" applyFont="1" applyFill="1" applyBorder="1" applyAlignment="1" applyProtection="1">
      <alignment horizontal="center" vertical="center" wrapText="1"/>
    </xf>
    <xf numFmtId="49" fontId="7" fillId="11" borderId="9" xfId="174" applyNumberFormat="1" applyFont="1" applyFill="1" applyBorder="1" applyAlignment="1" applyProtection="1">
      <alignment horizontal="center" vertical="center" wrapText="1"/>
    </xf>
    <xf numFmtId="176" fontId="7" fillId="11" borderId="9" xfId="174" applyFont="1" applyFill="1" applyBorder="1" applyAlignment="1" applyProtection="1">
      <alignment horizontal="center" vertical="center"/>
    </xf>
    <xf numFmtId="4" fontId="12" fillId="11" borderId="9" xfId="173" applyNumberFormat="1" applyFont="1" applyFill="1" applyBorder="1" applyAlignment="1" applyProtection="1">
      <alignment vertical="center" wrapText="1"/>
    </xf>
    <xf numFmtId="4" fontId="10" fillId="11" borderId="9" xfId="178" applyNumberFormat="1" applyFont="1" applyFill="1" applyBorder="1" applyAlignment="1" applyProtection="1">
      <alignment horizontal="center" vertical="center" wrapText="1"/>
    </xf>
    <xf numFmtId="2" fontId="10" fillId="11" borderId="9" xfId="0" applyNumberFormat="1" applyFont="1" applyFill="1" applyBorder="1" applyAlignment="1" applyProtection="1">
      <alignment horizontal="right"/>
    </xf>
    <xf numFmtId="4" fontId="10" fillId="6" borderId="9" xfId="173" applyNumberFormat="1" applyFont="1" applyFill="1" applyBorder="1" applyAlignment="1" applyProtection="1">
      <alignment vertical="center" wrapText="1"/>
    </xf>
    <xf numFmtId="0" fontId="10" fillId="6" borderId="9" xfId="0" applyFont="1" applyFill="1" applyBorder="1" applyAlignment="1" applyProtection="1">
      <alignment horizontal="center" vertical="center" wrapText="1"/>
    </xf>
    <xf numFmtId="2" fontId="10" fillId="6" borderId="9" xfId="185" applyNumberFormat="1" applyFont="1" applyFill="1" applyBorder="1" applyAlignment="1" applyProtection="1">
      <alignment horizontal="center" vertical="center" wrapText="1"/>
    </xf>
    <xf numFmtId="0" fontId="10" fillId="7" borderId="54" xfId="174" applyNumberFormat="1" applyFont="1" applyFill="1" applyBorder="1" applyAlignment="1" applyProtection="1">
      <alignment horizontal="center" vertical="center"/>
    </xf>
    <xf numFmtId="49" fontId="10" fillId="7" borderId="9" xfId="174" applyNumberFormat="1" applyFont="1" applyFill="1" applyBorder="1" applyAlignment="1" applyProtection="1">
      <alignment horizontal="center" vertical="center" wrapText="1"/>
    </xf>
    <xf numFmtId="0" fontId="10" fillId="7" borderId="9" xfId="174" applyNumberFormat="1" applyFont="1" applyFill="1" applyBorder="1" applyAlignment="1" applyProtection="1">
      <alignment horizontal="center" vertical="center"/>
    </xf>
    <xf numFmtId="4" fontId="10" fillId="7" borderId="9" xfId="173" applyNumberFormat="1" applyFont="1" applyFill="1" applyBorder="1" applyAlignment="1" applyProtection="1">
      <alignment vertical="center" wrapText="1"/>
    </xf>
    <xf numFmtId="0" fontId="10" fillId="7" borderId="9" xfId="0" applyFont="1" applyFill="1" applyBorder="1" applyAlignment="1" applyProtection="1">
      <alignment horizontal="center" vertical="center" wrapText="1"/>
    </xf>
    <xf numFmtId="4" fontId="10" fillId="7" borderId="9" xfId="178" applyNumberFormat="1" applyFont="1" applyFill="1" applyBorder="1" applyAlignment="1" applyProtection="1">
      <alignment horizontal="center" vertical="center" wrapText="1"/>
    </xf>
    <xf numFmtId="183" fontId="10" fillId="7" borderId="9" xfId="178" applyNumberFormat="1" applyFont="1" applyFill="1" applyBorder="1" applyAlignment="1" applyProtection="1">
      <alignment horizontal="right" vertical="center"/>
    </xf>
    <xf numFmtId="4" fontId="6" fillId="10" borderId="9" xfId="178" applyNumberFormat="1" applyFont="1" applyFill="1" applyBorder="1" applyAlignment="1" applyProtection="1">
      <alignment horizontal="center" vertical="center" wrapText="1"/>
    </xf>
    <xf numFmtId="0" fontId="10" fillId="10" borderId="9" xfId="0" applyFont="1" applyFill="1" applyBorder="1" applyAlignment="1" applyProtection="1">
      <alignment horizontal="center" vertical="center" wrapText="1"/>
    </xf>
    <xf numFmtId="4" fontId="10" fillId="10" borderId="9" xfId="178" applyNumberFormat="1" applyFont="1" applyFill="1" applyBorder="1" applyAlignment="1" applyProtection="1">
      <alignment horizontal="center" vertical="center" wrapText="1"/>
    </xf>
    <xf numFmtId="183" fontId="10" fillId="10" borderId="9" xfId="178" applyNumberFormat="1" applyFont="1" applyFill="1" applyBorder="1" applyAlignment="1" applyProtection="1">
      <alignment horizontal="right" vertical="center"/>
    </xf>
    <xf numFmtId="10" fontId="10" fillId="10" borderId="9" xfId="185" applyNumberFormat="1" applyFont="1" applyFill="1" applyBorder="1" applyAlignment="1" applyProtection="1">
      <alignment horizontal="right" vertical="center"/>
    </xf>
    <xf numFmtId="10" fontId="10" fillId="7" borderId="9" xfId="185" applyNumberFormat="1" applyFont="1" applyFill="1" applyBorder="1" applyAlignment="1" applyProtection="1">
      <alignment horizontal="right" vertical="center"/>
    </xf>
    <xf numFmtId="0" fontId="6" fillId="9" borderId="55" xfId="0" applyFont="1" applyFill="1" applyBorder="1" applyAlignment="1">
      <alignment horizontal="center" vertical="center" wrapText="1"/>
    </xf>
    <xf numFmtId="0" fontId="6" fillId="9" borderId="56" xfId="0" applyFont="1" applyFill="1" applyBorder="1" applyAlignment="1" applyProtection="1">
      <alignment horizontal="center" vertical="center" wrapText="1"/>
      <protection locked="0"/>
    </xf>
    <xf numFmtId="0" fontId="6" fillId="9" borderId="57" xfId="0" applyFont="1" applyFill="1" applyBorder="1" applyAlignment="1" applyProtection="1">
      <alignment horizontal="center" vertical="center" wrapText="1"/>
      <protection locked="0"/>
    </xf>
    <xf numFmtId="0" fontId="6" fillId="9" borderId="9" xfId="0" applyFont="1" applyFill="1" applyBorder="1" applyAlignment="1" applyProtection="1">
      <alignment horizontal="center" vertical="center" wrapText="1"/>
    </xf>
    <xf numFmtId="0" fontId="6" fillId="9" borderId="58" xfId="0" applyFont="1" applyFill="1" applyBorder="1" applyAlignment="1" applyProtection="1">
      <alignment horizontal="center" vertical="center" wrapText="1"/>
    </xf>
    <xf numFmtId="0" fontId="6" fillId="9" borderId="59" xfId="0" applyFont="1" applyFill="1" applyBorder="1" applyAlignment="1" applyProtection="1">
      <alignment horizontal="center" vertical="center" wrapText="1"/>
      <protection locked="0"/>
    </xf>
    <xf numFmtId="0" fontId="6" fillId="9" borderId="9" xfId="0" applyFont="1" applyFill="1" applyBorder="1" applyAlignment="1" applyProtection="1">
      <alignment horizontal="center" vertical="center" wrapText="1"/>
      <protection locked="0"/>
    </xf>
    <xf numFmtId="0" fontId="6" fillId="9" borderId="9" xfId="0" applyFont="1" applyFill="1" applyBorder="1" applyAlignment="1" applyProtection="1">
      <alignment horizontal="center" vertical="center" wrapText="1"/>
    </xf>
    <xf numFmtId="0" fontId="6" fillId="9" borderId="60" xfId="0" applyFont="1" applyFill="1" applyBorder="1" applyAlignment="1" applyProtection="1">
      <alignment horizontal="center" vertical="center" wrapText="1"/>
      <protection locked="0"/>
    </xf>
    <xf numFmtId="0" fontId="6" fillId="9" borderId="18" xfId="0" applyFont="1" applyFill="1" applyBorder="1" applyAlignment="1" applyProtection="1">
      <alignment horizontal="center" vertical="center" wrapText="1"/>
    </xf>
    <xf numFmtId="0" fontId="6" fillId="9" borderId="18" xfId="0" applyFont="1" applyFill="1" applyBorder="1" applyAlignment="1" applyProtection="1">
      <alignment horizontal="center" vertical="center" wrapText="1"/>
    </xf>
    <xf numFmtId="0" fontId="6" fillId="9" borderId="61" xfId="0" applyFont="1" applyFill="1" applyBorder="1" applyAlignment="1" applyProtection="1">
      <alignment horizontal="center" vertical="center" wrapText="1"/>
    </xf>
    <xf numFmtId="0" fontId="6" fillId="9" borderId="62" xfId="0" applyFont="1" applyFill="1" applyBorder="1" applyAlignment="1" applyProtection="1">
      <alignment horizontal="center" vertical="center" wrapText="1"/>
      <protection locked="0"/>
    </xf>
    <xf numFmtId="0" fontId="6" fillId="9" borderId="18" xfId="0" applyFont="1" applyFill="1" applyBorder="1" applyAlignment="1" applyProtection="1">
      <alignment horizontal="center" vertical="center" wrapText="1"/>
      <protection locked="0"/>
    </xf>
    <xf numFmtId="0" fontId="6" fillId="8" borderId="63" xfId="0" applyFont="1" applyFill="1" applyBorder="1" applyAlignment="1" applyProtection="1">
      <alignment horizontal="center" vertical="center" wrapText="1"/>
    </xf>
    <xf numFmtId="0" fontId="10" fillId="8" borderId="63" xfId="0" applyFont="1" applyFill="1" applyBorder="1" applyAlignment="1" applyProtection="1">
      <alignment horizontal="center" vertical="center" wrapText="1"/>
    </xf>
    <xf numFmtId="0" fontId="6" fillId="8" borderId="64" xfId="0" applyFont="1" applyFill="1" applyBorder="1" applyAlignment="1" applyProtection="1">
      <alignment horizontal="center" vertical="center" wrapText="1"/>
    </xf>
    <xf numFmtId="4" fontId="10" fillId="8" borderId="65" xfId="0" applyNumberFormat="1" applyFont="1" applyFill="1" applyBorder="1" applyAlignment="1" applyProtection="1">
      <alignment horizontal="right" vertical="center" wrapText="1"/>
      <protection locked="0"/>
    </xf>
    <xf numFmtId="4" fontId="10" fillId="8" borderId="63" xfId="133" applyNumberFormat="1" applyFont="1" applyFill="1" applyBorder="1" applyAlignment="1" applyProtection="1">
      <alignment horizontal="right" vertical="center" wrapText="1"/>
      <protection locked="0"/>
    </xf>
    <xf numFmtId="0" fontId="21" fillId="8" borderId="63" xfId="0" applyFont="1" applyFill="1" applyBorder="1" applyProtection="1">
      <protection locked="0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66" xfId="0" applyFont="1" applyFill="1" applyBorder="1" applyAlignment="1" applyProtection="1">
      <alignment horizontal="center" vertical="center" wrapText="1"/>
    </xf>
    <xf numFmtId="0" fontId="10" fillId="2" borderId="66" xfId="0" applyFont="1" applyFill="1" applyBorder="1" applyAlignment="1" applyProtection="1">
      <alignment horizontal="center" vertical="center" wrapText="1"/>
    </xf>
    <xf numFmtId="0" fontId="6" fillId="2" borderId="67" xfId="0" applyFont="1" applyFill="1" applyBorder="1" applyAlignment="1" applyProtection="1">
      <alignment horizontal="center" vertical="center" wrapText="1"/>
    </xf>
    <xf numFmtId="10" fontId="10" fillId="2" borderId="68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7" xfId="133" applyNumberFormat="1" applyFont="1" applyFill="1" applyBorder="1" applyAlignment="1" applyProtection="1">
      <alignment horizontal="right" vertical="center" wrapText="1"/>
      <protection locked="0"/>
    </xf>
    <xf numFmtId="0" fontId="21" fillId="0" borderId="7" xfId="0" applyFont="1" applyBorder="1" applyProtection="1">
      <protection locked="0"/>
    </xf>
    <xf numFmtId="0" fontId="6" fillId="8" borderId="7" xfId="0" applyFont="1" applyFill="1" applyBorder="1" applyAlignment="1" applyProtection="1">
      <alignment horizontal="center" vertical="center" wrapText="1"/>
    </xf>
    <xf numFmtId="0" fontId="6" fillId="8" borderId="66" xfId="0" applyFont="1" applyFill="1" applyBorder="1" applyAlignment="1" applyProtection="1">
      <alignment horizontal="center" vertical="center" wrapText="1"/>
    </xf>
    <xf numFmtId="180" fontId="10" fillId="8" borderId="66" xfId="0" applyNumberFormat="1" applyFont="1" applyFill="1" applyBorder="1" applyAlignment="1" applyProtection="1">
      <alignment horizontal="center" vertical="center" wrapText="1"/>
    </xf>
    <xf numFmtId="180" fontId="6" fillId="8" borderId="67" xfId="0" applyNumberFormat="1" applyFont="1" applyFill="1" applyBorder="1" applyAlignment="1" applyProtection="1">
      <alignment horizontal="center" vertical="center" wrapText="1"/>
    </xf>
    <xf numFmtId="10" fontId="10" fillId="8" borderId="68" xfId="0" applyNumberFormat="1" applyFont="1" applyFill="1" applyBorder="1" applyAlignment="1" applyProtection="1">
      <alignment horizontal="right" vertical="center" wrapText="1"/>
      <protection locked="0"/>
    </xf>
    <xf numFmtId="4" fontId="10" fillId="8" borderId="7" xfId="133" applyNumberFormat="1" applyFont="1" applyFill="1" applyBorder="1" applyAlignment="1" applyProtection="1">
      <alignment horizontal="right" vertical="center" wrapText="1"/>
      <protection locked="0"/>
    </xf>
    <xf numFmtId="0" fontId="21" fillId="8" borderId="7" xfId="0" applyFont="1" applyFill="1" applyBorder="1" applyProtection="1">
      <protection locked="0"/>
    </xf>
    <xf numFmtId="4" fontId="10" fillId="8" borderId="66" xfId="0" applyNumberFormat="1" applyFont="1" applyFill="1" applyBorder="1" applyAlignment="1" applyProtection="1">
      <alignment horizontal="right" vertical="center" wrapText="1"/>
      <protection locked="0"/>
    </xf>
    <xf numFmtId="180" fontId="10" fillId="2" borderId="7" xfId="0" applyNumberFormat="1" applyFont="1" applyFill="1" applyBorder="1" applyAlignment="1" applyProtection="1">
      <alignment horizontal="center" vertical="center" wrapText="1"/>
    </xf>
    <xf numFmtId="180" fontId="10" fillId="2" borderId="66" xfId="0" applyNumberFormat="1" applyFont="1" applyFill="1" applyBorder="1" applyAlignment="1" applyProtection="1">
      <alignment horizontal="center" vertical="center" wrapText="1"/>
    </xf>
    <xf numFmtId="0" fontId="10" fillId="2" borderId="67" xfId="0" applyFont="1" applyFill="1" applyBorder="1" applyAlignment="1" applyProtection="1">
      <alignment horizontal="center" vertical="center" wrapText="1"/>
    </xf>
    <xf numFmtId="4" fontId="10" fillId="2" borderId="66" xfId="0" applyNumberFormat="1" applyFont="1" applyFill="1" applyBorder="1" applyAlignment="1" applyProtection="1">
      <alignment horizontal="right" vertical="center" wrapText="1"/>
      <protection locked="0"/>
    </xf>
    <xf numFmtId="0" fontId="10" fillId="8" borderId="66" xfId="0" applyFont="1" applyFill="1" applyBorder="1" applyAlignment="1" applyProtection="1">
      <alignment horizontal="center" vertical="center" wrapText="1"/>
    </xf>
    <xf numFmtId="0" fontId="6" fillId="9" borderId="7" xfId="0" applyFont="1" applyFill="1" applyBorder="1" applyAlignment="1" applyProtection="1">
      <alignment horizontal="center" vertical="center" wrapText="1"/>
    </xf>
    <xf numFmtId="0" fontId="6" fillId="9" borderId="66" xfId="0" applyFont="1" applyFill="1" applyBorder="1" applyAlignment="1" applyProtection="1">
      <alignment horizontal="center" vertical="center" wrapText="1"/>
    </xf>
    <xf numFmtId="180" fontId="10" fillId="9" borderId="66" xfId="0" applyNumberFormat="1" applyFont="1" applyFill="1" applyBorder="1" applyAlignment="1" applyProtection="1">
      <alignment horizontal="center" vertical="center" wrapText="1"/>
    </xf>
    <xf numFmtId="10" fontId="10" fillId="9" borderId="68" xfId="0" applyNumberFormat="1" applyFont="1" applyFill="1" applyBorder="1" applyAlignment="1" applyProtection="1">
      <alignment horizontal="right" vertical="center" wrapText="1"/>
      <protection locked="0"/>
    </xf>
    <xf numFmtId="4" fontId="10" fillId="9" borderId="7" xfId="133" applyNumberFormat="1" applyFont="1" applyFill="1" applyBorder="1" applyAlignment="1" applyProtection="1">
      <alignment horizontal="right" vertical="center" wrapText="1"/>
      <protection locked="0"/>
    </xf>
    <xf numFmtId="0" fontId="21" fillId="9" borderId="7" xfId="0" applyFont="1" applyFill="1" applyBorder="1" applyProtection="1">
      <protection locked="0"/>
    </xf>
    <xf numFmtId="4" fontId="10" fillId="9" borderId="66" xfId="0" applyNumberFormat="1" applyFont="1" applyFill="1" applyBorder="1" applyAlignment="1" applyProtection="1">
      <alignment horizontal="right" vertical="center" wrapText="1"/>
      <protection locked="0"/>
    </xf>
    <xf numFmtId="0" fontId="6" fillId="8" borderId="67" xfId="0" applyFont="1" applyFill="1" applyBorder="1" applyAlignment="1" applyProtection="1">
      <alignment horizontal="center" vertical="center" wrapText="1"/>
    </xf>
    <xf numFmtId="0" fontId="6" fillId="9" borderId="69" xfId="0" applyFont="1" applyFill="1" applyBorder="1" applyAlignment="1" applyProtection="1">
      <alignment horizontal="center" vertical="center" wrapText="1"/>
      <protection locked="0"/>
    </xf>
    <xf numFmtId="0" fontId="6" fillId="9" borderId="70" xfId="0" applyFont="1" applyFill="1" applyBorder="1" applyAlignment="1" applyProtection="1">
      <alignment horizontal="center" vertical="center" wrapText="1"/>
      <protection locked="0"/>
    </xf>
    <xf numFmtId="182" fontId="6" fillId="9" borderId="71" xfId="133" applyFont="1" applyFill="1" applyBorder="1" applyAlignment="1" applyProtection="1">
      <alignment horizontal="center" vertical="center" wrapText="1"/>
      <protection locked="0"/>
    </xf>
    <xf numFmtId="0" fontId="21" fillId="8" borderId="72" xfId="0" applyFont="1" applyFill="1" applyBorder="1" applyProtection="1">
      <protection locked="0"/>
    </xf>
    <xf numFmtId="0" fontId="21" fillId="0" borderId="73" xfId="0" applyFont="1" applyBorder="1" applyProtection="1">
      <protection locked="0"/>
    </xf>
    <xf numFmtId="4" fontId="6" fillId="8" borderId="70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73" xfId="0" applyNumberFormat="1" applyFont="1" applyFill="1" applyBorder="1" applyAlignment="1" applyProtection="1">
      <alignment horizontal="right" vertical="center" wrapText="1"/>
      <protection locked="0"/>
    </xf>
    <xf numFmtId="4" fontId="6" fillId="8" borderId="73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73" xfId="0" applyNumberFormat="1" applyFont="1" applyFill="1" applyBorder="1" applyAlignment="1" applyProtection="1">
      <alignment horizontal="right" vertical="center" wrapText="1"/>
      <protection locked="0"/>
    </xf>
    <xf numFmtId="4" fontId="10" fillId="6" borderId="11" xfId="173" applyNumberFormat="1" applyFont="1" applyFill="1" applyBorder="1" applyAlignment="1" applyProtection="1">
      <alignment vertical="center" wrapText="1"/>
    </xf>
    <xf numFmtId="4" fontId="10" fillId="6" borderId="7" xfId="173" applyNumberFormat="1" applyFont="1" applyFill="1" applyBorder="1" applyAlignment="1" applyProtection="1">
      <alignment vertical="center" wrapText="1"/>
    </xf>
    <xf numFmtId="10" fontId="10" fillId="6" borderId="9" xfId="185" applyNumberFormat="1" applyFont="1" applyFill="1" applyBorder="1" applyAlignment="1" applyProtection="1">
      <alignment horizontal="right" vertical="center"/>
    </xf>
    <xf numFmtId="0" fontId="10" fillId="6" borderId="15" xfId="174" applyNumberFormat="1" applyFont="1" applyFill="1" applyBorder="1" applyAlignment="1" applyProtection="1">
      <alignment horizontal="center" vertical="center"/>
    </xf>
    <xf numFmtId="10" fontId="10" fillId="2" borderId="9" xfId="7" applyNumberFormat="1" applyFont="1" applyFill="1" applyBorder="1" applyAlignment="1" applyProtection="1">
      <alignment horizontal="right" vertical="center"/>
    </xf>
    <xf numFmtId="0" fontId="6" fillId="8" borderId="74" xfId="0" applyFont="1" applyFill="1" applyBorder="1" applyAlignment="1">
      <alignment horizontal="center" vertical="center" wrapText="1"/>
    </xf>
    <xf numFmtId="0" fontId="6" fillId="8" borderId="75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top" wrapText="1"/>
      <protection locked="0"/>
    </xf>
    <xf numFmtId="0" fontId="23" fillId="0" borderId="76" xfId="0" applyFont="1" applyBorder="1" applyAlignment="1" applyProtection="1">
      <alignment horizontal="center" vertical="top" wrapText="1"/>
      <protection locked="0"/>
    </xf>
    <xf numFmtId="0" fontId="23" fillId="0" borderId="49" xfId="0" applyFont="1" applyBorder="1" applyAlignment="1" applyProtection="1">
      <alignment horizontal="center" vertical="top" wrapText="1"/>
      <protection locked="0"/>
    </xf>
    <xf numFmtId="0" fontId="23" fillId="0" borderId="9" xfId="0" applyFont="1" applyBorder="1" applyAlignment="1" applyProtection="1">
      <alignment horizontal="center" vertical="top" wrapText="1"/>
      <protection locked="0"/>
    </xf>
    <xf numFmtId="0" fontId="15" fillId="0" borderId="9" xfId="0" applyFont="1" applyBorder="1" applyAlignment="1" applyProtection="1">
      <alignment horizontal="center" vertical="top" wrapText="1"/>
      <protection locked="0"/>
    </xf>
    <xf numFmtId="0" fontId="23" fillId="0" borderId="66" xfId="0" applyFont="1" applyBorder="1" applyAlignment="1" applyProtection="1">
      <alignment horizontal="center" vertical="top" wrapText="1"/>
      <protection locked="0"/>
    </xf>
    <xf numFmtId="0" fontId="23" fillId="0" borderId="77" xfId="0" applyFont="1" applyBorder="1" applyAlignment="1" applyProtection="1">
      <alignment horizontal="center" vertical="top" wrapText="1"/>
      <protection locked="0"/>
    </xf>
    <xf numFmtId="0" fontId="24" fillId="0" borderId="78" xfId="0" applyFont="1" applyBorder="1" applyAlignment="1" applyProtection="1">
      <alignment horizontal="center" vertical="center" textRotation="255"/>
      <protection locked="0"/>
    </xf>
    <xf numFmtId="4" fontId="25" fillId="0" borderId="78" xfId="0" applyNumberFormat="1" applyFont="1" applyBorder="1" applyAlignment="1" applyProtection="1">
      <alignment horizontal="left" vertical="center" wrapText="1"/>
      <protection locked="0"/>
    </xf>
    <xf numFmtId="4" fontId="25" fillId="0" borderId="0" xfId="0" applyNumberFormat="1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 horizontal="center" vertical="center" textRotation="255"/>
      <protection locked="0"/>
    </xf>
    <xf numFmtId="4" fontId="25" fillId="0" borderId="0" xfId="0" applyNumberFormat="1" applyFont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4" fontId="25" fillId="0" borderId="0" xfId="0" applyNumberFormat="1" applyFont="1" applyAlignment="1" applyProtection="1">
      <alignment horizontal="left" vertical="center" wrapText="1"/>
      <protection locked="0"/>
    </xf>
    <xf numFmtId="4" fontId="24" fillId="0" borderId="0" xfId="0" applyNumberFormat="1" applyFont="1" applyAlignment="1" applyProtection="1">
      <alignment horizontal="left"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4" fontId="21" fillId="0" borderId="7" xfId="0" applyNumberFormat="1" applyFont="1" applyBorder="1" applyAlignment="1" applyProtection="1">
      <alignment horizontal="right"/>
      <protection locked="0"/>
    </xf>
    <xf numFmtId="4" fontId="21" fillId="0" borderId="7" xfId="0" applyNumberFormat="1" applyFont="1" applyBorder="1" applyProtection="1">
      <protection locked="0"/>
    </xf>
    <xf numFmtId="4" fontId="10" fillId="2" borderId="9" xfId="133" applyNumberFormat="1" applyFont="1" applyFill="1" applyBorder="1" applyAlignment="1" applyProtection="1">
      <alignment vertical="center"/>
    </xf>
    <xf numFmtId="10" fontId="10" fillId="2" borderId="12" xfId="7" applyNumberFormat="1" applyFont="1" applyFill="1" applyBorder="1" applyAlignment="1" applyProtection="1">
      <alignment vertical="center"/>
    </xf>
    <xf numFmtId="4" fontId="10" fillId="2" borderId="12" xfId="133" applyNumberFormat="1" applyFont="1" applyFill="1" applyBorder="1" applyAlignment="1" applyProtection="1">
      <alignment vertical="center"/>
    </xf>
    <xf numFmtId="4" fontId="10" fillId="2" borderId="58" xfId="133" applyNumberFormat="1" applyFont="1" applyFill="1" applyBorder="1" applyAlignment="1" applyProtection="1">
      <alignment vertical="center"/>
    </xf>
    <xf numFmtId="10" fontId="10" fillId="2" borderId="54" xfId="133" applyNumberFormat="1" applyFont="1" applyFill="1" applyBorder="1" applyAlignment="1" applyProtection="1">
      <alignment vertical="center"/>
      <protection locked="0"/>
    </xf>
    <xf numFmtId="4" fontId="10" fillId="2" borderId="9" xfId="0" applyNumberFormat="1" applyFont="1" applyFill="1" applyBorder="1" applyAlignment="1" applyProtection="1">
      <alignment horizontal="right" vertical="center"/>
      <protection locked="0"/>
    </xf>
    <xf numFmtId="0" fontId="21" fillId="0" borderId="9" xfId="0" applyFont="1" applyBorder="1" applyProtection="1">
      <protection locked="0"/>
    </xf>
    <xf numFmtId="4" fontId="21" fillId="0" borderId="9" xfId="0" applyNumberFormat="1" applyFont="1" applyBorder="1" applyProtection="1">
      <protection locked="0"/>
    </xf>
    <xf numFmtId="10" fontId="6" fillId="8" borderId="75" xfId="7" applyNumberFormat="1" applyFont="1" applyFill="1" applyBorder="1" applyAlignment="1" applyProtection="1">
      <alignment vertical="center" wrapText="1"/>
      <protection locked="0"/>
    </xf>
    <xf numFmtId="180" fontId="6" fillId="8" borderId="79" xfId="2" applyFont="1" applyFill="1" applyBorder="1" applyAlignment="1" applyProtection="1">
      <alignment vertical="center" wrapText="1"/>
      <protection locked="0"/>
    </xf>
    <xf numFmtId="10" fontId="6" fillId="8" borderId="75" xfId="7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Protection="1">
      <protection locked="0"/>
    </xf>
    <xf numFmtId="4" fontId="21" fillId="0" borderId="73" xfId="0" applyNumberFormat="1" applyFont="1" applyBorder="1" applyAlignment="1" applyProtection="1">
      <alignment horizontal="right"/>
      <protection locked="0"/>
    </xf>
    <xf numFmtId="4" fontId="21" fillId="0" borderId="73" xfId="0" applyNumberFormat="1" applyFont="1" applyBorder="1" applyProtection="1">
      <protection locked="0"/>
    </xf>
    <xf numFmtId="4" fontId="21" fillId="0" borderId="70" xfId="0" applyNumberFormat="1" applyFont="1" applyBorder="1" applyProtection="1">
      <protection locked="0"/>
    </xf>
    <xf numFmtId="2" fontId="6" fillId="8" borderId="80" xfId="2" applyNumberFormat="1" applyFont="1" applyFill="1" applyBorder="1" applyAlignment="1" applyProtection="1">
      <alignment vertical="center" wrapText="1"/>
      <protection locked="0"/>
    </xf>
    <xf numFmtId="0" fontId="23" fillId="0" borderId="56" xfId="0" applyFont="1" applyBorder="1" applyAlignment="1" applyProtection="1">
      <alignment horizontal="center" vertical="top" wrapText="1"/>
      <protection locked="0"/>
    </xf>
    <xf numFmtId="0" fontId="23" fillId="0" borderId="81" xfId="0" applyFont="1" applyBorder="1" applyAlignment="1" applyProtection="1">
      <alignment horizontal="center" vertical="top" wrapText="1"/>
      <protection locked="0"/>
    </xf>
    <xf numFmtId="4" fontId="21" fillId="0" borderId="0" xfId="0" applyNumberFormat="1" applyFont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 wrapText="1"/>
    </xf>
    <xf numFmtId="0" fontId="27" fillId="0" borderId="0" xfId="0" applyFont="1"/>
    <xf numFmtId="0" fontId="28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4" fontId="6" fillId="8" borderId="82" xfId="133" applyNumberFormat="1" applyFont="1" applyFill="1" applyBorder="1" applyAlignment="1">
      <alignment horizontal="center" vertical="center"/>
    </xf>
    <xf numFmtId="4" fontId="6" fillId="8" borderId="83" xfId="133" applyNumberFormat="1" applyFont="1" applyFill="1" applyBorder="1" applyAlignment="1">
      <alignment horizontal="center" vertical="center"/>
    </xf>
    <xf numFmtId="0" fontId="6" fillId="8" borderId="84" xfId="0" applyFont="1" applyFill="1" applyBorder="1" applyAlignment="1">
      <alignment horizontal="center" vertical="center"/>
    </xf>
    <xf numFmtId="0" fontId="6" fillId="8" borderId="85" xfId="0" applyFont="1" applyFill="1" applyBorder="1" applyAlignment="1">
      <alignment horizontal="center" vertical="center"/>
    </xf>
    <xf numFmtId="0" fontId="6" fillId="8" borderId="82" xfId="0" applyFont="1" applyFill="1" applyBorder="1" applyAlignment="1">
      <alignment horizontal="center" vertical="center"/>
    </xf>
    <xf numFmtId="0" fontId="6" fillId="8" borderId="86" xfId="0" applyFont="1" applyFill="1" applyBorder="1" applyAlignment="1">
      <alignment horizontal="center" vertical="center" wrapText="1"/>
    </xf>
    <xf numFmtId="182" fontId="6" fillId="8" borderId="9" xfId="133" applyFont="1" applyFill="1" applyBorder="1" applyAlignment="1">
      <alignment horizontal="center" vertical="center" wrapText="1"/>
    </xf>
    <xf numFmtId="182" fontId="6" fillId="8" borderId="58" xfId="133" applyFont="1" applyFill="1" applyBorder="1" applyAlignment="1">
      <alignment horizontal="center" vertical="center" wrapText="1"/>
    </xf>
    <xf numFmtId="182" fontId="6" fillId="8" borderId="87" xfId="133" applyFont="1" applyFill="1" applyBorder="1" applyAlignment="1">
      <alignment horizontal="center" vertical="center" wrapText="1"/>
    </xf>
    <xf numFmtId="182" fontId="6" fillId="8" borderId="70" xfId="133" applyFont="1" applyFill="1" applyBorder="1" applyAlignment="1">
      <alignment horizontal="center" vertical="center" wrapText="1"/>
    </xf>
    <xf numFmtId="0" fontId="6" fillId="8" borderId="88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 wrapText="1"/>
    </xf>
    <xf numFmtId="182" fontId="6" fillId="8" borderId="18" xfId="133" applyFont="1" applyFill="1" applyBorder="1" applyAlignment="1">
      <alignment horizontal="center" vertical="center" wrapText="1"/>
    </xf>
    <xf numFmtId="182" fontId="6" fillId="8" borderId="61" xfId="133" applyFont="1" applyFill="1" applyBorder="1" applyAlignment="1">
      <alignment horizontal="center" vertical="center" wrapText="1"/>
    </xf>
    <xf numFmtId="182" fontId="6" fillId="8" borderId="17" xfId="133" applyFont="1" applyFill="1" applyBorder="1" applyAlignment="1">
      <alignment horizontal="center" vertical="center" wrapText="1"/>
    </xf>
    <xf numFmtId="182" fontId="6" fillId="8" borderId="71" xfId="133" applyFont="1" applyFill="1" applyBorder="1" applyAlignment="1">
      <alignment horizontal="center" vertical="center" wrapText="1"/>
    </xf>
    <xf numFmtId="0" fontId="29" fillId="9" borderId="14" xfId="0" applyFont="1" applyFill="1" applyBorder="1" applyAlignment="1">
      <alignment horizontal="center" vertical="center" wrapText="1"/>
    </xf>
    <xf numFmtId="2" fontId="29" fillId="9" borderId="7" xfId="0" applyNumberFormat="1" applyFont="1" applyFill="1" applyBorder="1" applyAlignment="1">
      <alignment horizontal="left" vertical="center" wrapText="1"/>
    </xf>
    <xf numFmtId="10" fontId="30" fillId="9" borderId="7" xfId="185" applyNumberFormat="1" applyFont="1" applyFill="1" applyBorder="1" applyAlignment="1">
      <alignment horizontal="center" vertical="center"/>
    </xf>
    <xf numFmtId="4" fontId="29" fillId="9" borderId="67" xfId="0" applyNumberFormat="1" applyFont="1" applyFill="1" applyBorder="1" applyAlignment="1">
      <alignment vertical="center"/>
    </xf>
    <xf numFmtId="10" fontId="30" fillId="9" borderId="81" xfId="185" applyNumberFormat="1" applyFont="1" applyFill="1" applyBorder="1" applyAlignment="1">
      <alignment horizontal="center" vertical="center"/>
    </xf>
    <xf numFmtId="4" fontId="29" fillId="9" borderId="73" xfId="0" applyNumberFormat="1" applyFont="1" applyFill="1" applyBorder="1" applyAlignment="1">
      <alignment vertical="center"/>
    </xf>
    <xf numFmtId="0" fontId="29" fillId="2" borderId="15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10" fontId="30" fillId="0" borderId="9" xfId="0" applyNumberFormat="1" applyFont="1" applyBorder="1"/>
    <xf numFmtId="0" fontId="30" fillId="0" borderId="58" xfId="0" applyFont="1" applyBorder="1"/>
    <xf numFmtId="10" fontId="30" fillId="0" borderId="87" xfId="0" applyNumberFormat="1" applyFont="1" applyBorder="1"/>
    <xf numFmtId="0" fontId="30" fillId="0" borderId="70" xfId="0" applyFont="1" applyBorder="1"/>
    <xf numFmtId="0" fontId="29" fillId="9" borderId="15" xfId="0" applyFont="1" applyFill="1" applyBorder="1" applyAlignment="1">
      <alignment horizontal="center" vertical="center" wrapText="1"/>
    </xf>
    <xf numFmtId="2" fontId="29" fillId="9" borderId="9" xfId="0" applyNumberFormat="1" applyFont="1" applyFill="1" applyBorder="1" applyAlignment="1">
      <alignment horizontal="left" vertical="center" wrapText="1"/>
    </xf>
    <xf numFmtId="10" fontId="30" fillId="9" borderId="9" xfId="185" applyNumberFormat="1" applyFont="1" applyFill="1" applyBorder="1" applyAlignment="1">
      <alignment horizontal="center" vertical="center"/>
    </xf>
    <xf numFmtId="4" fontId="29" fillId="9" borderId="58" xfId="0" applyNumberFormat="1" applyFont="1" applyFill="1" applyBorder="1"/>
    <xf numFmtId="10" fontId="30" fillId="9" borderId="87" xfId="185" applyNumberFormat="1" applyFont="1" applyFill="1" applyBorder="1" applyAlignment="1">
      <alignment horizontal="center" vertical="center"/>
    </xf>
    <xf numFmtId="4" fontId="29" fillId="9" borderId="70" xfId="0" applyNumberFormat="1" applyFont="1" applyFill="1" applyBorder="1"/>
    <xf numFmtId="10" fontId="30" fillId="2" borderId="9" xfId="0" applyNumberFormat="1" applyFont="1" applyFill="1" applyBorder="1"/>
    <xf numFmtId="0" fontId="29" fillId="0" borderId="58" xfId="0" applyFont="1" applyBorder="1"/>
    <xf numFmtId="10" fontId="30" fillId="2" borderId="87" xfId="0" applyNumberFormat="1" applyFont="1" applyFill="1" applyBorder="1"/>
    <xf numFmtId="0" fontId="29" fillId="0" borderId="70" xfId="0" applyFont="1" applyBorder="1"/>
    <xf numFmtId="4" fontId="29" fillId="9" borderId="9" xfId="173" applyNumberFormat="1" applyFont="1" applyFill="1" applyBorder="1" applyAlignment="1">
      <alignment vertical="center" wrapText="1"/>
    </xf>
    <xf numFmtId="0" fontId="29" fillId="2" borderId="9" xfId="0" applyFont="1" applyFill="1" applyBorder="1" applyAlignment="1">
      <alignment horizontal="center" vertical="center" wrapText="1"/>
    </xf>
    <xf numFmtId="4" fontId="29" fillId="2" borderId="9" xfId="173" applyNumberFormat="1" applyFont="1" applyFill="1" applyBorder="1" applyAlignment="1">
      <alignment vertical="center" wrapText="1"/>
    </xf>
    <xf numFmtId="10" fontId="30" fillId="2" borderId="9" xfId="185" applyNumberFormat="1" applyFont="1" applyFill="1" applyBorder="1" applyAlignment="1">
      <alignment horizontal="center" vertical="center"/>
    </xf>
    <xf numFmtId="4" fontId="29" fillId="2" borderId="58" xfId="0" applyNumberFormat="1" applyFont="1" applyFill="1" applyBorder="1"/>
    <xf numFmtId="10" fontId="30" fillId="2" borderId="87" xfId="185" applyNumberFormat="1" applyFont="1" applyFill="1" applyBorder="1" applyAlignment="1">
      <alignment horizontal="center" vertical="center"/>
    </xf>
    <xf numFmtId="4" fontId="29" fillId="2" borderId="70" xfId="0" applyNumberFormat="1" applyFont="1" applyFill="1" applyBorder="1"/>
    <xf numFmtId="10" fontId="27" fillId="0" borderId="0" xfId="7" applyNumberFormat="1" applyFont="1"/>
    <xf numFmtId="4" fontId="29" fillId="9" borderId="70" xfId="0" applyNumberFormat="1" applyFont="1" applyFill="1" applyBorder="1" applyAlignment="1">
      <alignment horizontal="right" vertical="center"/>
    </xf>
    <xf numFmtId="4" fontId="6" fillId="12" borderId="9" xfId="173" applyNumberFormat="1" applyFont="1" applyFill="1" applyBorder="1" applyAlignment="1">
      <alignment vertical="center" wrapText="1"/>
    </xf>
    <xf numFmtId="0" fontId="29" fillId="8" borderId="89" xfId="0" applyFont="1" applyFill="1" applyBorder="1" applyAlignment="1">
      <alignment horizontal="center" vertical="center" wrapText="1"/>
    </xf>
    <xf numFmtId="0" fontId="29" fillId="8" borderId="46" xfId="0" applyFont="1" applyFill="1" applyBorder="1" applyAlignment="1">
      <alignment horizontal="center" vertical="center" wrapText="1"/>
    </xf>
    <xf numFmtId="10" fontId="30" fillId="8" borderId="90" xfId="0" applyNumberFormat="1" applyFont="1" applyFill="1" applyBorder="1" applyAlignment="1">
      <alignment horizontal="center" vertical="center"/>
    </xf>
    <xf numFmtId="4" fontId="29" fillId="8" borderId="91" xfId="133" applyNumberFormat="1" applyFont="1" applyFill="1" applyBorder="1" applyAlignment="1">
      <alignment vertical="center"/>
    </xf>
    <xf numFmtId="0" fontId="14" fillId="0" borderId="7" xfId="0" applyFont="1" applyBorder="1" applyAlignment="1">
      <alignment horizontal="center" vertical="top" wrapText="1"/>
    </xf>
    <xf numFmtId="0" fontId="31" fillId="0" borderId="0" xfId="0" applyFont="1" applyBorder="1" applyAlignment="1" applyProtection="1">
      <alignment vertical="top" wrapText="1"/>
      <protection locked="0"/>
    </xf>
    <xf numFmtId="0" fontId="15" fillId="0" borderId="9" xfId="0" applyFont="1" applyBorder="1" applyAlignment="1">
      <alignment horizontal="center" vertical="top" wrapText="1"/>
    </xf>
    <xf numFmtId="0" fontId="16" fillId="0" borderId="0" xfId="0" applyFont="1" applyAlignment="1">
      <alignment vertical="center" textRotation="255"/>
    </xf>
    <xf numFmtId="0" fontId="32" fillId="0" borderId="0" xfId="0" applyFont="1"/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33" fillId="0" borderId="0" xfId="0" applyFont="1" applyAlignment="1">
      <alignment vertical="center" textRotation="255"/>
    </xf>
    <xf numFmtId="0" fontId="18" fillId="0" borderId="0" xfId="0" applyFont="1" applyAlignment="1">
      <alignment horizontal="left" vertical="distributed" wrapText="1"/>
    </xf>
    <xf numFmtId="0" fontId="18" fillId="0" borderId="0" xfId="0" applyFont="1" applyAlignment="1" quotePrefix="1">
      <alignment horizontal="center" vertical="top" wrapText="1"/>
    </xf>
    <xf numFmtId="0" fontId="26" fillId="0" borderId="0" xfId="0" applyFont="1" applyBorder="1" applyAlignment="1" applyProtection="1" quotePrefix="1">
      <alignment horizontal="left" vertical="center" wrapText="1"/>
      <protection locked="0"/>
    </xf>
    <xf numFmtId="0" fontId="18" fillId="0" borderId="0" xfId="0" applyFont="1" applyAlignment="1" quotePrefix="1">
      <alignment horizontal="left" vertical="top" wrapText="1"/>
    </xf>
  </cellXfs>
  <cellStyles count="206">
    <cellStyle name="Normal" xfId="0" builtinId="0"/>
    <cellStyle name="40% - Accent1" xfId="1"/>
    <cellStyle name="Comma" xfId="2" builtinId="3"/>
    <cellStyle name="Comma [0]" xfId="3" builtinId="6"/>
    <cellStyle name="40% - Ênfase 4" xfId="4" builtinId="43"/>
    <cellStyle name="20% - Accent3" xfId="5"/>
    <cellStyle name="Linked Cell 2" xfId="6"/>
    <cellStyle name="Porcentagem" xfId="7" builtinId="5"/>
    <cellStyle name="Célula Vinculada" xfId="8" builtinId="24"/>
    <cellStyle name="Célula de Verificação" xfId="9" builtinId="23"/>
    <cellStyle name="Moeda [0]" xfId="10" builtinId="7"/>
    <cellStyle name="Moeda" xfId="11" builtinId="4"/>
    <cellStyle name="20% - Accent6 2" xfId="12"/>
    <cellStyle name="Normal 3 2" xfId="13"/>
    <cellStyle name="20% - Ênfase 3" xfId="14" builtinId="38"/>
    <cellStyle name="Hyperlink seguido" xfId="15" builtinId="9"/>
    <cellStyle name="Hyperlink" xfId="16" builtinId="8"/>
    <cellStyle name="Observação" xfId="17" builtinId="10"/>
    <cellStyle name="40% - Ênfase 2" xfId="18" builtinId="35"/>
    <cellStyle name="20% - Accent1" xfId="19"/>
    <cellStyle name="40% - Ênfase 6" xfId="20" builtinId="51"/>
    <cellStyle name="20% - Accent5" xfId="21"/>
    <cellStyle name="Texto de Aviso" xfId="22" builtinId="11"/>
    <cellStyle name="Accent5 2" xfId="23"/>
    <cellStyle name="Título" xfId="24" builtinId="15"/>
    <cellStyle name="Normal 5 2" xfId="25"/>
    <cellStyle name="Texto Explicativo" xfId="26" builtinId="53"/>
    <cellStyle name="Título 1" xfId="27" builtinId="16"/>
    <cellStyle name="Ênfase 3" xfId="28" builtinId="37"/>
    <cellStyle name="Título 2" xfId="29" builtinId="17"/>
    <cellStyle name="Ênfase 4" xfId="30" builtinId="41"/>
    <cellStyle name="Título 3" xfId="31" builtinId="18"/>
    <cellStyle name="Ênfase 5" xfId="32" builtinId="45"/>
    <cellStyle name="Título 4" xfId="33" builtinId="19"/>
    <cellStyle name="Ênfase 6" xfId="34" builtinId="49"/>
    <cellStyle name="Entrada" xfId="35" builtinId="20"/>
    <cellStyle name="Saída" xfId="36" builtinId="21"/>
    <cellStyle name="Accent3 2" xfId="37"/>
    <cellStyle name="Cálculo" xfId="38" builtinId="22"/>
    <cellStyle name="Total" xfId="39" builtinId="25"/>
    <cellStyle name="40% - Ênfase 1" xfId="40" builtinId="31"/>
    <cellStyle name="Bom" xfId="41" builtinId="26"/>
    <cellStyle name="Ruim" xfId="42" builtinId="27"/>
    <cellStyle name="Moeda 10 2" xfId="43"/>
    <cellStyle name="Neutro" xfId="44" builtinId="28"/>
    <cellStyle name="20% - Ênfase 5" xfId="45" builtinId="46"/>
    <cellStyle name="Ênfase 1" xfId="46" builtinId="29"/>
    <cellStyle name="Heading 1 3" xfId="47"/>
    <cellStyle name="20% - Ênfase 1" xfId="48" builtinId="30"/>
    <cellStyle name="40% - Accent6 2" xfId="49"/>
    <cellStyle name="60% - Ênfase 1" xfId="50" builtinId="32"/>
    <cellStyle name="20% - Ênfase 6" xfId="51" builtinId="50"/>
    <cellStyle name="20% - Accent1 2" xfId="52"/>
    <cellStyle name="Separador de milhares 13 2" xfId="53"/>
    <cellStyle name="Ênfase 2" xfId="54" builtinId="33"/>
    <cellStyle name="20% - Ênfase 2" xfId="55" builtinId="34"/>
    <cellStyle name="60% - Ênfase 2" xfId="56" builtinId="36"/>
    <cellStyle name="40% - Ênfase 3" xfId="57" builtinId="39"/>
    <cellStyle name="20% - Accent2" xfId="58"/>
    <cellStyle name="60% - Ênfase 3" xfId="59" builtinId="40"/>
    <cellStyle name="Normal 3 3" xfId="60"/>
    <cellStyle name="20% - Ênfase 4" xfId="61" builtinId="42"/>
    <cellStyle name="40% - Accent1 2" xfId="62"/>
    <cellStyle name="60% - Ênfase 4" xfId="63" builtinId="44"/>
    <cellStyle name="40% - Ênfase 5" xfId="64" builtinId="47"/>
    <cellStyle name="20% - Accent4" xfId="65"/>
    <cellStyle name="60% - Ênfase 5" xfId="66" builtinId="48"/>
    <cellStyle name="60% - Ênfase 6" xfId="67" builtinId="52"/>
    <cellStyle name="20% - Accent2 2" xfId="68"/>
    <cellStyle name="Heading 3" xfId="69"/>
    <cellStyle name="20% - Accent3 2" xfId="70"/>
    <cellStyle name="20% - Accent4 2" xfId="71"/>
    <cellStyle name="20% - Accent5 2" xfId="72"/>
    <cellStyle name="20% - Accent6" xfId="73"/>
    <cellStyle name="40% - Accent2" xfId="74"/>
    <cellStyle name="40% - Accent2 2" xfId="75"/>
    <cellStyle name="40% - Accent3" xfId="76"/>
    <cellStyle name="40% - Accent3 2" xfId="77"/>
    <cellStyle name="40% - Accent4" xfId="78"/>
    <cellStyle name="40% - Accent4 2" xfId="79"/>
    <cellStyle name="40% - Accent5" xfId="80"/>
    <cellStyle name="40% - Accent5 2" xfId="81"/>
    <cellStyle name="40% - Accent6" xfId="82"/>
    <cellStyle name="60% - Accent1" xfId="83"/>
    <cellStyle name="60% - Accent1 2" xfId="84"/>
    <cellStyle name="Title 2" xfId="85"/>
    <cellStyle name="60% - Accent2" xfId="86"/>
    <cellStyle name="60% - Accent2 2" xfId="87"/>
    <cellStyle name="60% - Accent3" xfId="88"/>
    <cellStyle name="Bad" xfId="89"/>
    <cellStyle name="60% - Accent3 2" xfId="90"/>
    <cellStyle name="60% - Accent4" xfId="91"/>
    <cellStyle name="60% - Accent4 2" xfId="92"/>
    <cellStyle name="60% - Accent5" xfId="93"/>
    <cellStyle name="60% - Accent5 2" xfId="94"/>
    <cellStyle name="60% - Accent6" xfId="95"/>
    <cellStyle name="60% - Accent6 2" xfId="96"/>
    <cellStyle name="Accent1" xfId="97"/>
    <cellStyle name="Accent1 2" xfId="98"/>
    <cellStyle name="Accent2" xfId="99"/>
    <cellStyle name="Accent2 2" xfId="100"/>
    <cellStyle name="Accent3" xfId="101"/>
    <cellStyle name="Accent4" xfId="102"/>
    <cellStyle name="Accent6" xfId="103"/>
    <cellStyle name="Accent4 2" xfId="104"/>
    <cellStyle name="Accent5" xfId="105"/>
    <cellStyle name="Accent6 2" xfId="106"/>
    <cellStyle name="Bad 1" xfId="107"/>
    <cellStyle name="Calculation" xfId="108"/>
    <cellStyle name="Calculation 2" xfId="109"/>
    <cellStyle name="Separador de milhares 2 3 2" xfId="110"/>
    <cellStyle name="Check Cell" xfId="111"/>
    <cellStyle name="Check Cell 2" xfId="112"/>
    <cellStyle name="Título 6" xfId="113"/>
    <cellStyle name="Currency_Revised Pricing List to CISCEA" xfId="114"/>
    <cellStyle name="Output 2" xfId="115"/>
    <cellStyle name="Excel Built-in Normal_Mapa de Cotações Cinto tipo paraquedista." xfId="116"/>
    <cellStyle name="Explanatory Text" xfId="117"/>
    <cellStyle name="Explanatory Text 2" xfId="118"/>
    <cellStyle name="Porcentagem 2 2" xfId="119"/>
    <cellStyle name="Good" xfId="120"/>
    <cellStyle name="Porcentagem 2 2 2" xfId="121"/>
    <cellStyle name="Good 2" xfId="122"/>
    <cellStyle name="Heading 1" xfId="123"/>
    <cellStyle name="Heading 2" xfId="124"/>
    <cellStyle name="Heading 2 4" xfId="125"/>
    <cellStyle name="Heading 3 2" xfId="126"/>
    <cellStyle name="Heading 4" xfId="127"/>
    <cellStyle name="Heading 4 2" xfId="128"/>
    <cellStyle name="Separador de milhares 10 2 2" xfId="129"/>
    <cellStyle name="Input" xfId="130"/>
    <cellStyle name="Input 2" xfId="131"/>
    <cellStyle name="Linked Cell" xfId="132"/>
    <cellStyle name="Moeda 10" xfId="133"/>
    <cellStyle name="Moeda 10 2 2" xfId="134"/>
    <cellStyle name="Moeda 10 3" xfId="135"/>
    <cellStyle name="Moeda 13 2" xfId="136"/>
    <cellStyle name="Moeda 13 2 2" xfId="137"/>
    <cellStyle name="Moeda 14 2" xfId="138"/>
    <cellStyle name="Moeda 14 2 2" xfId="139"/>
    <cellStyle name="Moeda 15 2" xfId="140"/>
    <cellStyle name="Moeda 15 2 2" xfId="141"/>
    <cellStyle name="Moeda 2 2" xfId="142"/>
    <cellStyle name="Moeda 2 2 2" xfId="143"/>
    <cellStyle name="Warning Text" xfId="144"/>
    <cellStyle name="Moeda 3 2" xfId="145"/>
    <cellStyle name="Warning Text 2" xfId="146"/>
    <cellStyle name="Moeda 3 2 2" xfId="147"/>
    <cellStyle name="Moeda 4 2" xfId="148"/>
    <cellStyle name="Separador de milhares 10 2" xfId="149"/>
    <cellStyle name="Moeda 4 2 2" xfId="150"/>
    <cellStyle name="Moeda 5 2" xfId="151"/>
    <cellStyle name="Moeda 5 2 2" xfId="152"/>
    <cellStyle name="Moeda 6 2" xfId="153"/>
    <cellStyle name="Moeda 6 2 2" xfId="154"/>
    <cellStyle name="Moeda 7 2" xfId="155"/>
    <cellStyle name="Moeda 7 2 2" xfId="156"/>
    <cellStyle name="Moeda 8 2" xfId="157"/>
    <cellStyle name="Moeda 8 2 2" xfId="158"/>
    <cellStyle name="Moeda 9 2" xfId="159"/>
    <cellStyle name="Moeda 9 2 2" xfId="160"/>
    <cellStyle name="Separador de milhares 2 2" xfId="161"/>
    <cellStyle name="Neutral" xfId="162"/>
    <cellStyle name="Título 1 1 1" xfId="163"/>
    <cellStyle name="Neutral 5" xfId="164"/>
    <cellStyle name="Normal 2" xfId="165"/>
    <cellStyle name="Normal 2 2" xfId="166"/>
    <cellStyle name="Normal 2 3" xfId="167"/>
    <cellStyle name="Normal 3" xfId="168"/>
    <cellStyle name="Normal 3 2 2" xfId="169"/>
    <cellStyle name="Normal 4" xfId="170"/>
    <cellStyle name="Normal 4 2" xfId="171"/>
    <cellStyle name="Título 6 2" xfId="172"/>
    <cellStyle name="Normal 40" xfId="173"/>
    <cellStyle name="Normal 40 2" xfId="174"/>
    <cellStyle name="Normal 5" xfId="175"/>
    <cellStyle name="Normal 6" xfId="176"/>
    <cellStyle name="Normal 6 2" xfId="177"/>
    <cellStyle name="Normal 7" xfId="178"/>
    <cellStyle name="Normal 8" xfId="179"/>
    <cellStyle name="Note" xfId="180"/>
    <cellStyle name="Note 6" xfId="181"/>
    <cellStyle name="Output" xfId="182"/>
    <cellStyle name="Porcentagem 2" xfId="183"/>
    <cellStyle name="Porcentagem 2 3" xfId="184"/>
    <cellStyle name="Porcentagem 3" xfId="185"/>
    <cellStyle name="Título 5" xfId="186"/>
    <cellStyle name="Porcentagem 3 2" xfId="187"/>
    <cellStyle name="Porcentagem 4" xfId="188"/>
    <cellStyle name="Separador de milhares 13 2 2" xfId="189"/>
    <cellStyle name="Separador de milhares 15 2" xfId="190"/>
    <cellStyle name="Separador de milhares 15 2 2" xfId="191"/>
    <cellStyle name="Separador de milhares 2 2 2" xfId="192"/>
    <cellStyle name="Título 1 1" xfId="193"/>
    <cellStyle name="Separador de milhares 2 2 2 2" xfId="194"/>
    <cellStyle name="Separador de milhares 2 2 3" xfId="195"/>
    <cellStyle name="Separador de milhares 2 3" xfId="196"/>
    <cellStyle name="Separador de milhares 3 2" xfId="197"/>
    <cellStyle name="Separador de milhares 3 2 2" xfId="198"/>
    <cellStyle name="Title" xfId="199"/>
    <cellStyle name="Título 1 1 1 2" xfId="200"/>
    <cellStyle name="Título 1 1 2" xfId="201"/>
    <cellStyle name="Título 1 1_ANEXO A - 049.016.G00.PL.002.01Memória" xfId="202"/>
    <cellStyle name="Título 5 2" xfId="203"/>
    <cellStyle name="Vírgula 2" xfId="204"/>
    <cellStyle name="Vírgula 2 2" xfId="20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6.xml"/><Relationship Id="rId8" Type="http://schemas.openxmlformats.org/officeDocument/2006/relationships/externalLink" Target="externalLinks/externalLink5.xml"/><Relationship Id="rId7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8.xml"/><Relationship Id="rId10" Type="http://schemas.openxmlformats.org/officeDocument/2006/relationships/externalLink" Target="externalLinks/externalLink7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Natal%20(RN)\12.003%20-%20Ampliar%20o%20Sistema%20de%20Energia%20DTCEA%20Natal\02%20-%20OR&#199;AMENTO\02%20-%20CCU%20-%20ADMINSITRATIVOS\ANEXO%20A%20-%20265%2000%20U01%20PL%20002%2000%20REV%20fran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SFCO%202007\OR&#199;AMENTOS%20%202007\S&#237;tios%20no%20Estado%20de%20S&#227;o%20Paulo\CNMA%20-%20S&#227;o%20Jos&#233;%20dos%20CAmpos\Mem&#243;ria\ANEXO%20A%20-%20C%20A%20116%20058%20P%20PB%20582%20CI%20E00%20PQ%20001%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&#211;leo%20Combust&#237;vel%20006.11.U03.PL.001.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Desktop\CISCEA\Aripuan&#227;\ANEXO%20A%20-%20284.15.G00.PL.001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GRUPO%20GERADOR%20%20Arquitetu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Users\marcoslimamcl\Desktop\Trabalho%20Marcos%20Lima%20(IOR)\TRABALHOS%20SITIOS\Porto%20Seguro%20(BA)\09.046%20-%20Vila%20Habitacional%20de%20Porto%20Seguro\02%20-%20OR&#199;AMENTO\209.14.G00.PL.002.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ADMINISTRATIVAS\OR&#199;AMENTO\RIO%20DE%20JANEIRO%20-%20RJ\CISCEA%20-%20RJ\NOVO%20SIST.%20CLIMATIZA&#199;&#195;O%20DA%20CISCEA\OR&#199;AMENTO\ANEXO%20A%20-%20265.06.U00.PL.008.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I%20F%20C%20%20-%20%202009\CIAAR%20-%20Lagoa%20Santa%20(MG)\OR&#199;AMENTO%20099.19.G00.PL.001.00\020-08-ENTREGA%20PARCIAL%20LOT%20E%20CLIENTE-%20EM%20DESENVOLVIMENTO%2025-05-2009\ALOJAMENTO%20ALUNOS%20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imatização Prédio DECEA"/>
      <sheetName val="BDI SERVIÇOS"/>
      <sheetName val="BDI PROJETOS"/>
      <sheetName val="BDI EQUIPAMENTOS"/>
      <sheetName val="COMPO"/>
      <sheetName val="CCU001"/>
      <sheetName val="SBC70129"/>
      <sheetName val="SBC70132"/>
      <sheetName val="ORESE7047"/>
      <sheetName val="SBC70131"/>
      <sheetName val="SBC70149"/>
      <sheetName val="SBC120705"/>
      <sheetName val="CCU002"/>
      <sheetName val="CCU003"/>
      <sheetName val="CCU004"/>
      <sheetName val="CCU005"/>
      <sheetName val="CCU006"/>
      <sheetName val="CCU007"/>
      <sheetName val="CCU008"/>
      <sheetName val="CCU009"/>
      <sheetName val="CCU010"/>
      <sheetName val="CCU011"/>
      <sheetName val="CCU012"/>
      <sheetName val="CCU0013"/>
      <sheetName val="CCU0014"/>
      <sheetName val="CCU015"/>
      <sheetName val="CCU016"/>
      <sheetName val="CCU017"/>
      <sheetName val="ORSE7038"/>
      <sheetName val="ORSE7039"/>
      <sheetName val="SBC52536"/>
      <sheetName val="SBC52535"/>
      <sheetName val="SBC52534"/>
      <sheetName val="CCU018"/>
      <sheetName val="CCU019"/>
      <sheetName val="CCU020"/>
      <sheetName val="CCU021"/>
      <sheetName val="CCU022"/>
      <sheetName val="CCU023"/>
      <sheetName val="CCU024"/>
      <sheetName val="CCU025"/>
      <sheetName val="CCU026"/>
      <sheetName val="SBC55512"/>
      <sheetName val="SBC55509"/>
      <sheetName val="SBC52911"/>
      <sheetName val="SBC52912"/>
      <sheetName val="SBC52913"/>
      <sheetName val="INSUM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CEA - SJC"/>
      <sheetName val="As built"/>
      <sheetName val="Composições"/>
      <sheetName val="BDI"/>
      <sheetName val="Canteiro"/>
      <sheetName val="Adm Local"/>
      <sheetName val="Mob_ Desmobilizaç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e Interna"/>
      <sheetName val="Parte Externa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VHF UHF Aripuanã"/>
      <sheetName val="BDI de serviço"/>
      <sheetName val="BDI de equipamento"/>
      <sheetName val="BDI DE PROJETOS"/>
      <sheetName val="CRONOGRAMA FISICO-FINANCEIRO"/>
      <sheetName val="CURVA 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QUITETURA - ANEXO 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MO GERAL"/>
      <sheetName val="SERVIÇO AUXILIARES E ADM"/>
      <sheetName val="RESUMO URB RED EXT OFICIAIS"/>
      <sheetName val="URB E REDES EXT OFICIAIS"/>
      <sheetName val="RESUMO CASA DE OFICIAIS"/>
      <sheetName val="CASA DE OFICIAIS"/>
      <sheetName val="RESUMO CASA DE SUB E SGT"/>
      <sheetName val="CASA DE SUB E SARGENTOS"/>
      <sheetName val="RESUMO URB E RED EXT SO SG"/>
      <sheetName val="URB E RED EXT SO SG"/>
      <sheetName val="REDES EXTERNAS ELETRONICA"/>
      <sheetName val="Rel. CCU"/>
      <sheetName val="INSUMOS"/>
      <sheetName val="Cronograma Físico-Financeiro"/>
      <sheetName val="Memoria de Calculo do Cronogram"/>
      <sheetName val="ABC Serv."/>
      <sheetName val="CANTEIRO DE OBRAS"/>
      <sheetName val="MOBILIZAÇÃO DESMOBILIZAÇÃO"/>
      <sheetName val="OPERAÇÃO E MANUTENÇÃO"/>
      <sheetName val="ADMINISTRAÇÃO LOCAL"/>
      <sheetName val="1"/>
      <sheetName val="2"/>
      <sheetName val="3"/>
      <sheetName val="4"/>
      <sheetName val="5"/>
      <sheetName val="6"/>
      <sheetName val="7"/>
      <sheetName val="8"/>
      <sheetName val="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COT 03 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COT 04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1"/>
      <sheetName val="COT 01"/>
      <sheetName val="202"/>
      <sheetName val="COT 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6"/>
      <sheetName val="249"/>
      <sheetName val="252"/>
      <sheetName val="255"/>
      <sheetName val="258"/>
      <sheetName val="259"/>
      <sheetName val="260"/>
      <sheetName val="261"/>
      <sheetName val="262"/>
      <sheetName val="265"/>
      <sheetName val="266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limatização Prédio CISCEA"/>
      <sheetName val="BDI DE SERVIÇOS"/>
      <sheetName val="BDI DE EQUIPAMENTOS"/>
      <sheetName val="BDI DE PROJETOS"/>
      <sheetName val="Adm. Local"/>
      <sheetName val="Mobilizaçã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3"/>
  <sheetViews>
    <sheetView workbookViewId="0">
      <selection activeCell="I2" sqref="I2"/>
    </sheetView>
  </sheetViews>
  <sheetFormatPr defaultColWidth="9" defaultRowHeight="15"/>
  <cols>
    <col min="1" max="1" width="5.57142857142857" style="320" customWidth="1"/>
    <col min="2" max="2" width="69.2857142857143" style="321" customWidth="1"/>
    <col min="3" max="3" width="17.2857142857143" style="322" customWidth="1"/>
    <col min="4" max="4" width="19.2857142857143" style="322" customWidth="1"/>
    <col min="5" max="5" width="13.7142857142857" style="322" customWidth="1"/>
    <col min="6" max="6" width="14.2857142857143" style="322" customWidth="1"/>
    <col min="7" max="16384" width="9.14285714285714" style="322"/>
  </cols>
  <sheetData>
    <row r="1" spans="1:14">
      <c r="A1" s="1" t="s">
        <v>0</v>
      </c>
      <c r="B1" s="1"/>
      <c r="C1" s="1"/>
      <c r="D1" s="1"/>
      <c r="E1" s="1"/>
      <c r="F1" s="1"/>
      <c r="G1" s="71"/>
      <c r="H1" s="71"/>
      <c r="I1" s="71"/>
      <c r="J1" s="71"/>
      <c r="K1" s="71"/>
      <c r="L1" s="71"/>
      <c r="M1" s="71"/>
      <c r="N1" s="71"/>
    </row>
    <row r="2" spans="1:6">
      <c r="A2" s="1" t="s">
        <v>1</v>
      </c>
      <c r="B2" s="1"/>
      <c r="C2" s="1"/>
      <c r="D2" s="1"/>
      <c r="E2" s="1"/>
      <c r="F2" s="1"/>
    </row>
    <row r="3" spans="1:6">
      <c r="A3" s="2" t="s">
        <v>2</v>
      </c>
      <c r="B3" s="2"/>
      <c r="C3" s="2"/>
      <c r="D3" s="2"/>
      <c r="E3" s="2"/>
      <c r="F3" s="2"/>
    </row>
    <row r="4" spans="1:6">
      <c r="A4" s="323" t="s">
        <v>3</v>
      </c>
      <c r="B4" s="323"/>
      <c r="C4" s="323"/>
      <c r="D4" s="323"/>
      <c r="E4" s="323"/>
      <c r="F4" s="323"/>
    </row>
    <row r="5" ht="31.5" customHeight="1" spans="1:14">
      <c r="A5" s="4" t="s">
        <v>4</v>
      </c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</row>
    <row r="6" ht="30.75" customHeight="1" spans="1:14">
      <c r="A6" s="6" t="s">
        <v>5</v>
      </c>
      <c r="B6" s="6"/>
      <c r="C6" s="6"/>
      <c r="D6" s="6"/>
      <c r="E6" s="6"/>
      <c r="F6" s="6"/>
      <c r="G6" s="324"/>
      <c r="H6" s="324"/>
      <c r="I6" s="324"/>
      <c r="J6" s="77"/>
      <c r="K6" s="77"/>
      <c r="L6" s="77"/>
      <c r="M6" s="4"/>
      <c r="N6" s="4"/>
    </row>
    <row r="7" ht="15.75" customHeight="1" spans="1:6">
      <c r="A7" s="109"/>
      <c r="B7" s="132"/>
      <c r="C7" s="325" t="s">
        <v>6</v>
      </c>
      <c r="D7" s="326"/>
      <c r="E7" s="327" t="s">
        <v>7</v>
      </c>
      <c r="F7" s="328"/>
    </row>
    <row r="8" customHeight="1" spans="1:6">
      <c r="A8" s="329" t="s">
        <v>8</v>
      </c>
      <c r="B8" s="330" t="s">
        <v>9</v>
      </c>
      <c r="C8" s="331" t="s">
        <v>10</v>
      </c>
      <c r="D8" s="332" t="s">
        <v>11</v>
      </c>
      <c r="E8" s="333" t="s">
        <v>10</v>
      </c>
      <c r="F8" s="334" t="s">
        <v>11</v>
      </c>
    </row>
    <row r="9" customHeight="1" spans="1:6">
      <c r="A9" s="335"/>
      <c r="B9" s="336"/>
      <c r="C9" s="337" t="s">
        <v>12</v>
      </c>
      <c r="D9" s="338"/>
      <c r="E9" s="339" t="s">
        <v>12</v>
      </c>
      <c r="F9" s="340"/>
    </row>
    <row r="10" spans="1:6">
      <c r="A10" s="341" t="s">
        <v>13</v>
      </c>
      <c r="B10" s="342" t="s">
        <v>14</v>
      </c>
      <c r="C10" s="343">
        <f>D10/$D$56</f>
        <v>0</v>
      </c>
      <c r="D10" s="344">
        <v>0</v>
      </c>
      <c r="E10" s="345">
        <f>F10/$D$56</f>
        <v>0</v>
      </c>
      <c r="F10" s="346">
        <v>0</v>
      </c>
    </row>
    <row r="11" ht="6.95" customHeight="1" spans="1:6">
      <c r="A11" s="347"/>
      <c r="B11" s="348"/>
      <c r="C11" s="349"/>
      <c r="D11" s="350"/>
      <c r="E11" s="351"/>
      <c r="F11" s="352"/>
    </row>
    <row r="12" spans="1:6">
      <c r="A12" s="353" t="s">
        <v>15</v>
      </c>
      <c r="B12" s="354" t="s">
        <v>16</v>
      </c>
      <c r="C12" s="355">
        <f>D12/$D$56</f>
        <v>0.11249377104852</v>
      </c>
      <c r="D12" s="356">
        <f>Orçamento!$L$14</f>
        <v>26377.627941</v>
      </c>
      <c r="E12" s="357">
        <f>F12/$D$56</f>
        <v>0</v>
      </c>
      <c r="F12" s="358">
        <v>0</v>
      </c>
    </row>
    <row r="13" ht="6.95" customHeight="1" spans="1:6">
      <c r="A13" s="347"/>
      <c r="B13" s="348"/>
      <c r="C13" s="359"/>
      <c r="D13" s="360"/>
      <c r="E13" s="361"/>
      <c r="F13" s="362"/>
    </row>
    <row r="14" spans="1:6">
      <c r="A14" s="353" t="s">
        <v>17</v>
      </c>
      <c r="B14" s="363" t="s">
        <v>18</v>
      </c>
      <c r="C14" s="355">
        <f>D14/$D$56</f>
        <v>0.109552193056141</v>
      </c>
      <c r="D14" s="356">
        <f>Orçamento!$L$16</f>
        <v>25687.8844190325</v>
      </c>
      <c r="E14" s="357">
        <f>F14/$D$56</f>
        <v>0</v>
      </c>
      <c r="F14" s="358">
        <v>0</v>
      </c>
    </row>
    <row r="15" ht="6.95" customHeight="1" spans="1:6">
      <c r="A15" s="347"/>
      <c r="B15" s="348"/>
      <c r="C15" s="349"/>
      <c r="D15" s="360"/>
      <c r="E15" s="351"/>
      <c r="F15" s="362"/>
    </row>
    <row r="16" spans="1:6">
      <c r="A16" s="353" t="s">
        <v>19</v>
      </c>
      <c r="B16" s="363" t="s">
        <v>20</v>
      </c>
      <c r="C16" s="355">
        <f>D16/$D$56</f>
        <v>0.00378689586994072</v>
      </c>
      <c r="D16" s="356">
        <f>Orçamento!$L$37</f>
        <v>887.95432296</v>
      </c>
      <c r="E16" s="357">
        <f>F16/$D$56</f>
        <v>0</v>
      </c>
      <c r="F16" s="358">
        <v>0</v>
      </c>
    </row>
    <row r="17" ht="6.95" customHeight="1" spans="1:6">
      <c r="A17" s="347"/>
      <c r="B17" s="364"/>
      <c r="C17" s="349"/>
      <c r="D17" s="360"/>
      <c r="E17" s="351"/>
      <c r="F17" s="362"/>
    </row>
    <row r="18" spans="1:6">
      <c r="A18" s="353" t="s">
        <v>21</v>
      </c>
      <c r="B18" s="363" t="s">
        <v>22</v>
      </c>
      <c r="C18" s="355">
        <f>D18/$D$56</f>
        <v>0</v>
      </c>
      <c r="D18" s="356">
        <v>0</v>
      </c>
      <c r="E18" s="357">
        <f>F18/$D$56</f>
        <v>0</v>
      </c>
      <c r="F18" s="358">
        <v>0</v>
      </c>
    </row>
    <row r="19" ht="6.95" customHeight="1" spans="1:6">
      <c r="A19" s="347"/>
      <c r="B19" s="364"/>
      <c r="C19" s="349"/>
      <c r="D19" s="360"/>
      <c r="E19" s="351"/>
      <c r="F19" s="362"/>
    </row>
    <row r="20" spans="1:6">
      <c r="A20" s="353">
        <v>8</v>
      </c>
      <c r="B20" s="363" t="s">
        <v>23</v>
      </c>
      <c r="C20" s="355">
        <f>D20/$D$56</f>
        <v>0</v>
      </c>
      <c r="D20" s="356">
        <v>0</v>
      </c>
      <c r="E20" s="357">
        <f>F20/$D$56</f>
        <v>0</v>
      </c>
      <c r="F20" s="358">
        <v>0</v>
      </c>
    </row>
    <row r="21" ht="6.95" customHeight="1" spans="1:6">
      <c r="A21" s="347"/>
      <c r="B21" s="365"/>
      <c r="C21" s="366"/>
      <c r="D21" s="367"/>
      <c r="E21" s="368"/>
      <c r="F21" s="369"/>
    </row>
    <row r="22" spans="1:6">
      <c r="A22" s="353" t="s">
        <v>24</v>
      </c>
      <c r="B22" s="363" t="s">
        <v>25</v>
      </c>
      <c r="C22" s="355">
        <f>D22/$D$56</f>
        <v>0.0331351984876717</v>
      </c>
      <c r="D22" s="356">
        <f>Orçamento!$L$47</f>
        <v>7769.56741082145</v>
      </c>
      <c r="E22" s="357">
        <f>F22/$D$56</f>
        <v>0</v>
      </c>
      <c r="F22" s="358">
        <v>0</v>
      </c>
    </row>
    <row r="23" ht="6.95" customHeight="1" spans="1:6">
      <c r="A23" s="347"/>
      <c r="B23" s="348"/>
      <c r="C23" s="349"/>
      <c r="D23" s="360"/>
      <c r="E23" s="351"/>
      <c r="F23" s="362"/>
    </row>
    <row r="24" spans="1:6">
      <c r="A24" s="353" t="s">
        <v>26</v>
      </c>
      <c r="B24" s="363" t="s">
        <v>27</v>
      </c>
      <c r="C24" s="355">
        <f>D24/$D$56</f>
        <v>0.0584715011048321</v>
      </c>
      <c r="D24" s="356">
        <f>Orçamento!$L$50</f>
        <v>13710.44358207</v>
      </c>
      <c r="E24" s="357">
        <f>F24/$D$56</f>
        <v>0</v>
      </c>
      <c r="F24" s="358">
        <v>0</v>
      </c>
    </row>
    <row r="25" ht="6.95" customHeight="1" spans="1:6">
      <c r="A25" s="347"/>
      <c r="B25" s="348"/>
      <c r="C25" s="349"/>
      <c r="D25" s="360"/>
      <c r="E25" s="351"/>
      <c r="F25" s="362"/>
    </row>
    <row r="26" spans="1:6">
      <c r="A26" s="353" t="s">
        <v>28</v>
      </c>
      <c r="B26" s="363" t="s">
        <v>29</v>
      </c>
      <c r="C26" s="355">
        <f>D26/$D$56</f>
        <v>0</v>
      </c>
      <c r="D26" s="356">
        <v>0</v>
      </c>
      <c r="E26" s="357">
        <f>F26/$D$56</f>
        <v>0</v>
      </c>
      <c r="F26" s="358">
        <v>0</v>
      </c>
    </row>
    <row r="27" ht="6.95" customHeight="1" spans="1:6">
      <c r="A27" s="347"/>
      <c r="B27" s="348"/>
      <c r="C27" s="349"/>
      <c r="D27" s="360"/>
      <c r="E27" s="351"/>
      <c r="F27" s="362"/>
    </row>
    <row r="28" spans="1:6">
      <c r="A28" s="353" t="s">
        <v>30</v>
      </c>
      <c r="B28" s="363" t="s">
        <v>31</v>
      </c>
      <c r="C28" s="355">
        <f>D28/$D$56</f>
        <v>0.12918234944882</v>
      </c>
      <c r="D28" s="356">
        <f>Orçamento!$L$61</f>
        <v>30290.7789342</v>
      </c>
      <c r="E28" s="357">
        <f>F28/$D$56</f>
        <v>0</v>
      </c>
      <c r="F28" s="358">
        <v>0</v>
      </c>
    </row>
    <row r="29" ht="6.95" customHeight="1" spans="1:6">
      <c r="A29" s="347"/>
      <c r="B29" s="348"/>
      <c r="C29" s="349"/>
      <c r="D29" s="360"/>
      <c r="E29" s="351"/>
      <c r="F29" s="362"/>
    </row>
    <row r="30" spans="1:6">
      <c r="A30" s="353" t="s">
        <v>32</v>
      </c>
      <c r="B30" s="363" t="s">
        <v>33</v>
      </c>
      <c r="C30" s="355">
        <f>D30/$D$56</f>
        <v>0</v>
      </c>
      <c r="D30" s="356">
        <v>0</v>
      </c>
      <c r="E30" s="357">
        <f>F30/$D$56</f>
        <v>0</v>
      </c>
      <c r="F30" s="358">
        <v>0</v>
      </c>
    </row>
    <row r="31" ht="6.95" customHeight="1" spans="1:6">
      <c r="A31" s="347"/>
      <c r="B31" s="348"/>
      <c r="C31" s="349"/>
      <c r="D31" s="360"/>
      <c r="E31" s="351"/>
      <c r="F31" s="362"/>
    </row>
    <row r="32" spans="1:7">
      <c r="A32" s="353" t="s">
        <v>34</v>
      </c>
      <c r="B32" s="363" t="s">
        <v>35</v>
      </c>
      <c r="C32" s="355">
        <f>D32/$D$56</f>
        <v>0.020207942061607</v>
      </c>
      <c r="D32" s="356">
        <f>Orçamento!$L$79</f>
        <v>4738.374153396</v>
      </c>
      <c r="E32" s="357">
        <f>F32/$D$56</f>
        <v>0</v>
      </c>
      <c r="F32" s="358">
        <v>0</v>
      </c>
      <c r="G32" s="370"/>
    </row>
    <row r="33" ht="6.95" customHeight="1" spans="1:6">
      <c r="A33" s="347"/>
      <c r="B33" s="348"/>
      <c r="C33" s="349"/>
      <c r="D33" s="360"/>
      <c r="E33" s="351"/>
      <c r="F33" s="362"/>
    </row>
    <row r="34" spans="1:6">
      <c r="A34" s="353" t="s">
        <v>36</v>
      </c>
      <c r="B34" s="363" t="s">
        <v>37</v>
      </c>
      <c r="C34" s="355">
        <f>D34/$D$56</f>
        <v>0</v>
      </c>
      <c r="D34" s="356">
        <v>0</v>
      </c>
      <c r="E34" s="357">
        <f>F34/$D$56</f>
        <v>0</v>
      </c>
      <c r="F34" s="358">
        <v>0</v>
      </c>
    </row>
    <row r="35" ht="6.95" customHeight="1" spans="1:6">
      <c r="A35" s="347"/>
      <c r="B35" s="348"/>
      <c r="C35" s="349"/>
      <c r="D35" s="360"/>
      <c r="E35" s="351"/>
      <c r="F35" s="362"/>
    </row>
    <row r="36" customHeight="1" spans="1:6">
      <c r="A36" s="353" t="s">
        <v>38</v>
      </c>
      <c r="B36" s="363" t="s">
        <v>39</v>
      </c>
      <c r="C36" s="355">
        <f>D36/$D$56</f>
        <v>0</v>
      </c>
      <c r="D36" s="356">
        <v>0</v>
      </c>
      <c r="E36" s="357">
        <f>F36/$D$56</f>
        <v>0</v>
      </c>
      <c r="F36" s="371">
        <v>0</v>
      </c>
    </row>
    <row r="37" ht="6.95" customHeight="1" spans="1:6">
      <c r="A37" s="347"/>
      <c r="B37" s="348"/>
      <c r="C37" s="349"/>
      <c r="D37" s="360"/>
      <c r="E37" s="351"/>
      <c r="F37" s="362"/>
    </row>
    <row r="38" customHeight="1" spans="1:6">
      <c r="A38" s="353" t="s">
        <v>40</v>
      </c>
      <c r="B38" s="363" t="s">
        <v>41</v>
      </c>
      <c r="C38" s="355">
        <f>D38/$D$56</f>
        <v>0</v>
      </c>
      <c r="D38" s="356">
        <v>0</v>
      </c>
      <c r="E38" s="357">
        <f>F38/$D$56</f>
        <v>0</v>
      </c>
      <c r="F38" s="358">
        <v>0</v>
      </c>
    </row>
    <row r="39" ht="6.95" customHeight="1" spans="1:6">
      <c r="A39" s="347"/>
      <c r="B39" s="348"/>
      <c r="C39" s="349"/>
      <c r="D39" s="360"/>
      <c r="E39" s="351"/>
      <c r="F39" s="362"/>
    </row>
    <row r="40" customHeight="1" spans="1:6">
      <c r="A40" s="353" t="s">
        <v>42</v>
      </c>
      <c r="B40" s="363" t="s">
        <v>43</v>
      </c>
      <c r="C40" s="355">
        <f>D40/$D$56</f>
        <v>0</v>
      </c>
      <c r="D40" s="356">
        <v>0</v>
      </c>
      <c r="E40" s="357">
        <f>F40/$D$56</f>
        <v>0</v>
      </c>
      <c r="F40" s="358">
        <v>0</v>
      </c>
    </row>
    <row r="41" ht="6.95" customHeight="1" spans="1:6">
      <c r="A41" s="347"/>
      <c r="B41" s="348"/>
      <c r="C41" s="349"/>
      <c r="D41" s="360"/>
      <c r="E41" s="351"/>
      <c r="F41" s="362"/>
    </row>
    <row r="42" customHeight="1" spans="1:6">
      <c r="A42" s="353" t="s">
        <v>44</v>
      </c>
      <c r="B42" s="363" t="s">
        <v>45</v>
      </c>
      <c r="C42" s="355">
        <f>D42/$D$56</f>
        <v>0.000495895906470422</v>
      </c>
      <c r="D42" s="356">
        <f>Orçamento!$L$99</f>
        <v>116.2780623</v>
      </c>
      <c r="E42" s="357">
        <f>F42/$D$56</f>
        <v>0</v>
      </c>
      <c r="F42" s="358">
        <v>0</v>
      </c>
    </row>
    <row r="43" ht="6.95" customHeight="1" spans="1:6">
      <c r="A43" s="347"/>
      <c r="B43" s="348"/>
      <c r="C43" s="349"/>
      <c r="D43" s="360"/>
      <c r="E43" s="351"/>
      <c r="F43" s="362"/>
    </row>
    <row r="44" customHeight="1" spans="1:6">
      <c r="A44" s="353" t="s">
        <v>46</v>
      </c>
      <c r="B44" s="363" t="s">
        <v>47</v>
      </c>
      <c r="C44" s="355">
        <f>D44/$D$56</f>
        <v>0.0096270633740039</v>
      </c>
      <c r="D44" s="356">
        <f>Orçamento!$L$102</f>
        <v>2257.36139412</v>
      </c>
      <c r="E44" s="357">
        <f>F44/$D$56</f>
        <v>0</v>
      </c>
      <c r="F44" s="358">
        <v>0</v>
      </c>
    </row>
    <row r="45" ht="6.95" customHeight="1" spans="1:6">
      <c r="A45" s="347"/>
      <c r="B45" s="348"/>
      <c r="C45" s="349"/>
      <c r="D45" s="360"/>
      <c r="E45" s="351"/>
      <c r="F45" s="362"/>
    </row>
    <row r="46" customHeight="1" spans="1:6">
      <c r="A46" s="353" t="s">
        <v>48</v>
      </c>
      <c r="B46" s="363" t="s">
        <v>49</v>
      </c>
      <c r="C46" s="355">
        <f>D46/$D$56</f>
        <v>0</v>
      </c>
      <c r="D46" s="356">
        <v>0</v>
      </c>
      <c r="E46" s="357">
        <f>F46/$D$56</f>
        <v>0</v>
      </c>
      <c r="F46" s="358">
        <v>0</v>
      </c>
    </row>
    <row r="47" ht="6.95" customHeight="1" spans="1:6">
      <c r="A47" s="347"/>
      <c r="B47" s="348"/>
      <c r="C47" s="349"/>
      <c r="D47" s="360"/>
      <c r="E47" s="351"/>
      <c r="F47" s="362"/>
    </row>
    <row r="48" customHeight="1" spans="1:6">
      <c r="A48" s="353" t="s">
        <v>50</v>
      </c>
      <c r="B48" s="363" t="s">
        <v>51</v>
      </c>
      <c r="C48" s="355">
        <f>D48/$D$56</f>
        <v>0.417318127607466</v>
      </c>
      <c r="D48" s="356">
        <f>Orçamento!$L$107</f>
        <v>97853.0828904</v>
      </c>
      <c r="E48" s="357">
        <f>F48/$D$56</f>
        <v>0</v>
      </c>
      <c r="F48" s="358">
        <v>0</v>
      </c>
    </row>
    <row r="49" ht="6.95" customHeight="1" spans="1:6">
      <c r="A49" s="347"/>
      <c r="B49" s="348"/>
      <c r="C49" s="349"/>
      <c r="D49" s="360"/>
      <c r="E49" s="351"/>
      <c r="F49" s="362"/>
    </row>
    <row r="50" spans="1:6">
      <c r="A50" s="353" t="s">
        <v>52</v>
      </c>
      <c r="B50" s="363" t="s">
        <v>53</v>
      </c>
      <c r="C50" s="355">
        <f>D50/$D$56</f>
        <v>0</v>
      </c>
      <c r="D50" s="356">
        <v>0</v>
      </c>
      <c r="E50" s="357">
        <f>F50/$D$56</f>
        <v>0</v>
      </c>
      <c r="F50" s="358">
        <v>0</v>
      </c>
    </row>
    <row r="51" ht="6.95" customHeight="1" spans="1:6">
      <c r="A51" s="347"/>
      <c r="B51" s="365"/>
      <c r="C51" s="366"/>
      <c r="D51" s="367"/>
      <c r="E51" s="368"/>
      <c r="F51" s="369"/>
    </row>
    <row r="52" spans="1:6">
      <c r="A52" s="353" t="s">
        <v>54</v>
      </c>
      <c r="B52" s="372" t="s">
        <v>55</v>
      </c>
      <c r="C52" s="355">
        <f>D52/$D$56</f>
        <v>0.0623649481242946</v>
      </c>
      <c r="D52" s="356">
        <f>Orçamento!$L$117</f>
        <v>14623.3821024</v>
      </c>
      <c r="E52" s="357">
        <f>F52/$D$56</f>
        <v>0</v>
      </c>
      <c r="F52" s="358">
        <v>0</v>
      </c>
    </row>
    <row r="53" ht="6.95" customHeight="1" spans="1:6">
      <c r="A53" s="347"/>
      <c r="B53" s="348"/>
      <c r="C53" s="349"/>
      <c r="D53" s="360"/>
      <c r="E53" s="351"/>
      <c r="F53" s="362"/>
    </row>
    <row r="54" customHeight="1" spans="1:6">
      <c r="A54" s="353" t="s">
        <v>56</v>
      </c>
      <c r="B54" s="363" t="s">
        <v>57</v>
      </c>
      <c r="C54" s="355">
        <f>D54/$D$56</f>
        <v>0.043364113910233</v>
      </c>
      <c r="D54" s="356">
        <f>Orçamento!$L$121</f>
        <v>10168.0515468</v>
      </c>
      <c r="E54" s="357">
        <f>F54/$D$56</f>
        <v>0</v>
      </c>
      <c r="F54" s="358">
        <v>0</v>
      </c>
    </row>
    <row r="55" ht="6.95" customHeight="1" spans="1:6">
      <c r="A55" s="347"/>
      <c r="B55" s="348"/>
      <c r="C55" s="349"/>
      <c r="D55" s="360"/>
      <c r="E55" s="351"/>
      <c r="F55" s="362"/>
    </row>
    <row r="56" customHeight="1" spans="1:6">
      <c r="A56" s="373" t="s">
        <v>58</v>
      </c>
      <c r="B56" s="374"/>
      <c r="C56" s="375">
        <f>SUM(C10:C55)</f>
        <v>1</v>
      </c>
      <c r="D56" s="376">
        <f>SUM(D10:D54)</f>
        <v>234480.7867595</v>
      </c>
      <c r="E56" s="375">
        <f>SUM(E10:E55)</f>
        <v>0</v>
      </c>
      <c r="F56" s="376">
        <f>SUM(F10:F54)</f>
        <v>0</v>
      </c>
    </row>
    <row r="57" ht="19.5" customHeight="1" spans="1:10">
      <c r="A57" s="377" t="s">
        <v>59</v>
      </c>
      <c r="B57" s="377"/>
      <c r="C57" s="284" t="s">
        <v>60</v>
      </c>
      <c r="D57" s="285"/>
      <c r="E57" s="285"/>
      <c r="F57" s="317"/>
      <c r="G57" s="378"/>
      <c r="H57" s="378"/>
      <c r="I57" s="378"/>
      <c r="J57" s="378"/>
    </row>
    <row r="58" ht="42.75" customHeight="1" spans="1:10">
      <c r="A58" s="379" t="s">
        <v>61</v>
      </c>
      <c r="B58" s="379"/>
      <c r="C58" s="288"/>
      <c r="D58" s="289"/>
      <c r="E58" s="289"/>
      <c r="F58" s="318"/>
      <c r="G58" s="378"/>
      <c r="H58" s="378"/>
      <c r="I58" s="378"/>
      <c r="J58" s="378"/>
    </row>
    <row r="59" spans="1:4">
      <c r="A59" s="380"/>
      <c r="B59" s="132"/>
      <c r="C59" s="381"/>
      <c r="D59" s="381"/>
    </row>
    <row r="60" spans="1:9">
      <c r="A60" s="108" t="s">
        <v>62</v>
      </c>
      <c r="B60" s="108"/>
      <c r="C60" s="109"/>
      <c r="D60" s="109"/>
      <c r="E60" s="110"/>
      <c r="F60" s="111"/>
      <c r="G60" s="111"/>
      <c r="H60" s="111"/>
      <c r="I60" s="73"/>
    </row>
    <row r="61" customHeight="1" spans="1:9">
      <c r="A61" s="112"/>
      <c r="B61" s="386" t="s">
        <v>63</v>
      </c>
      <c r="C61" s="382"/>
      <c r="D61" s="382"/>
      <c r="E61" s="382"/>
      <c r="F61" s="382"/>
      <c r="G61" s="383"/>
      <c r="H61" s="383"/>
      <c r="I61" s="383"/>
    </row>
    <row r="62" spans="1:6">
      <c r="A62" s="384"/>
      <c r="B62" s="382"/>
      <c r="C62" s="382"/>
      <c r="D62" s="382"/>
      <c r="E62" s="382"/>
      <c r="F62" s="382"/>
    </row>
    <row r="63" spans="1:2">
      <c r="A63" s="384"/>
      <c r="B63" s="110"/>
    </row>
    <row r="64" ht="24" customHeight="1" spans="1:4">
      <c r="A64" s="384"/>
      <c r="B64" s="385"/>
      <c r="C64" s="385"/>
      <c r="D64" s="385"/>
    </row>
    <row r="65" spans="1:2">
      <c r="A65" s="109"/>
      <c r="B65" s="132"/>
    </row>
    <row r="66" spans="1:2">
      <c r="A66" s="109"/>
      <c r="B66" s="132"/>
    </row>
    <row r="67" spans="1:2">
      <c r="A67" s="109"/>
      <c r="B67" s="132"/>
    </row>
    <row r="68" spans="1:2">
      <c r="A68" s="109"/>
      <c r="B68" s="132"/>
    </row>
    <row r="69" spans="1:2">
      <c r="A69" s="109"/>
      <c r="B69" s="132"/>
    </row>
    <row r="70" spans="1:2">
      <c r="A70" s="109"/>
      <c r="B70" s="132"/>
    </row>
    <row r="71" spans="1:2">
      <c r="A71" s="109"/>
      <c r="B71" s="132"/>
    </row>
    <row r="72" spans="1:2">
      <c r="A72" s="109"/>
      <c r="B72" s="132"/>
    </row>
    <row r="73" spans="1:2">
      <c r="A73" s="109"/>
      <c r="B73" s="132"/>
    </row>
    <row r="74" spans="1:2">
      <c r="A74" s="109"/>
      <c r="B74" s="132"/>
    </row>
    <row r="75" spans="1:2">
      <c r="A75" s="109"/>
      <c r="B75" s="132"/>
    </row>
    <row r="76" spans="1:2">
      <c r="A76" s="109"/>
      <c r="B76" s="132"/>
    </row>
    <row r="77" spans="1:2">
      <c r="A77" s="109"/>
      <c r="B77" s="132"/>
    </row>
    <row r="78" spans="1:2">
      <c r="A78" s="109"/>
      <c r="B78" s="132"/>
    </row>
    <row r="79" spans="1:2">
      <c r="A79" s="109"/>
      <c r="B79" s="132"/>
    </row>
    <row r="80" spans="1:2">
      <c r="A80" s="109"/>
      <c r="B80" s="132"/>
    </row>
    <row r="81" spans="1:2">
      <c r="A81" s="109"/>
      <c r="B81" s="132"/>
    </row>
    <row r="82" spans="1:2">
      <c r="A82" s="109"/>
      <c r="B82" s="132"/>
    </row>
    <row r="83" spans="1:2">
      <c r="A83" s="109"/>
      <c r="B83" s="132"/>
    </row>
    <row r="84" spans="1:2">
      <c r="A84" s="109"/>
      <c r="B84" s="132"/>
    </row>
    <row r="85" spans="1:2">
      <c r="A85" s="109"/>
      <c r="B85" s="132"/>
    </row>
    <row r="86" spans="1:2">
      <c r="A86" s="109"/>
      <c r="B86" s="132"/>
    </row>
    <row r="87" spans="1:2">
      <c r="A87" s="109"/>
      <c r="B87" s="132"/>
    </row>
    <row r="88" spans="1:2">
      <c r="A88" s="109"/>
      <c r="B88" s="132"/>
    </row>
    <row r="89" spans="1:2">
      <c r="A89" s="109"/>
      <c r="B89" s="132"/>
    </row>
    <row r="90" spans="1:2">
      <c r="A90" s="109"/>
      <c r="B90" s="132"/>
    </row>
    <row r="91" spans="1:2">
      <c r="A91" s="109"/>
      <c r="B91" s="132"/>
    </row>
    <row r="92" spans="1:2">
      <c r="A92" s="109"/>
      <c r="B92" s="132"/>
    </row>
    <row r="93" spans="1:2">
      <c r="A93" s="109"/>
      <c r="B93" s="132"/>
    </row>
  </sheetData>
  <mergeCells count="19">
    <mergeCell ref="A1:F1"/>
    <mergeCell ref="A2:F2"/>
    <mergeCell ref="A3:F3"/>
    <mergeCell ref="A4:F4"/>
    <mergeCell ref="A5:F5"/>
    <mergeCell ref="A6:F6"/>
    <mergeCell ref="C7:D7"/>
    <mergeCell ref="E7:F7"/>
    <mergeCell ref="A56:B56"/>
    <mergeCell ref="A57:B57"/>
    <mergeCell ref="A58:B58"/>
    <mergeCell ref="A60:B60"/>
    <mergeCell ref="B64:D64"/>
    <mergeCell ref="A8:A9"/>
    <mergeCell ref="B8:B9"/>
    <mergeCell ref="D8:D9"/>
    <mergeCell ref="F8:F9"/>
    <mergeCell ref="B61:F62"/>
    <mergeCell ref="C57:F58"/>
  </mergeCells>
  <printOptions horizontalCentered="1"/>
  <pageMargins left="0" right="0" top="1.18110236220472" bottom="0.551181102362205" header="0.31496062992126" footer="0.354330708661417"/>
  <pageSetup paperSize="9" scale="80" fitToHeight="16" orientation="landscape"/>
  <headerFooter>
    <oddHeader>&amp;R&amp;"Verdana,Normal"&amp;8Fls.:______
Processo n.º 23069.160041/2021-06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11"/>
  <sheetViews>
    <sheetView tabSelected="1" workbookViewId="0">
      <selection activeCell="P65" sqref="P65"/>
    </sheetView>
  </sheetViews>
  <sheetFormatPr defaultColWidth="9" defaultRowHeight="12.75"/>
  <cols>
    <col min="1" max="1" width="9" style="118" customWidth="1"/>
    <col min="2" max="2" width="9.14285714285714" style="119" customWidth="1"/>
    <col min="3" max="3" width="9.14285714285714" style="118" customWidth="1"/>
    <col min="4" max="4" width="35" style="120" customWidth="1"/>
    <col min="5" max="5" width="7" style="121" customWidth="1"/>
    <col min="6" max="6" width="9.14285714285714" style="121" customWidth="1"/>
    <col min="7" max="7" width="11.4285714285714" style="122" customWidth="1"/>
    <col min="8" max="8" width="8.28571428571429" style="123" customWidth="1"/>
    <col min="9" max="9" width="11.1428571428571" style="124" customWidth="1"/>
    <col min="10" max="11" width="11.2857142857143" style="124" customWidth="1"/>
    <col min="12" max="12" width="14" style="124" customWidth="1"/>
    <col min="13" max="13" width="7.28571428571429" style="125" customWidth="1"/>
    <col min="14" max="14" width="11" style="126" customWidth="1"/>
    <col min="15" max="15" width="9.85714285714286" style="127" customWidth="1"/>
    <col min="16" max="16" width="10.8571428571429" style="127" customWidth="1"/>
    <col min="17" max="17" width="11.7142857142857" style="127" customWidth="1"/>
    <col min="18" max="16384" width="9.14285714285714" style="127"/>
  </cols>
  <sheetData>
    <row r="1" ht="15" spans="1:17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ht="15" spans="1:17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ht="15" spans="1:17">
      <c r="A3" s="129" t="s">
        <v>64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</row>
    <row r="4" spans="1:14">
      <c r="A4" s="130"/>
      <c r="B4" s="131"/>
      <c r="C4" s="130"/>
      <c r="D4" s="132"/>
      <c r="E4" s="111"/>
      <c r="F4" s="111"/>
      <c r="G4" s="133"/>
      <c r="H4" s="134"/>
      <c r="I4" s="73"/>
      <c r="J4" s="73"/>
      <c r="K4" s="73"/>
      <c r="L4" s="73"/>
      <c r="M4" s="74"/>
      <c r="N4" s="75"/>
    </row>
    <row r="5" ht="14.25" customHeight="1" spans="1:17">
      <c r="A5" s="135" t="s">
        <v>65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</row>
    <row r="6" ht="29.25" customHeight="1" spans="1:17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ht="21" customHeight="1" spans="1:17">
      <c r="A7" s="136" t="s">
        <v>5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</row>
    <row r="8" ht="15.75" customHeight="1" spans="1:17">
      <c r="A8" s="137"/>
      <c r="B8" s="138"/>
      <c r="C8" s="137"/>
      <c r="D8" s="139"/>
      <c r="E8" s="140" t="s">
        <v>66</v>
      </c>
      <c r="F8" s="141"/>
      <c r="G8" s="141"/>
      <c r="H8" s="141"/>
      <c r="I8" s="141"/>
      <c r="J8" s="141"/>
      <c r="K8" s="141"/>
      <c r="L8" s="219"/>
      <c r="M8" s="220" t="s">
        <v>67</v>
      </c>
      <c r="N8" s="221"/>
      <c r="O8" s="221"/>
      <c r="P8" s="221"/>
      <c r="Q8" s="267"/>
    </row>
    <row r="9" ht="15.75" customHeight="1" spans="1:17">
      <c r="A9" s="142" t="s">
        <v>8</v>
      </c>
      <c r="B9" s="143" t="s">
        <v>68</v>
      </c>
      <c r="C9" s="143" t="s">
        <v>69</v>
      </c>
      <c r="D9" s="143" t="s">
        <v>9</v>
      </c>
      <c r="E9" s="144" t="s">
        <v>70</v>
      </c>
      <c r="F9" s="144" t="s">
        <v>71</v>
      </c>
      <c r="G9" s="145" t="s">
        <v>72</v>
      </c>
      <c r="H9" s="146" t="s">
        <v>73</v>
      </c>
      <c r="I9" s="222" t="s">
        <v>74</v>
      </c>
      <c r="J9" s="222"/>
      <c r="K9" s="222"/>
      <c r="L9" s="223"/>
      <c r="M9" s="224" t="s">
        <v>73</v>
      </c>
      <c r="N9" s="225" t="s">
        <v>74</v>
      </c>
      <c r="O9" s="225"/>
      <c r="P9" s="225"/>
      <c r="Q9" s="268"/>
    </row>
    <row r="10" customHeight="1" spans="1:17">
      <c r="A10" s="142"/>
      <c r="B10" s="143"/>
      <c r="C10" s="143"/>
      <c r="D10" s="143"/>
      <c r="E10" s="147"/>
      <c r="F10" s="147"/>
      <c r="G10" s="148"/>
      <c r="H10" s="143"/>
      <c r="I10" s="226" t="s">
        <v>75</v>
      </c>
      <c r="J10" s="222" t="s">
        <v>76</v>
      </c>
      <c r="K10" s="222"/>
      <c r="L10" s="223"/>
      <c r="M10" s="227"/>
      <c r="N10" s="225" t="s">
        <v>75</v>
      </c>
      <c r="O10" s="225" t="s">
        <v>76</v>
      </c>
      <c r="P10" s="225"/>
      <c r="Q10" s="268"/>
    </row>
    <row r="11" spans="1:17">
      <c r="A11" s="149"/>
      <c r="B11" s="150"/>
      <c r="C11" s="150"/>
      <c r="D11" s="150"/>
      <c r="E11" s="151"/>
      <c r="F11" s="151"/>
      <c r="G11" s="152"/>
      <c r="H11" s="150"/>
      <c r="I11" s="228"/>
      <c r="J11" s="229" t="s">
        <v>77</v>
      </c>
      <c r="K11" s="229" t="s">
        <v>8</v>
      </c>
      <c r="L11" s="230" t="s">
        <v>12</v>
      </c>
      <c r="M11" s="231"/>
      <c r="N11" s="232"/>
      <c r="O11" s="232" t="s">
        <v>77</v>
      </c>
      <c r="P11" s="232" t="s">
        <v>78</v>
      </c>
      <c r="Q11" s="269" t="s">
        <v>12</v>
      </c>
    </row>
    <row r="12" spans="1:17">
      <c r="A12" s="153">
        <v>1</v>
      </c>
      <c r="B12" s="154"/>
      <c r="C12" s="155"/>
      <c r="D12" s="156" t="s">
        <v>79</v>
      </c>
      <c r="E12" s="157"/>
      <c r="F12" s="157"/>
      <c r="G12" s="158"/>
      <c r="H12" s="159"/>
      <c r="I12" s="233"/>
      <c r="J12" s="233"/>
      <c r="K12" s="234"/>
      <c r="L12" s="235"/>
      <c r="M12" s="236"/>
      <c r="N12" s="237"/>
      <c r="O12" s="238"/>
      <c r="P12" s="238"/>
      <c r="Q12" s="270"/>
    </row>
    <row r="13" spans="1:17">
      <c r="A13" s="160"/>
      <c r="B13" s="161"/>
      <c r="C13" s="162"/>
      <c r="D13" s="163"/>
      <c r="E13" s="164"/>
      <c r="F13" s="165"/>
      <c r="G13" s="166"/>
      <c r="H13" s="167"/>
      <c r="I13" s="239"/>
      <c r="J13" s="240"/>
      <c r="K13" s="241"/>
      <c r="L13" s="242"/>
      <c r="M13" s="243"/>
      <c r="N13" s="244"/>
      <c r="O13" s="245"/>
      <c r="P13" s="245"/>
      <c r="Q13" s="271"/>
    </row>
    <row r="14" ht="22.5" spans="1:17">
      <c r="A14" s="168">
        <v>2</v>
      </c>
      <c r="B14" s="169"/>
      <c r="C14" s="155"/>
      <c r="D14" s="170" t="s">
        <v>80</v>
      </c>
      <c r="E14" s="171"/>
      <c r="F14" s="172"/>
      <c r="G14" s="173"/>
      <c r="H14" s="174"/>
      <c r="I14" s="246"/>
      <c r="J14" s="247"/>
      <c r="K14" s="248">
        <f>SUM(J15)</f>
        <v>26377.627941</v>
      </c>
      <c r="L14" s="249">
        <f>K14</f>
        <v>26377.627941</v>
      </c>
      <c r="M14" s="250"/>
      <c r="N14" s="251"/>
      <c r="O14" s="252"/>
      <c r="P14" s="253">
        <f>SUM(O15)</f>
        <v>0</v>
      </c>
      <c r="Q14" s="272">
        <f>P14</f>
        <v>0</v>
      </c>
    </row>
    <row r="15" ht="22.5" spans="1:17">
      <c r="A15" s="175" t="s">
        <v>81</v>
      </c>
      <c r="B15" s="176" t="s">
        <v>82</v>
      </c>
      <c r="C15" s="177" t="s">
        <v>83</v>
      </c>
      <c r="D15" s="178" t="s">
        <v>84</v>
      </c>
      <c r="E15" s="164" t="s">
        <v>10</v>
      </c>
      <c r="F15" s="179">
        <v>1</v>
      </c>
      <c r="G15" s="180">
        <v>20452.53</v>
      </c>
      <c r="H15" s="167">
        <v>0.2897</v>
      </c>
      <c r="I15" s="254">
        <f>G15*(1+H15)</f>
        <v>26377.627941</v>
      </c>
      <c r="J15" s="255">
        <f>I15*F15</f>
        <v>26377.627941</v>
      </c>
      <c r="K15" s="241"/>
      <c r="L15" s="256"/>
      <c r="M15" s="243"/>
      <c r="N15" s="244"/>
      <c r="O15" s="245"/>
      <c r="P15" s="257"/>
      <c r="Q15" s="273"/>
    </row>
    <row r="16" spans="1:17">
      <c r="A16" s="181">
        <v>3</v>
      </c>
      <c r="B16" s="182"/>
      <c r="C16" s="183"/>
      <c r="D16" s="184" t="s">
        <v>18</v>
      </c>
      <c r="E16" s="185"/>
      <c r="F16" s="172"/>
      <c r="G16" s="173"/>
      <c r="H16" s="174"/>
      <c r="I16" s="246"/>
      <c r="J16" s="247"/>
      <c r="K16" s="258"/>
      <c r="L16" s="249">
        <f>SUM(K17:K28)</f>
        <v>25687.8844190325</v>
      </c>
      <c r="M16" s="250"/>
      <c r="N16" s="251"/>
      <c r="O16" s="252"/>
      <c r="P16" s="253"/>
      <c r="Q16" s="274">
        <f>SUM(P17:P28)</f>
        <v>0</v>
      </c>
    </row>
    <row r="17" spans="1:17">
      <c r="A17" s="186" t="s">
        <v>85</v>
      </c>
      <c r="B17" s="187"/>
      <c r="C17" s="188"/>
      <c r="D17" s="189" t="s">
        <v>86</v>
      </c>
      <c r="E17" s="190"/>
      <c r="F17" s="191"/>
      <c r="G17" s="192"/>
      <c r="H17" s="193"/>
      <c r="I17" s="259"/>
      <c r="J17" s="260"/>
      <c r="K17" s="261">
        <f>SUM(J18)</f>
        <v>301.712418</v>
      </c>
      <c r="L17" s="242"/>
      <c r="M17" s="262"/>
      <c r="N17" s="263"/>
      <c r="O17" s="264"/>
      <c r="P17" s="265">
        <f>SUM(O18)</f>
        <v>0</v>
      </c>
      <c r="Q17" s="275"/>
    </row>
    <row r="18" ht="22.5" spans="1:17">
      <c r="A18" s="175" t="s">
        <v>87</v>
      </c>
      <c r="B18" s="194" t="s">
        <v>88</v>
      </c>
      <c r="C18" s="195" t="s">
        <v>89</v>
      </c>
      <c r="D18" s="196" t="s">
        <v>90</v>
      </c>
      <c r="E18" s="164" t="s">
        <v>91</v>
      </c>
      <c r="F18" s="197">
        <v>1</v>
      </c>
      <c r="G18" s="180">
        <v>233.94</v>
      </c>
      <c r="H18" s="167">
        <v>0.2897</v>
      </c>
      <c r="I18" s="254">
        <f>G18*(1+H18)</f>
        <v>301.712418</v>
      </c>
      <c r="J18" s="255">
        <f>I18*F18</f>
        <v>301.712418</v>
      </c>
      <c r="K18" s="241"/>
      <c r="L18" s="242"/>
      <c r="M18" s="243"/>
      <c r="N18" s="244"/>
      <c r="O18" s="245"/>
      <c r="P18" s="257"/>
      <c r="Q18" s="275"/>
    </row>
    <row r="19" spans="1:17">
      <c r="A19" s="186" t="s">
        <v>92</v>
      </c>
      <c r="B19" s="198"/>
      <c r="C19" s="199"/>
      <c r="D19" s="200" t="s">
        <v>93</v>
      </c>
      <c r="E19" s="190"/>
      <c r="F19" s="201"/>
      <c r="G19" s="192"/>
      <c r="H19" s="202"/>
      <c r="I19" s="259"/>
      <c r="J19" s="260"/>
      <c r="K19" s="261">
        <f>SUM(J20:J27)</f>
        <v>19643.0638722525</v>
      </c>
      <c r="L19" s="242"/>
      <c r="M19" s="262"/>
      <c r="N19" s="263"/>
      <c r="O19" s="264"/>
      <c r="P19" s="265">
        <f>SUM(O20:O27)</f>
        <v>0</v>
      </c>
      <c r="Q19" s="275"/>
    </row>
    <row r="20" ht="33.75" spans="1:17">
      <c r="A20" s="175" t="s">
        <v>94</v>
      </c>
      <c r="B20" s="194" t="s">
        <v>95</v>
      </c>
      <c r="C20" s="195" t="s">
        <v>83</v>
      </c>
      <c r="D20" s="203" t="s">
        <v>96</v>
      </c>
      <c r="E20" s="204" t="s">
        <v>97</v>
      </c>
      <c r="F20" s="205">
        <v>2.25</v>
      </c>
      <c r="G20" s="180">
        <v>393.5405</v>
      </c>
      <c r="H20" s="167">
        <v>0.2897</v>
      </c>
      <c r="I20" s="254">
        <f>G20*(1+H20)</f>
        <v>507.54918285</v>
      </c>
      <c r="J20" s="255">
        <f>I20*F20</f>
        <v>1141.9856614125</v>
      </c>
      <c r="K20" s="241"/>
      <c r="L20" s="242"/>
      <c r="M20" s="243"/>
      <c r="N20" s="244"/>
      <c r="O20" s="245"/>
      <c r="P20" s="257"/>
      <c r="Q20" s="275"/>
    </row>
    <row r="21" ht="33.75" spans="1:17">
      <c r="A21" s="206" t="s">
        <v>98</v>
      </c>
      <c r="B21" s="207" t="s">
        <v>99</v>
      </c>
      <c r="C21" s="208" t="s">
        <v>83</v>
      </c>
      <c r="D21" s="209" t="s">
        <v>100</v>
      </c>
      <c r="E21" s="210" t="s">
        <v>91</v>
      </c>
      <c r="F21" s="211">
        <v>2</v>
      </c>
      <c r="G21" s="212">
        <v>250.2</v>
      </c>
      <c r="H21" s="167">
        <v>0.2897</v>
      </c>
      <c r="I21" s="254">
        <f t="shared" ref="I21:I27" si="0">G21*(1+H21)</f>
        <v>322.68294</v>
      </c>
      <c r="J21" s="255">
        <f t="shared" ref="J21:J27" si="1">I21*F21</f>
        <v>645.36588</v>
      </c>
      <c r="K21" s="241"/>
      <c r="L21" s="242"/>
      <c r="M21" s="243"/>
      <c r="N21" s="244"/>
      <c r="O21" s="245"/>
      <c r="P21" s="257"/>
      <c r="Q21" s="275"/>
    </row>
    <row r="22" ht="22.5" spans="1:17">
      <c r="A22" s="175" t="s">
        <v>101</v>
      </c>
      <c r="B22" s="194" t="s">
        <v>102</v>
      </c>
      <c r="C22" s="195" t="s">
        <v>89</v>
      </c>
      <c r="D22" s="196" t="s">
        <v>103</v>
      </c>
      <c r="E22" s="164" t="s">
        <v>104</v>
      </c>
      <c r="F22" s="197">
        <v>2</v>
      </c>
      <c r="G22" s="180">
        <v>650</v>
      </c>
      <c r="H22" s="167">
        <v>0.2897</v>
      </c>
      <c r="I22" s="254">
        <f t="shared" si="0"/>
        <v>838.305</v>
      </c>
      <c r="J22" s="255">
        <f t="shared" si="1"/>
        <v>1676.61</v>
      </c>
      <c r="K22" s="241"/>
      <c r="L22" s="242"/>
      <c r="M22" s="243"/>
      <c r="N22" s="244"/>
      <c r="O22" s="245"/>
      <c r="P22" s="257"/>
      <c r="Q22" s="275"/>
    </row>
    <row r="23" ht="67.5" spans="1:17">
      <c r="A23" s="175" t="s">
        <v>105</v>
      </c>
      <c r="B23" s="194" t="s">
        <v>106</v>
      </c>
      <c r="C23" s="195" t="s">
        <v>107</v>
      </c>
      <c r="D23" s="196" t="s">
        <v>108</v>
      </c>
      <c r="E23" s="164" t="s">
        <v>91</v>
      </c>
      <c r="F23" s="197">
        <v>1</v>
      </c>
      <c r="G23" s="180">
        <v>1579.92</v>
      </c>
      <c r="H23" s="167">
        <v>0.2897</v>
      </c>
      <c r="I23" s="254">
        <f t="shared" si="0"/>
        <v>2037.622824</v>
      </c>
      <c r="J23" s="255">
        <f t="shared" si="1"/>
        <v>2037.622824</v>
      </c>
      <c r="K23" s="241"/>
      <c r="L23" s="242"/>
      <c r="M23" s="243"/>
      <c r="N23" s="244"/>
      <c r="O23" s="245"/>
      <c r="P23" s="257"/>
      <c r="Q23" s="275"/>
    </row>
    <row r="24" ht="45" spans="1:17">
      <c r="A24" s="175" t="s">
        <v>109</v>
      </c>
      <c r="B24" s="194" t="s">
        <v>110</v>
      </c>
      <c r="C24" s="195" t="s">
        <v>111</v>
      </c>
      <c r="D24" s="203" t="s">
        <v>112</v>
      </c>
      <c r="E24" s="204" t="s">
        <v>91</v>
      </c>
      <c r="F24" s="197">
        <v>1</v>
      </c>
      <c r="G24" s="180">
        <v>136.65</v>
      </c>
      <c r="H24" s="167">
        <v>0.2897</v>
      </c>
      <c r="I24" s="254">
        <f t="shared" si="0"/>
        <v>176.237505</v>
      </c>
      <c r="J24" s="255">
        <f t="shared" si="1"/>
        <v>176.237505</v>
      </c>
      <c r="K24" s="241"/>
      <c r="L24" s="242"/>
      <c r="M24" s="243"/>
      <c r="N24" s="244"/>
      <c r="O24" s="245"/>
      <c r="P24" s="257"/>
      <c r="Q24" s="275"/>
    </row>
    <row r="25" ht="45" spans="1:17">
      <c r="A25" s="175" t="s">
        <v>113</v>
      </c>
      <c r="B25" s="194" t="s">
        <v>114</v>
      </c>
      <c r="C25" s="195" t="s">
        <v>115</v>
      </c>
      <c r="D25" s="196" t="s">
        <v>116</v>
      </c>
      <c r="E25" s="164" t="s">
        <v>104</v>
      </c>
      <c r="F25" s="197">
        <v>2</v>
      </c>
      <c r="G25" s="180">
        <v>858.37</v>
      </c>
      <c r="H25" s="167">
        <v>0.2897</v>
      </c>
      <c r="I25" s="254">
        <f t="shared" si="0"/>
        <v>1107.039789</v>
      </c>
      <c r="J25" s="255">
        <f t="shared" si="1"/>
        <v>2214.079578</v>
      </c>
      <c r="K25" s="241"/>
      <c r="L25" s="242"/>
      <c r="M25" s="243"/>
      <c r="N25" s="244"/>
      <c r="O25" s="245"/>
      <c r="P25" s="257"/>
      <c r="Q25" s="275"/>
    </row>
    <row r="26" ht="33.75" spans="1:17">
      <c r="A26" s="175" t="s">
        <v>117</v>
      </c>
      <c r="B26" s="194" t="s">
        <v>118</v>
      </c>
      <c r="C26" s="195" t="s">
        <v>83</v>
      </c>
      <c r="D26" s="196" t="s">
        <v>119</v>
      </c>
      <c r="E26" s="164" t="s">
        <v>97</v>
      </c>
      <c r="F26" s="197">
        <v>248.43</v>
      </c>
      <c r="G26" s="180">
        <v>15.04</v>
      </c>
      <c r="H26" s="167">
        <v>0.2897</v>
      </c>
      <c r="I26" s="254">
        <f t="shared" si="0"/>
        <v>19.397088</v>
      </c>
      <c r="J26" s="255">
        <f t="shared" si="1"/>
        <v>4818.81857184</v>
      </c>
      <c r="K26" s="241"/>
      <c r="L26" s="242"/>
      <c r="M26" s="243"/>
      <c r="N26" s="244"/>
      <c r="O26" s="245"/>
      <c r="P26" s="257"/>
      <c r="Q26" s="275"/>
    </row>
    <row r="27" ht="56.25" spans="1:17">
      <c r="A27" s="175" t="s">
        <v>120</v>
      </c>
      <c r="B27" s="194" t="s">
        <v>121</v>
      </c>
      <c r="C27" s="195" t="s">
        <v>111</v>
      </c>
      <c r="D27" s="196" t="s">
        <v>122</v>
      </c>
      <c r="E27" s="164" t="s">
        <v>97</v>
      </c>
      <c r="F27" s="197">
        <v>12</v>
      </c>
      <c r="G27" s="180">
        <v>447.93</v>
      </c>
      <c r="H27" s="167">
        <v>0.2897</v>
      </c>
      <c r="I27" s="254">
        <f t="shared" si="0"/>
        <v>577.695321</v>
      </c>
      <c r="J27" s="255">
        <f t="shared" si="1"/>
        <v>6932.343852</v>
      </c>
      <c r="K27" s="241"/>
      <c r="L27" s="242"/>
      <c r="M27" s="243"/>
      <c r="N27" s="244"/>
      <c r="O27" s="245"/>
      <c r="P27" s="257"/>
      <c r="Q27" s="275"/>
    </row>
    <row r="28" spans="1:17">
      <c r="A28" s="186" t="s">
        <v>123</v>
      </c>
      <c r="B28" s="187"/>
      <c r="C28" s="188"/>
      <c r="D28" s="189" t="s">
        <v>124</v>
      </c>
      <c r="E28" s="190"/>
      <c r="F28" s="201"/>
      <c r="G28" s="192"/>
      <c r="H28" s="193"/>
      <c r="I28" s="259"/>
      <c r="J28" s="260"/>
      <c r="K28" s="261">
        <f>SUM(J29:J36)</f>
        <v>5743.10812878</v>
      </c>
      <c r="L28" s="242"/>
      <c r="M28" s="262"/>
      <c r="N28" s="263"/>
      <c r="O28" s="264"/>
      <c r="P28" s="265">
        <f>SUM(O29:O36)</f>
        <v>0</v>
      </c>
      <c r="Q28" s="275"/>
    </row>
    <row r="29" ht="22.5" spans="1:17">
      <c r="A29" s="175" t="s">
        <v>125</v>
      </c>
      <c r="B29" s="194" t="s">
        <v>126</v>
      </c>
      <c r="C29" s="195" t="s">
        <v>89</v>
      </c>
      <c r="D29" s="196" t="s">
        <v>127</v>
      </c>
      <c r="E29" s="164" t="s">
        <v>91</v>
      </c>
      <c r="F29" s="197">
        <v>4</v>
      </c>
      <c r="G29" s="180">
        <v>99.9</v>
      </c>
      <c r="H29" s="167">
        <v>0.2897</v>
      </c>
      <c r="I29" s="254">
        <f t="shared" ref="I29:I36" si="2">G29*(1+H29)</f>
        <v>128.84103</v>
      </c>
      <c r="J29" s="255">
        <f t="shared" ref="J29:J36" si="3">I29*F29</f>
        <v>515.36412</v>
      </c>
      <c r="K29" s="241"/>
      <c r="L29" s="242"/>
      <c r="M29" s="243"/>
      <c r="N29" s="244"/>
      <c r="O29" s="245"/>
      <c r="P29" s="257"/>
      <c r="Q29" s="275"/>
    </row>
    <row r="30" ht="22.5" spans="1:17">
      <c r="A30" s="175" t="s">
        <v>128</v>
      </c>
      <c r="B30" s="194" t="s">
        <v>129</v>
      </c>
      <c r="C30" s="195" t="s">
        <v>89</v>
      </c>
      <c r="D30" s="203" t="s">
        <v>130</v>
      </c>
      <c r="E30" s="204" t="s">
        <v>91</v>
      </c>
      <c r="F30" s="197">
        <v>2</v>
      </c>
      <c r="G30" s="180">
        <v>144.28</v>
      </c>
      <c r="H30" s="167">
        <v>0.2897</v>
      </c>
      <c r="I30" s="254">
        <f t="shared" si="2"/>
        <v>186.077916</v>
      </c>
      <c r="J30" s="255">
        <f t="shared" si="3"/>
        <v>372.155832</v>
      </c>
      <c r="K30" s="241"/>
      <c r="L30" s="242"/>
      <c r="M30" s="243"/>
      <c r="N30" s="244"/>
      <c r="O30" s="245"/>
      <c r="P30" s="257"/>
      <c r="Q30" s="275"/>
    </row>
    <row r="31" ht="22.5" spans="1:17">
      <c r="A31" s="175" t="s">
        <v>131</v>
      </c>
      <c r="B31" s="194" t="s">
        <v>132</v>
      </c>
      <c r="C31" s="195" t="s">
        <v>89</v>
      </c>
      <c r="D31" s="196" t="s">
        <v>133</v>
      </c>
      <c r="E31" s="164" t="s">
        <v>91</v>
      </c>
      <c r="F31" s="197">
        <v>44</v>
      </c>
      <c r="G31" s="180">
        <v>22.38</v>
      </c>
      <c r="H31" s="167">
        <v>0.2897</v>
      </c>
      <c r="I31" s="254">
        <f t="shared" si="2"/>
        <v>28.863486</v>
      </c>
      <c r="J31" s="255">
        <f t="shared" si="3"/>
        <v>1269.993384</v>
      </c>
      <c r="K31" s="241"/>
      <c r="L31" s="242"/>
      <c r="M31" s="243"/>
      <c r="N31" s="244"/>
      <c r="O31" s="245"/>
      <c r="P31" s="257"/>
      <c r="Q31" s="275"/>
    </row>
    <row r="32" ht="56.25" spans="1:17">
      <c r="A32" s="175" t="s">
        <v>134</v>
      </c>
      <c r="B32" s="194" t="s">
        <v>135</v>
      </c>
      <c r="C32" s="195" t="s">
        <v>136</v>
      </c>
      <c r="D32" s="196" t="s">
        <v>137</v>
      </c>
      <c r="E32" s="164" t="s">
        <v>138</v>
      </c>
      <c r="F32" s="197">
        <v>0.38</v>
      </c>
      <c r="G32" s="180">
        <v>93.71</v>
      </c>
      <c r="H32" s="167">
        <v>0.2897</v>
      </c>
      <c r="I32" s="254">
        <f t="shared" si="2"/>
        <v>120.857787</v>
      </c>
      <c r="J32" s="255">
        <f t="shared" si="3"/>
        <v>45.92595906</v>
      </c>
      <c r="K32" s="241"/>
      <c r="L32" s="242"/>
      <c r="M32" s="243"/>
      <c r="N32" s="244"/>
      <c r="O32" s="245"/>
      <c r="P32" s="257"/>
      <c r="Q32" s="275"/>
    </row>
    <row r="33" ht="33.75" spans="1:17">
      <c r="A33" s="175" t="s">
        <v>139</v>
      </c>
      <c r="B33" s="194" t="s">
        <v>140</v>
      </c>
      <c r="C33" s="195" t="s">
        <v>111</v>
      </c>
      <c r="D33" s="196" t="s">
        <v>141</v>
      </c>
      <c r="E33" s="164" t="s">
        <v>138</v>
      </c>
      <c r="F33" s="197">
        <v>0.56</v>
      </c>
      <c r="G33" s="180">
        <v>137.77</v>
      </c>
      <c r="H33" s="167">
        <v>0.2897</v>
      </c>
      <c r="I33" s="254">
        <f t="shared" si="2"/>
        <v>177.681969</v>
      </c>
      <c r="J33" s="255">
        <f t="shared" si="3"/>
        <v>99.50190264</v>
      </c>
      <c r="K33" s="241"/>
      <c r="L33" s="242"/>
      <c r="M33" s="243"/>
      <c r="N33" s="244"/>
      <c r="O33" s="245"/>
      <c r="P33" s="257"/>
      <c r="Q33" s="275"/>
    </row>
    <row r="34" ht="22.5" spans="1:17">
      <c r="A34" s="175" t="s">
        <v>142</v>
      </c>
      <c r="B34" s="194" t="s">
        <v>143</v>
      </c>
      <c r="C34" s="195" t="s">
        <v>89</v>
      </c>
      <c r="D34" s="196" t="s">
        <v>144</v>
      </c>
      <c r="E34" s="164" t="s">
        <v>97</v>
      </c>
      <c r="F34" s="197">
        <v>17.45</v>
      </c>
      <c r="G34" s="180">
        <v>1.76</v>
      </c>
      <c r="H34" s="167">
        <v>0.2897</v>
      </c>
      <c r="I34" s="254">
        <f t="shared" si="2"/>
        <v>2.269872</v>
      </c>
      <c r="J34" s="255">
        <f t="shared" si="3"/>
        <v>39.6092664</v>
      </c>
      <c r="K34" s="241"/>
      <c r="L34" s="242"/>
      <c r="M34" s="243"/>
      <c r="N34" s="244"/>
      <c r="O34" s="245"/>
      <c r="P34" s="257"/>
      <c r="Q34" s="275"/>
    </row>
    <row r="35" ht="22.5" spans="1:17">
      <c r="A35" s="175" t="s">
        <v>145</v>
      </c>
      <c r="B35" s="194" t="s">
        <v>146</v>
      </c>
      <c r="C35" s="195" t="s">
        <v>83</v>
      </c>
      <c r="D35" s="196" t="s">
        <v>147</v>
      </c>
      <c r="E35" s="164" t="s">
        <v>91</v>
      </c>
      <c r="F35" s="197">
        <v>34</v>
      </c>
      <c r="G35" s="180">
        <v>64.38</v>
      </c>
      <c r="H35" s="167">
        <v>0.2897</v>
      </c>
      <c r="I35" s="254">
        <f t="shared" si="2"/>
        <v>83.030886</v>
      </c>
      <c r="J35" s="255">
        <f t="shared" si="3"/>
        <v>2823.050124</v>
      </c>
      <c r="K35" s="241"/>
      <c r="L35" s="242"/>
      <c r="M35" s="243"/>
      <c r="N35" s="244"/>
      <c r="O35" s="245"/>
      <c r="P35" s="257"/>
      <c r="Q35" s="275"/>
    </row>
    <row r="36" ht="33.75" spans="1:17">
      <c r="A36" s="175" t="s">
        <v>148</v>
      </c>
      <c r="B36" s="194" t="s">
        <v>149</v>
      </c>
      <c r="C36" s="195" t="s">
        <v>89</v>
      </c>
      <c r="D36" s="196" t="s">
        <v>150</v>
      </c>
      <c r="E36" s="164" t="s">
        <v>97</v>
      </c>
      <c r="F36" s="197">
        <v>101.08</v>
      </c>
      <c r="G36" s="180">
        <v>4.43</v>
      </c>
      <c r="H36" s="167">
        <v>0.2897</v>
      </c>
      <c r="I36" s="254">
        <f t="shared" si="2"/>
        <v>5.713371</v>
      </c>
      <c r="J36" s="255">
        <f t="shared" si="3"/>
        <v>577.50754068</v>
      </c>
      <c r="K36" s="241"/>
      <c r="L36" s="242"/>
      <c r="M36" s="243"/>
      <c r="N36" s="244"/>
      <c r="O36" s="245"/>
      <c r="P36" s="257"/>
      <c r="Q36" s="275"/>
    </row>
    <row r="37" spans="1:17">
      <c r="A37" s="181">
        <v>4</v>
      </c>
      <c r="B37" s="182"/>
      <c r="C37" s="183"/>
      <c r="D37" s="184" t="s">
        <v>20</v>
      </c>
      <c r="E37" s="185"/>
      <c r="F37" s="213"/>
      <c r="G37" s="173"/>
      <c r="H37" s="174"/>
      <c r="I37" s="246"/>
      <c r="J37" s="247"/>
      <c r="K37" s="248">
        <f>SUM(J38)</f>
        <v>887.95432296</v>
      </c>
      <c r="L37" s="249">
        <f>K37</f>
        <v>887.95432296</v>
      </c>
      <c r="M37" s="250"/>
      <c r="N37" s="251"/>
      <c r="O37" s="252"/>
      <c r="P37" s="253">
        <f>SUM(O38)</f>
        <v>0</v>
      </c>
      <c r="Q37" s="274">
        <f>P37</f>
        <v>0</v>
      </c>
    </row>
    <row r="38" ht="33.75" spans="1:17">
      <c r="A38" s="186" t="s">
        <v>151</v>
      </c>
      <c r="B38" s="194" t="s">
        <v>152</v>
      </c>
      <c r="C38" s="195" t="s">
        <v>111</v>
      </c>
      <c r="D38" s="203" t="s">
        <v>153</v>
      </c>
      <c r="E38" s="204" t="s">
        <v>138</v>
      </c>
      <c r="F38" s="197">
        <v>8.08</v>
      </c>
      <c r="G38" s="180">
        <v>85.21</v>
      </c>
      <c r="H38" s="167">
        <v>0.2897</v>
      </c>
      <c r="I38" s="254">
        <f t="shared" ref="I38" si="4">G38*(1+H38)</f>
        <v>109.895337</v>
      </c>
      <c r="J38" s="255">
        <f t="shared" ref="J38" si="5">I38*F38</f>
        <v>887.95432296</v>
      </c>
      <c r="K38" s="241"/>
      <c r="L38" s="242"/>
      <c r="M38" s="243"/>
      <c r="N38" s="244"/>
      <c r="O38" s="245"/>
      <c r="P38" s="257"/>
      <c r="Q38" s="275"/>
    </row>
    <row r="39" ht="22.5" spans="1:17">
      <c r="A39" s="181">
        <v>5</v>
      </c>
      <c r="B39" s="182"/>
      <c r="C39" s="183"/>
      <c r="D39" s="184" t="s">
        <v>154</v>
      </c>
      <c r="E39" s="214"/>
      <c r="F39" s="215"/>
      <c r="G39" s="216"/>
      <c r="H39" s="217"/>
      <c r="I39" s="246"/>
      <c r="J39" s="247"/>
      <c r="K39" s="258"/>
      <c r="L39" s="266"/>
      <c r="M39" s="250"/>
      <c r="N39" s="251"/>
      <c r="O39" s="252"/>
      <c r="P39" s="253"/>
      <c r="Q39" s="274"/>
    </row>
    <row r="40" spans="1:17">
      <c r="A40" s="175"/>
      <c r="B40" s="194"/>
      <c r="C40" s="195"/>
      <c r="D40" s="196"/>
      <c r="E40" s="164"/>
      <c r="F40" s="197"/>
      <c r="G40" s="180">
        <v>0</v>
      </c>
      <c r="H40" s="167"/>
      <c r="I40" s="239"/>
      <c r="J40" s="240"/>
      <c r="K40" s="241"/>
      <c r="L40" s="242"/>
      <c r="M40" s="243"/>
      <c r="N40" s="244"/>
      <c r="O40" s="245"/>
      <c r="P40" s="257"/>
      <c r="Q40" s="275"/>
    </row>
    <row r="41" ht="22.5" spans="1:17">
      <c r="A41" s="181">
        <v>6</v>
      </c>
      <c r="B41" s="182"/>
      <c r="C41" s="183"/>
      <c r="D41" s="184" t="s">
        <v>155</v>
      </c>
      <c r="E41" s="214"/>
      <c r="F41" s="215"/>
      <c r="G41" s="216"/>
      <c r="H41" s="217"/>
      <c r="I41" s="246"/>
      <c r="J41" s="247"/>
      <c r="K41" s="258"/>
      <c r="L41" s="266"/>
      <c r="M41" s="250"/>
      <c r="N41" s="251"/>
      <c r="O41" s="252"/>
      <c r="P41" s="253"/>
      <c r="Q41" s="274"/>
    </row>
    <row r="42" spans="1:17">
      <c r="A42" s="175"/>
      <c r="B42" s="194"/>
      <c r="C42" s="195"/>
      <c r="D42" s="196"/>
      <c r="E42" s="164"/>
      <c r="F42" s="197"/>
      <c r="G42" s="180">
        <v>0</v>
      </c>
      <c r="H42" s="167"/>
      <c r="I42" s="239"/>
      <c r="J42" s="240"/>
      <c r="K42" s="241"/>
      <c r="L42" s="242"/>
      <c r="M42" s="243"/>
      <c r="N42" s="244"/>
      <c r="O42" s="245"/>
      <c r="P42" s="257"/>
      <c r="Q42" s="275"/>
    </row>
    <row r="43" spans="1:17">
      <c r="A43" s="181">
        <v>7</v>
      </c>
      <c r="B43" s="182"/>
      <c r="C43" s="183"/>
      <c r="D43" s="184" t="s">
        <v>156</v>
      </c>
      <c r="E43" s="214"/>
      <c r="F43" s="215"/>
      <c r="G43" s="216"/>
      <c r="H43" s="217"/>
      <c r="I43" s="246"/>
      <c r="J43" s="247"/>
      <c r="K43" s="258"/>
      <c r="L43" s="266"/>
      <c r="M43" s="250"/>
      <c r="N43" s="251"/>
      <c r="O43" s="252"/>
      <c r="P43" s="253"/>
      <c r="Q43" s="274"/>
    </row>
    <row r="44" spans="1:17">
      <c r="A44" s="175"/>
      <c r="B44" s="194"/>
      <c r="C44" s="195"/>
      <c r="D44" s="196"/>
      <c r="E44" s="164"/>
      <c r="F44" s="197"/>
      <c r="G44" s="180">
        <v>0</v>
      </c>
      <c r="H44" s="167"/>
      <c r="I44" s="239"/>
      <c r="J44" s="240"/>
      <c r="K44" s="241"/>
      <c r="L44" s="242"/>
      <c r="M44" s="243"/>
      <c r="N44" s="244"/>
      <c r="O44" s="245"/>
      <c r="P44" s="257"/>
      <c r="Q44" s="275"/>
    </row>
    <row r="45" ht="22.5" spans="1:17">
      <c r="A45" s="181">
        <v>8</v>
      </c>
      <c r="B45" s="182"/>
      <c r="C45" s="183"/>
      <c r="D45" s="184" t="s">
        <v>23</v>
      </c>
      <c r="E45" s="214"/>
      <c r="F45" s="215"/>
      <c r="G45" s="216"/>
      <c r="H45" s="217"/>
      <c r="I45" s="246"/>
      <c r="J45" s="247"/>
      <c r="K45" s="258"/>
      <c r="L45" s="266"/>
      <c r="M45" s="250"/>
      <c r="N45" s="251"/>
      <c r="O45" s="252"/>
      <c r="P45" s="253"/>
      <c r="Q45" s="274"/>
    </row>
    <row r="46" spans="1:17">
      <c r="A46" s="175"/>
      <c r="B46" s="194"/>
      <c r="C46" s="195"/>
      <c r="D46" s="196"/>
      <c r="E46" s="164"/>
      <c r="F46" s="197"/>
      <c r="G46" s="180">
        <v>0</v>
      </c>
      <c r="H46" s="167"/>
      <c r="I46" s="239"/>
      <c r="J46" s="240"/>
      <c r="K46" s="241"/>
      <c r="L46" s="242"/>
      <c r="M46" s="243"/>
      <c r="N46" s="244"/>
      <c r="O46" s="245"/>
      <c r="P46" s="257"/>
      <c r="Q46" s="275"/>
    </row>
    <row r="47" spans="1:17">
      <c r="A47" s="181">
        <v>9</v>
      </c>
      <c r="B47" s="182"/>
      <c r="C47" s="183"/>
      <c r="D47" s="184" t="s">
        <v>25</v>
      </c>
      <c r="E47" s="185"/>
      <c r="F47" s="213"/>
      <c r="G47" s="173"/>
      <c r="H47" s="174"/>
      <c r="I47" s="246"/>
      <c r="J47" s="247"/>
      <c r="K47" s="248">
        <f>SUM(J48:J49)</f>
        <v>7769.56741082145</v>
      </c>
      <c r="L47" s="249">
        <f>K47</f>
        <v>7769.56741082145</v>
      </c>
      <c r="M47" s="250"/>
      <c r="N47" s="251"/>
      <c r="O47" s="252"/>
      <c r="P47" s="253">
        <f>SUM(O48:O49)</f>
        <v>0</v>
      </c>
      <c r="Q47" s="274">
        <f>P47</f>
        <v>0</v>
      </c>
    </row>
    <row r="48" ht="45" spans="1:17">
      <c r="A48" s="175" t="s">
        <v>157</v>
      </c>
      <c r="B48" s="194" t="s">
        <v>89</v>
      </c>
      <c r="C48" s="195">
        <v>150500</v>
      </c>
      <c r="D48" s="196" t="s">
        <v>158</v>
      </c>
      <c r="E48" s="164" t="s">
        <v>97</v>
      </c>
      <c r="F48" s="197">
        <v>9.15</v>
      </c>
      <c r="G48" s="180">
        <v>177.19</v>
      </c>
      <c r="H48" s="167">
        <v>0.2897</v>
      </c>
      <c r="I48" s="254">
        <f t="shared" ref="I48:I49" si="6">G48*(1+H48)</f>
        <v>228.521943</v>
      </c>
      <c r="J48" s="255">
        <f t="shared" ref="J48:J49" si="7">I48*F48</f>
        <v>2090.97577845</v>
      </c>
      <c r="K48" s="241"/>
      <c r="L48" s="242"/>
      <c r="M48" s="243"/>
      <c r="N48" s="244"/>
      <c r="O48" s="245"/>
      <c r="P48" s="257"/>
      <c r="Q48" s="275"/>
    </row>
    <row r="49" ht="33.75" spans="1:17">
      <c r="A49" s="175" t="s">
        <v>159</v>
      </c>
      <c r="B49" s="194" t="s">
        <v>160</v>
      </c>
      <c r="C49" s="195" t="s">
        <v>83</v>
      </c>
      <c r="D49" s="196" t="s">
        <v>161</v>
      </c>
      <c r="E49" s="164" t="s">
        <v>97</v>
      </c>
      <c r="F49" s="197">
        <v>9.15</v>
      </c>
      <c r="G49" s="180">
        <v>481.20579</v>
      </c>
      <c r="H49" s="167">
        <v>0.2897</v>
      </c>
      <c r="I49" s="254">
        <f t="shared" si="6"/>
        <v>620.611107363</v>
      </c>
      <c r="J49" s="255">
        <f t="shared" si="7"/>
        <v>5678.59163237145</v>
      </c>
      <c r="K49" s="241"/>
      <c r="L49" s="242"/>
      <c r="M49" s="243"/>
      <c r="N49" s="244"/>
      <c r="O49" s="245"/>
      <c r="P49" s="257"/>
      <c r="Q49" s="275"/>
    </row>
    <row r="50" spans="1:17">
      <c r="A50" s="181">
        <v>10</v>
      </c>
      <c r="B50" s="182"/>
      <c r="C50" s="183"/>
      <c r="D50" s="184" t="s">
        <v>27</v>
      </c>
      <c r="E50" s="185"/>
      <c r="F50" s="213"/>
      <c r="G50" s="173"/>
      <c r="H50" s="174"/>
      <c r="I50" s="246"/>
      <c r="J50" s="247"/>
      <c r="K50" s="248">
        <f>SUM(J51:J53)</f>
        <v>13710.44358207</v>
      </c>
      <c r="L50" s="249">
        <f>K50</f>
        <v>13710.44358207</v>
      </c>
      <c r="M50" s="250"/>
      <c r="N50" s="251"/>
      <c r="O50" s="252"/>
      <c r="P50" s="253">
        <f>SUM(O51:O53)</f>
        <v>0</v>
      </c>
      <c r="Q50" s="274">
        <f>P50</f>
        <v>0</v>
      </c>
    </row>
    <row r="51" ht="78.75" spans="1:17">
      <c r="A51" s="175" t="s">
        <v>162</v>
      </c>
      <c r="B51" s="194" t="s">
        <v>163</v>
      </c>
      <c r="C51" s="195" t="s">
        <v>83</v>
      </c>
      <c r="D51" s="196" t="s">
        <v>164</v>
      </c>
      <c r="E51" s="164" t="s">
        <v>91</v>
      </c>
      <c r="F51" s="197">
        <v>1</v>
      </c>
      <c r="G51" s="180">
        <v>4100.17</v>
      </c>
      <c r="H51" s="167">
        <v>0.2897</v>
      </c>
      <c r="I51" s="254">
        <f t="shared" ref="I51:I53" si="8">G51*(1+H51)</f>
        <v>5287.989249</v>
      </c>
      <c r="J51" s="255">
        <f t="shared" ref="J51:J53" si="9">I51*F51</f>
        <v>5287.989249</v>
      </c>
      <c r="K51" s="241"/>
      <c r="L51" s="242"/>
      <c r="M51" s="243"/>
      <c r="N51" s="244"/>
      <c r="O51" s="245"/>
      <c r="P51" s="257"/>
      <c r="Q51" s="275"/>
    </row>
    <row r="52" ht="45" spans="1:17">
      <c r="A52" s="175" t="s">
        <v>165</v>
      </c>
      <c r="B52" s="194" t="s">
        <v>166</v>
      </c>
      <c r="C52" s="195" t="s">
        <v>83</v>
      </c>
      <c r="D52" s="203" t="s">
        <v>167</v>
      </c>
      <c r="E52" s="204" t="s">
        <v>91</v>
      </c>
      <c r="F52" s="197">
        <v>1</v>
      </c>
      <c r="G52" s="180">
        <v>2331.8238</v>
      </c>
      <c r="H52" s="167">
        <v>0.2897</v>
      </c>
      <c r="I52" s="254">
        <f t="shared" si="8"/>
        <v>3007.35315486</v>
      </c>
      <c r="J52" s="255">
        <f t="shared" si="9"/>
        <v>3007.35315486</v>
      </c>
      <c r="K52" s="241"/>
      <c r="L52" s="242"/>
      <c r="M52" s="243"/>
      <c r="N52" s="244"/>
      <c r="O52" s="245"/>
      <c r="P52" s="257"/>
      <c r="Q52" s="275"/>
    </row>
    <row r="53" ht="78.75" spans="1:17">
      <c r="A53" s="175" t="s">
        <v>168</v>
      </c>
      <c r="B53" s="194" t="s">
        <v>169</v>
      </c>
      <c r="C53" s="195" t="s">
        <v>83</v>
      </c>
      <c r="D53" s="196" t="s">
        <v>170</v>
      </c>
      <c r="E53" s="164" t="s">
        <v>91</v>
      </c>
      <c r="F53" s="197">
        <v>1</v>
      </c>
      <c r="G53" s="180">
        <v>4198.7293</v>
      </c>
      <c r="H53" s="167">
        <v>0.2897</v>
      </c>
      <c r="I53" s="254">
        <f t="shared" si="8"/>
        <v>5415.10117821</v>
      </c>
      <c r="J53" s="255">
        <f t="shared" si="9"/>
        <v>5415.10117821</v>
      </c>
      <c r="K53" s="241"/>
      <c r="L53" s="242"/>
      <c r="M53" s="243"/>
      <c r="N53" s="244"/>
      <c r="O53" s="245"/>
      <c r="P53" s="257"/>
      <c r="Q53" s="275"/>
    </row>
    <row r="54" ht="22.5" spans="1:17">
      <c r="A54" s="181">
        <v>11</v>
      </c>
      <c r="B54" s="182"/>
      <c r="C54" s="183"/>
      <c r="D54" s="184" t="s">
        <v>29</v>
      </c>
      <c r="E54" s="185"/>
      <c r="F54" s="213"/>
      <c r="G54" s="173"/>
      <c r="H54" s="174"/>
      <c r="I54" s="246"/>
      <c r="J54" s="247"/>
      <c r="K54" s="258"/>
      <c r="L54" s="266"/>
      <c r="M54" s="250"/>
      <c r="N54" s="251"/>
      <c r="O54" s="252"/>
      <c r="P54" s="253"/>
      <c r="Q54" s="274"/>
    </row>
    <row r="55" spans="1:17">
      <c r="A55" s="175" t="s">
        <v>171</v>
      </c>
      <c r="B55" s="194"/>
      <c r="C55" s="195"/>
      <c r="D55" s="196" t="s">
        <v>172</v>
      </c>
      <c r="E55" s="164"/>
      <c r="F55" s="197"/>
      <c r="G55" s="180"/>
      <c r="H55" s="167"/>
      <c r="I55" s="239"/>
      <c r="J55" s="240"/>
      <c r="K55" s="241"/>
      <c r="L55" s="242"/>
      <c r="M55" s="243"/>
      <c r="N55" s="244"/>
      <c r="O55" s="245"/>
      <c r="P55" s="257"/>
      <c r="Q55" s="275"/>
    </row>
    <row r="56" spans="1:17">
      <c r="A56" s="175"/>
      <c r="B56" s="194"/>
      <c r="C56" s="195"/>
      <c r="D56" s="196"/>
      <c r="E56" s="164"/>
      <c r="F56" s="197"/>
      <c r="G56" s="180">
        <v>0</v>
      </c>
      <c r="H56" s="167"/>
      <c r="I56" s="239"/>
      <c r="J56" s="240"/>
      <c r="K56" s="241"/>
      <c r="L56" s="242"/>
      <c r="M56" s="243"/>
      <c r="N56" s="244"/>
      <c r="O56" s="245"/>
      <c r="P56" s="257"/>
      <c r="Q56" s="275"/>
    </row>
    <row r="57" spans="1:17">
      <c r="A57" s="175" t="s">
        <v>173</v>
      </c>
      <c r="B57" s="194"/>
      <c r="C57" s="195"/>
      <c r="D57" s="196" t="s">
        <v>174</v>
      </c>
      <c r="E57" s="164"/>
      <c r="F57" s="197"/>
      <c r="G57" s="180"/>
      <c r="H57" s="167"/>
      <c r="I57" s="239"/>
      <c r="J57" s="240"/>
      <c r="K57" s="241"/>
      <c r="L57" s="242"/>
      <c r="M57" s="243"/>
      <c r="N57" s="244"/>
      <c r="O57" s="245"/>
      <c r="P57" s="257"/>
      <c r="Q57" s="275"/>
    </row>
    <row r="58" spans="1:17">
      <c r="A58" s="206"/>
      <c r="B58" s="207"/>
      <c r="C58" s="208"/>
      <c r="D58" s="209"/>
      <c r="E58" s="210"/>
      <c r="F58" s="211"/>
      <c r="G58" s="212">
        <v>0</v>
      </c>
      <c r="H58" s="218"/>
      <c r="I58" s="239"/>
      <c r="J58" s="240"/>
      <c r="K58" s="241"/>
      <c r="L58" s="242"/>
      <c r="M58" s="243"/>
      <c r="N58" s="244"/>
      <c r="O58" s="245"/>
      <c r="P58" s="257"/>
      <c r="Q58" s="275"/>
    </row>
    <row r="59" spans="1:17">
      <c r="A59" s="175" t="s">
        <v>175</v>
      </c>
      <c r="B59" s="194"/>
      <c r="C59" s="195"/>
      <c r="D59" s="196" t="s">
        <v>176</v>
      </c>
      <c r="E59" s="164"/>
      <c r="F59" s="197"/>
      <c r="G59" s="180"/>
      <c r="H59" s="167"/>
      <c r="I59" s="239"/>
      <c r="J59" s="240"/>
      <c r="K59" s="241"/>
      <c r="L59" s="242"/>
      <c r="M59" s="243"/>
      <c r="N59" s="244"/>
      <c r="O59" s="245"/>
      <c r="P59" s="257"/>
      <c r="Q59" s="275"/>
    </row>
    <row r="60" spans="1:17">
      <c r="A60" s="175"/>
      <c r="B60" s="194"/>
      <c r="C60" s="195"/>
      <c r="D60" s="196"/>
      <c r="E60" s="164"/>
      <c r="F60" s="197"/>
      <c r="G60" s="180">
        <v>0</v>
      </c>
      <c r="H60" s="167"/>
      <c r="I60" s="239"/>
      <c r="J60" s="240"/>
      <c r="K60" s="241"/>
      <c r="L60" s="242"/>
      <c r="M60" s="243"/>
      <c r="N60" s="244"/>
      <c r="O60" s="245"/>
      <c r="P60" s="257"/>
      <c r="Q60" s="275"/>
    </row>
    <row r="61" spans="1:17">
      <c r="A61" s="181">
        <v>12</v>
      </c>
      <c r="B61" s="182"/>
      <c r="C61" s="183"/>
      <c r="D61" s="184" t="s">
        <v>31</v>
      </c>
      <c r="E61" s="185"/>
      <c r="F61" s="213"/>
      <c r="G61" s="173"/>
      <c r="H61" s="174"/>
      <c r="I61" s="246"/>
      <c r="J61" s="247"/>
      <c r="K61" s="258"/>
      <c r="L61" s="249">
        <f>SUM(K62:K74)</f>
        <v>30290.7789342</v>
      </c>
      <c r="M61" s="250"/>
      <c r="N61" s="251"/>
      <c r="O61" s="252"/>
      <c r="P61" s="253"/>
      <c r="Q61" s="274">
        <f>SUM(P62:P74)</f>
        <v>0</v>
      </c>
    </row>
    <row r="62" spans="1:17">
      <c r="A62" s="186" t="s">
        <v>177</v>
      </c>
      <c r="B62" s="187"/>
      <c r="C62" s="188"/>
      <c r="D62" s="189" t="s">
        <v>178</v>
      </c>
      <c r="E62" s="190"/>
      <c r="F62" s="201"/>
      <c r="G62" s="192"/>
      <c r="H62" s="193"/>
      <c r="I62" s="259"/>
      <c r="J62" s="260"/>
      <c r="K62" s="261">
        <f>SUM(J63)</f>
        <v>4829.41062</v>
      </c>
      <c r="L62" s="242"/>
      <c r="M62" s="262"/>
      <c r="N62" s="263"/>
      <c r="O62" s="264"/>
      <c r="P62" s="265">
        <f>SUM(O63)</f>
        <v>0</v>
      </c>
      <c r="Q62" s="275"/>
    </row>
    <row r="63" ht="22.5" spans="1:17">
      <c r="A63" s="175" t="s">
        <v>179</v>
      </c>
      <c r="B63" s="194" t="s">
        <v>180</v>
      </c>
      <c r="C63" s="195" t="s">
        <v>89</v>
      </c>
      <c r="D63" s="196" t="s">
        <v>181</v>
      </c>
      <c r="E63" s="164" t="s">
        <v>91</v>
      </c>
      <c r="F63" s="197">
        <v>30</v>
      </c>
      <c r="G63" s="180">
        <v>124.82</v>
      </c>
      <c r="H63" s="167">
        <v>0.2897</v>
      </c>
      <c r="I63" s="254">
        <f t="shared" ref="I63" si="10">G63*(1+H63)</f>
        <v>160.980354</v>
      </c>
      <c r="J63" s="255">
        <f t="shared" ref="J63" si="11">I63*F63</f>
        <v>4829.41062</v>
      </c>
      <c r="K63" s="241"/>
      <c r="L63" s="242"/>
      <c r="M63" s="243"/>
      <c r="N63" s="244"/>
      <c r="O63" s="245"/>
      <c r="P63" s="257"/>
      <c r="Q63" s="275"/>
    </row>
    <row r="64" spans="1:17">
      <c r="A64" s="186" t="s">
        <v>182</v>
      </c>
      <c r="B64" s="187"/>
      <c r="C64" s="188"/>
      <c r="D64" s="189" t="s">
        <v>183</v>
      </c>
      <c r="E64" s="190"/>
      <c r="F64" s="201"/>
      <c r="G64" s="192"/>
      <c r="H64" s="193"/>
      <c r="I64" s="259"/>
      <c r="J64" s="260"/>
      <c r="K64" s="261">
        <f>SUM(J65:J69)</f>
        <v>6323.4326322</v>
      </c>
      <c r="L64" s="242"/>
      <c r="M64" s="262"/>
      <c r="N64" s="263"/>
      <c r="O64" s="264"/>
      <c r="P64" s="265">
        <f>SUM(O65:O69)</f>
        <v>0</v>
      </c>
      <c r="Q64" s="275"/>
    </row>
    <row r="65" ht="56.25" spans="1:17">
      <c r="A65" s="175" t="s">
        <v>184</v>
      </c>
      <c r="B65" s="194" t="s">
        <v>185</v>
      </c>
      <c r="C65" s="195" t="s">
        <v>83</v>
      </c>
      <c r="D65" s="196" t="s">
        <v>186</v>
      </c>
      <c r="E65" s="164" t="s">
        <v>91</v>
      </c>
      <c r="F65" s="197">
        <v>1</v>
      </c>
      <c r="G65" s="180">
        <v>1911.11</v>
      </c>
      <c r="H65" s="167">
        <v>0.2897</v>
      </c>
      <c r="I65" s="254">
        <f t="shared" ref="I65:I69" si="12">G65*(1+H65)</f>
        <v>2464.758567</v>
      </c>
      <c r="J65" s="255">
        <f t="shared" ref="J65:J69" si="13">I65*F65</f>
        <v>2464.758567</v>
      </c>
      <c r="K65" s="241"/>
      <c r="L65" s="242"/>
      <c r="M65" s="243"/>
      <c r="N65" s="244"/>
      <c r="O65" s="245"/>
      <c r="P65" s="257"/>
      <c r="Q65" s="275"/>
    </row>
    <row r="66" ht="33.75" spans="1:17">
      <c r="A66" s="175" t="s">
        <v>187</v>
      </c>
      <c r="B66" s="194" t="s">
        <v>188</v>
      </c>
      <c r="C66" s="195" t="s">
        <v>111</v>
      </c>
      <c r="D66" s="196" t="s">
        <v>189</v>
      </c>
      <c r="E66" s="164" t="s">
        <v>91</v>
      </c>
      <c r="F66" s="197">
        <v>2</v>
      </c>
      <c r="G66" s="180">
        <v>863.03</v>
      </c>
      <c r="H66" s="167">
        <v>0.2897</v>
      </c>
      <c r="I66" s="254">
        <f t="shared" si="12"/>
        <v>1113.049791</v>
      </c>
      <c r="J66" s="255">
        <f t="shared" si="13"/>
        <v>2226.099582</v>
      </c>
      <c r="K66" s="241"/>
      <c r="L66" s="242"/>
      <c r="M66" s="243"/>
      <c r="N66" s="244"/>
      <c r="O66" s="245"/>
      <c r="P66" s="257"/>
      <c r="Q66" s="275"/>
    </row>
    <row r="67" ht="45" spans="1:17">
      <c r="A67" s="175" t="s">
        <v>190</v>
      </c>
      <c r="B67" s="194" t="s">
        <v>191</v>
      </c>
      <c r="C67" s="195" t="s">
        <v>111</v>
      </c>
      <c r="D67" s="196" t="s">
        <v>192</v>
      </c>
      <c r="E67" s="164" t="s">
        <v>91</v>
      </c>
      <c r="F67" s="197">
        <v>2</v>
      </c>
      <c r="G67" s="180">
        <v>398.06</v>
      </c>
      <c r="H67" s="167">
        <v>0.2897</v>
      </c>
      <c r="I67" s="254">
        <f t="shared" si="12"/>
        <v>513.377982</v>
      </c>
      <c r="J67" s="255">
        <f t="shared" si="13"/>
        <v>1026.755964</v>
      </c>
      <c r="K67" s="241"/>
      <c r="L67" s="242"/>
      <c r="M67" s="243"/>
      <c r="N67" s="244"/>
      <c r="O67" s="245"/>
      <c r="P67" s="257"/>
      <c r="Q67" s="275"/>
    </row>
    <row r="68" ht="45" spans="1:17">
      <c r="A68" s="206" t="s">
        <v>193</v>
      </c>
      <c r="B68" s="207" t="s">
        <v>194</v>
      </c>
      <c r="C68" s="208" t="s">
        <v>111</v>
      </c>
      <c r="D68" s="276" t="s">
        <v>195</v>
      </c>
      <c r="E68" s="210" t="s">
        <v>91</v>
      </c>
      <c r="F68" s="211">
        <v>2</v>
      </c>
      <c r="G68" s="212">
        <v>59.16</v>
      </c>
      <c r="H68" s="167">
        <v>0.2897</v>
      </c>
      <c r="I68" s="254">
        <f t="shared" si="12"/>
        <v>76.298652</v>
      </c>
      <c r="J68" s="255">
        <f t="shared" si="13"/>
        <v>152.597304</v>
      </c>
      <c r="K68" s="241"/>
      <c r="L68" s="242"/>
      <c r="M68" s="243"/>
      <c r="N68" s="244"/>
      <c r="O68" s="245"/>
      <c r="P68" s="257"/>
      <c r="Q68" s="275"/>
    </row>
    <row r="69" ht="45" spans="1:17">
      <c r="A69" s="175" t="s">
        <v>196</v>
      </c>
      <c r="B69" s="194" t="s">
        <v>197</v>
      </c>
      <c r="C69" s="195" t="s">
        <v>83</v>
      </c>
      <c r="D69" s="277" t="s">
        <v>198</v>
      </c>
      <c r="E69" s="164" t="s">
        <v>91</v>
      </c>
      <c r="F69" s="197">
        <v>4</v>
      </c>
      <c r="G69" s="180">
        <v>87.854</v>
      </c>
      <c r="H69" s="167">
        <v>0.2897</v>
      </c>
      <c r="I69" s="254">
        <f t="shared" si="12"/>
        <v>113.3053038</v>
      </c>
      <c r="J69" s="255">
        <f t="shared" si="13"/>
        <v>453.2212152</v>
      </c>
      <c r="K69" s="241"/>
      <c r="L69" s="242"/>
      <c r="M69" s="243"/>
      <c r="N69" s="244"/>
      <c r="O69" s="245"/>
      <c r="P69" s="257"/>
      <c r="Q69" s="275"/>
    </row>
    <row r="70" spans="1:17">
      <c r="A70" s="186" t="s">
        <v>199</v>
      </c>
      <c r="B70" s="187"/>
      <c r="C70" s="188"/>
      <c r="D70" s="189" t="s">
        <v>200</v>
      </c>
      <c r="E70" s="190"/>
      <c r="F70" s="201"/>
      <c r="G70" s="192"/>
      <c r="H70" s="193"/>
      <c r="I70" s="259"/>
      <c r="J70" s="260"/>
      <c r="K70" s="261">
        <f>SUM(J71:J73)</f>
        <v>18865.98954</v>
      </c>
      <c r="L70" s="242"/>
      <c r="M70" s="262"/>
      <c r="N70" s="263"/>
      <c r="O70" s="264"/>
      <c r="P70" s="265">
        <f>SUM(O71:O73)</f>
        <v>0</v>
      </c>
      <c r="Q70" s="275"/>
    </row>
    <row r="71" ht="67.5" spans="1:17">
      <c r="A71" s="175" t="s">
        <v>201</v>
      </c>
      <c r="B71" s="194" t="s">
        <v>202</v>
      </c>
      <c r="C71" s="195" t="s">
        <v>111</v>
      </c>
      <c r="D71" s="196" t="s">
        <v>203</v>
      </c>
      <c r="E71" s="164" t="s">
        <v>204</v>
      </c>
      <c r="F71" s="197">
        <v>100</v>
      </c>
      <c r="G71" s="180">
        <v>100.28</v>
      </c>
      <c r="H71" s="167">
        <v>0.2897</v>
      </c>
      <c r="I71" s="254">
        <f t="shared" ref="I71:I73" si="14">G71*(1+H71)</f>
        <v>129.331116</v>
      </c>
      <c r="J71" s="255">
        <f t="shared" ref="J71:J73" si="15">I71*F71</f>
        <v>12933.1116</v>
      </c>
      <c r="K71" s="241"/>
      <c r="L71" s="242"/>
      <c r="M71" s="243"/>
      <c r="N71" s="244"/>
      <c r="O71" s="245"/>
      <c r="P71" s="257"/>
      <c r="Q71" s="275"/>
    </row>
    <row r="72" ht="67.5" spans="1:17">
      <c r="A72" s="175" t="s">
        <v>205</v>
      </c>
      <c r="B72" s="194" t="s">
        <v>206</v>
      </c>
      <c r="C72" s="195" t="s">
        <v>111</v>
      </c>
      <c r="D72" s="196" t="s">
        <v>207</v>
      </c>
      <c r="E72" s="164" t="s">
        <v>204</v>
      </c>
      <c r="F72" s="197">
        <v>100</v>
      </c>
      <c r="G72" s="180">
        <v>39.49</v>
      </c>
      <c r="H72" s="167">
        <v>0.2897</v>
      </c>
      <c r="I72" s="254">
        <f t="shared" si="14"/>
        <v>50.930253</v>
      </c>
      <c r="J72" s="255">
        <f t="shared" si="15"/>
        <v>5093.0253</v>
      </c>
      <c r="K72" s="241"/>
      <c r="L72" s="242"/>
      <c r="M72" s="243"/>
      <c r="N72" s="244"/>
      <c r="O72" s="245"/>
      <c r="P72" s="257"/>
      <c r="Q72" s="275"/>
    </row>
    <row r="73" ht="56.25" spans="1:17">
      <c r="A73" s="175" t="s">
        <v>208</v>
      </c>
      <c r="B73" s="194" t="s">
        <v>209</v>
      </c>
      <c r="C73" s="195" t="s">
        <v>111</v>
      </c>
      <c r="D73" s="196" t="s">
        <v>210</v>
      </c>
      <c r="E73" s="164" t="s">
        <v>204</v>
      </c>
      <c r="F73" s="197">
        <v>80</v>
      </c>
      <c r="G73" s="180">
        <v>8.14</v>
      </c>
      <c r="H73" s="167">
        <v>0.2897</v>
      </c>
      <c r="I73" s="254">
        <f t="shared" si="14"/>
        <v>10.498158</v>
      </c>
      <c r="J73" s="255">
        <f t="shared" si="15"/>
        <v>839.85264</v>
      </c>
      <c r="K73" s="241"/>
      <c r="L73" s="242"/>
      <c r="M73" s="243"/>
      <c r="N73" s="244"/>
      <c r="O73" s="245"/>
      <c r="P73" s="257"/>
      <c r="Q73" s="275"/>
    </row>
    <row r="74" spans="1:17">
      <c r="A74" s="186" t="s">
        <v>211</v>
      </c>
      <c r="B74" s="187"/>
      <c r="C74" s="188"/>
      <c r="D74" s="189" t="s">
        <v>212</v>
      </c>
      <c r="E74" s="190"/>
      <c r="F74" s="201"/>
      <c r="G74" s="192"/>
      <c r="H74" s="193"/>
      <c r="I74" s="259"/>
      <c r="J74" s="260"/>
      <c r="K74" s="261">
        <f>SUM(J75:J76)</f>
        <v>271.946142</v>
      </c>
      <c r="L74" s="242"/>
      <c r="M74" s="262"/>
      <c r="N74" s="263"/>
      <c r="O74" s="264"/>
      <c r="P74" s="265">
        <f>SUM(O75:O76)</f>
        <v>0</v>
      </c>
      <c r="Q74" s="275"/>
    </row>
    <row r="75" ht="56.25" spans="1:17">
      <c r="A75" s="206" t="s">
        <v>213</v>
      </c>
      <c r="B75" s="207" t="s">
        <v>214</v>
      </c>
      <c r="C75" s="208" t="s">
        <v>111</v>
      </c>
      <c r="D75" s="209" t="s">
        <v>215</v>
      </c>
      <c r="E75" s="210" t="s">
        <v>91</v>
      </c>
      <c r="F75" s="211">
        <v>2</v>
      </c>
      <c r="G75" s="212">
        <v>46.27</v>
      </c>
      <c r="H75" s="167">
        <v>0.2897</v>
      </c>
      <c r="I75" s="254">
        <f t="shared" ref="I75:I76" si="16">G75*(1+H75)</f>
        <v>59.674419</v>
      </c>
      <c r="J75" s="255">
        <f t="shared" ref="J75:J76" si="17">I75*F75</f>
        <v>119.348838</v>
      </c>
      <c r="K75" s="241"/>
      <c r="L75" s="242"/>
      <c r="M75" s="243"/>
      <c r="N75" s="244"/>
      <c r="O75" s="245"/>
      <c r="P75" s="257"/>
      <c r="Q75" s="275"/>
    </row>
    <row r="76" ht="45" spans="1:17">
      <c r="A76" s="175" t="s">
        <v>216</v>
      </c>
      <c r="B76" s="194" t="s">
        <v>194</v>
      </c>
      <c r="C76" s="195" t="s">
        <v>111</v>
      </c>
      <c r="D76" s="196" t="s">
        <v>195</v>
      </c>
      <c r="E76" s="164" t="s">
        <v>91</v>
      </c>
      <c r="F76" s="197">
        <v>2</v>
      </c>
      <c r="G76" s="180">
        <v>59.16</v>
      </c>
      <c r="H76" s="167">
        <v>0.2897</v>
      </c>
      <c r="I76" s="254">
        <f t="shared" si="16"/>
        <v>76.298652</v>
      </c>
      <c r="J76" s="255">
        <f t="shared" si="17"/>
        <v>152.597304</v>
      </c>
      <c r="K76" s="241"/>
      <c r="L76" s="242"/>
      <c r="M76" s="243"/>
      <c r="N76" s="244"/>
      <c r="O76" s="245"/>
      <c r="P76" s="257"/>
      <c r="Q76" s="275"/>
    </row>
    <row r="77" ht="22.5" spans="1:17">
      <c r="A77" s="181">
        <v>13</v>
      </c>
      <c r="B77" s="182"/>
      <c r="C77" s="183"/>
      <c r="D77" s="184" t="s">
        <v>33</v>
      </c>
      <c r="E77" s="214"/>
      <c r="F77" s="215"/>
      <c r="G77" s="216"/>
      <c r="H77" s="217"/>
      <c r="I77" s="246"/>
      <c r="J77" s="247"/>
      <c r="K77" s="258"/>
      <c r="L77" s="266"/>
      <c r="M77" s="250"/>
      <c r="N77" s="251"/>
      <c r="O77" s="252"/>
      <c r="P77" s="253"/>
      <c r="Q77" s="274"/>
    </row>
    <row r="78" spans="1:17">
      <c r="A78" s="175"/>
      <c r="B78" s="194"/>
      <c r="C78" s="195"/>
      <c r="D78" s="196"/>
      <c r="E78" s="164"/>
      <c r="F78" s="197"/>
      <c r="G78" s="180">
        <v>0</v>
      </c>
      <c r="H78" s="167"/>
      <c r="I78" s="239"/>
      <c r="J78" s="240"/>
      <c r="K78" s="241"/>
      <c r="L78" s="242"/>
      <c r="M78" s="243"/>
      <c r="N78" s="244"/>
      <c r="O78" s="245"/>
      <c r="P78" s="257"/>
      <c r="Q78" s="275"/>
    </row>
    <row r="79" ht="22.5" spans="1:17">
      <c r="A79" s="181">
        <v>14</v>
      </c>
      <c r="B79" s="182"/>
      <c r="C79" s="183"/>
      <c r="D79" s="184" t="s">
        <v>35</v>
      </c>
      <c r="E79" s="214"/>
      <c r="F79" s="215"/>
      <c r="G79" s="216"/>
      <c r="H79" s="217"/>
      <c r="I79" s="246"/>
      <c r="J79" s="247"/>
      <c r="K79" s="248">
        <f>SUM(J80:J90)</f>
        <v>4738.374153396</v>
      </c>
      <c r="L79" s="249">
        <f>K79</f>
        <v>4738.374153396</v>
      </c>
      <c r="M79" s="250"/>
      <c r="N79" s="251"/>
      <c r="O79" s="252"/>
      <c r="P79" s="253">
        <f>SUM(O80:O90)</f>
        <v>0</v>
      </c>
      <c r="Q79" s="274">
        <f>P79</f>
        <v>0</v>
      </c>
    </row>
    <row r="80" ht="45" spans="1:17">
      <c r="A80" s="175" t="s">
        <v>217</v>
      </c>
      <c r="B80" s="194" t="s">
        <v>218</v>
      </c>
      <c r="C80" s="195" t="s">
        <v>89</v>
      </c>
      <c r="D80" s="196" t="s">
        <v>219</v>
      </c>
      <c r="E80" s="164" t="s">
        <v>91</v>
      </c>
      <c r="F80" s="197">
        <v>3</v>
      </c>
      <c r="G80" s="180">
        <v>160.24</v>
      </c>
      <c r="H80" s="167">
        <v>0.2897</v>
      </c>
      <c r="I80" s="254">
        <f t="shared" ref="I80:I90" si="18">G80*(1+H80)</f>
        <v>206.661528</v>
      </c>
      <c r="J80" s="255">
        <f t="shared" ref="J80:J90" si="19">I80*F80</f>
        <v>619.984584</v>
      </c>
      <c r="K80" s="241"/>
      <c r="L80" s="242"/>
      <c r="M80" s="243"/>
      <c r="N80" s="244"/>
      <c r="O80" s="245"/>
      <c r="P80" s="257"/>
      <c r="Q80" s="275"/>
    </row>
    <row r="81" ht="33.75" spans="1:17">
      <c r="A81" s="206" t="s">
        <v>220</v>
      </c>
      <c r="B81" s="207" t="s">
        <v>221</v>
      </c>
      <c r="C81" s="208" t="s">
        <v>89</v>
      </c>
      <c r="D81" s="209" t="s">
        <v>222</v>
      </c>
      <c r="E81" s="210" t="s">
        <v>91</v>
      </c>
      <c r="F81" s="211">
        <v>1</v>
      </c>
      <c r="G81" s="212">
        <v>522.23</v>
      </c>
      <c r="H81" s="167">
        <v>0.2897</v>
      </c>
      <c r="I81" s="254">
        <f t="shared" si="18"/>
        <v>673.520031</v>
      </c>
      <c r="J81" s="255">
        <f t="shared" si="19"/>
        <v>673.520031</v>
      </c>
      <c r="K81" s="241"/>
      <c r="L81" s="242"/>
      <c r="M81" s="243"/>
      <c r="N81" s="244"/>
      <c r="O81" s="245"/>
      <c r="P81" s="257"/>
      <c r="Q81" s="275"/>
    </row>
    <row r="82" ht="22.5" spans="1:17">
      <c r="A82" s="175" t="s">
        <v>223</v>
      </c>
      <c r="B82" s="194" t="s">
        <v>224</v>
      </c>
      <c r="C82" s="195" t="s">
        <v>89</v>
      </c>
      <c r="D82" s="196" t="s">
        <v>225</v>
      </c>
      <c r="E82" s="164" t="s">
        <v>91</v>
      </c>
      <c r="F82" s="197">
        <v>6</v>
      </c>
      <c r="G82" s="180">
        <v>36.42</v>
      </c>
      <c r="H82" s="167">
        <v>0.2897</v>
      </c>
      <c r="I82" s="254">
        <f t="shared" si="18"/>
        <v>46.970874</v>
      </c>
      <c r="J82" s="255">
        <f t="shared" si="19"/>
        <v>281.825244</v>
      </c>
      <c r="K82" s="241"/>
      <c r="L82" s="242"/>
      <c r="M82" s="243"/>
      <c r="N82" s="244"/>
      <c r="O82" s="245"/>
      <c r="P82" s="257"/>
      <c r="Q82" s="275"/>
    </row>
    <row r="83" ht="22.5" spans="1:17">
      <c r="A83" s="175" t="s">
        <v>226</v>
      </c>
      <c r="B83" s="194" t="s">
        <v>227</v>
      </c>
      <c r="C83" s="195" t="s">
        <v>89</v>
      </c>
      <c r="D83" s="196" t="s">
        <v>228</v>
      </c>
      <c r="E83" s="164" t="s">
        <v>91</v>
      </c>
      <c r="F83" s="197">
        <v>6</v>
      </c>
      <c r="G83" s="180">
        <v>258.66</v>
      </c>
      <c r="H83" s="167">
        <v>0.2897</v>
      </c>
      <c r="I83" s="254">
        <f t="shared" si="18"/>
        <v>333.593802</v>
      </c>
      <c r="J83" s="255">
        <f t="shared" si="19"/>
        <v>2001.562812</v>
      </c>
      <c r="K83" s="241"/>
      <c r="L83" s="242"/>
      <c r="M83" s="243"/>
      <c r="N83" s="244"/>
      <c r="O83" s="245"/>
      <c r="P83" s="257"/>
      <c r="Q83" s="275"/>
    </row>
    <row r="84" ht="67.5" spans="1:17">
      <c r="A84" s="175" t="s">
        <v>229</v>
      </c>
      <c r="B84" s="194" t="s">
        <v>230</v>
      </c>
      <c r="C84" s="195" t="s">
        <v>83</v>
      </c>
      <c r="D84" s="196" t="s">
        <v>231</v>
      </c>
      <c r="E84" s="164" t="s">
        <v>91</v>
      </c>
      <c r="F84" s="197">
        <v>2</v>
      </c>
      <c r="G84" s="180">
        <v>248.88014</v>
      </c>
      <c r="H84" s="167">
        <v>0.2897</v>
      </c>
      <c r="I84" s="254">
        <f t="shared" si="18"/>
        <v>320.980716558</v>
      </c>
      <c r="J84" s="255">
        <f t="shared" si="19"/>
        <v>641.961433116</v>
      </c>
      <c r="K84" s="241"/>
      <c r="L84" s="242"/>
      <c r="M84" s="243"/>
      <c r="N84" s="244"/>
      <c r="O84" s="245"/>
      <c r="P84" s="257"/>
      <c r="Q84" s="275"/>
    </row>
    <row r="85" ht="90" spans="1:17">
      <c r="A85" s="206" t="s">
        <v>232</v>
      </c>
      <c r="B85" s="207" t="s">
        <v>233</v>
      </c>
      <c r="C85" s="208" t="s">
        <v>83</v>
      </c>
      <c r="D85" s="209" t="s">
        <v>234</v>
      </c>
      <c r="E85" s="210" t="s">
        <v>91</v>
      </c>
      <c r="F85" s="211">
        <v>5</v>
      </c>
      <c r="G85" s="212">
        <v>27.6064</v>
      </c>
      <c r="H85" s="167">
        <v>0.2897</v>
      </c>
      <c r="I85" s="254">
        <f t="shared" si="18"/>
        <v>35.60397408</v>
      </c>
      <c r="J85" s="255">
        <f t="shared" si="19"/>
        <v>178.0198704</v>
      </c>
      <c r="K85" s="241"/>
      <c r="L85" s="242"/>
      <c r="M85" s="243"/>
      <c r="N85" s="244"/>
      <c r="O85" s="245"/>
      <c r="P85" s="257"/>
      <c r="Q85" s="275"/>
    </row>
    <row r="86" ht="90" spans="1:17">
      <c r="A86" s="175" t="s">
        <v>235</v>
      </c>
      <c r="B86" s="194" t="s">
        <v>236</v>
      </c>
      <c r="C86" s="195" t="s">
        <v>83</v>
      </c>
      <c r="D86" s="196" t="s">
        <v>237</v>
      </c>
      <c r="E86" s="164" t="s">
        <v>91</v>
      </c>
      <c r="F86" s="197">
        <v>2</v>
      </c>
      <c r="G86" s="212">
        <v>27.6064</v>
      </c>
      <c r="H86" s="167">
        <v>0.2897</v>
      </c>
      <c r="I86" s="254">
        <f t="shared" si="18"/>
        <v>35.60397408</v>
      </c>
      <c r="J86" s="255">
        <f t="shared" si="19"/>
        <v>71.20794816</v>
      </c>
      <c r="K86" s="241"/>
      <c r="L86" s="242"/>
      <c r="M86" s="243"/>
      <c r="N86" s="244"/>
      <c r="O86" s="245"/>
      <c r="P86" s="257"/>
      <c r="Q86" s="275"/>
    </row>
    <row r="87" ht="90" spans="1:17">
      <c r="A87" s="175" t="s">
        <v>238</v>
      </c>
      <c r="B87" s="194" t="s">
        <v>239</v>
      </c>
      <c r="C87" s="195" t="s">
        <v>83</v>
      </c>
      <c r="D87" s="196" t="s">
        <v>240</v>
      </c>
      <c r="E87" s="164" t="s">
        <v>91</v>
      </c>
      <c r="F87" s="197">
        <v>3</v>
      </c>
      <c r="G87" s="212">
        <v>27.6064</v>
      </c>
      <c r="H87" s="167">
        <v>0.2897</v>
      </c>
      <c r="I87" s="254">
        <f t="shared" si="18"/>
        <v>35.60397408</v>
      </c>
      <c r="J87" s="255">
        <f t="shared" si="19"/>
        <v>106.81192224</v>
      </c>
      <c r="K87" s="241"/>
      <c r="L87" s="242"/>
      <c r="M87" s="243"/>
      <c r="N87" s="244"/>
      <c r="O87" s="245"/>
      <c r="P87" s="257"/>
      <c r="Q87" s="275"/>
    </row>
    <row r="88" ht="101.25" spans="1:17">
      <c r="A88" s="175" t="s">
        <v>241</v>
      </c>
      <c r="B88" s="194" t="s">
        <v>242</v>
      </c>
      <c r="C88" s="195" t="s">
        <v>83</v>
      </c>
      <c r="D88" s="196" t="s">
        <v>243</v>
      </c>
      <c r="E88" s="164" t="s">
        <v>91</v>
      </c>
      <c r="F88" s="197">
        <v>1</v>
      </c>
      <c r="G88" s="212">
        <v>27.6064</v>
      </c>
      <c r="H88" s="167">
        <v>0.2897</v>
      </c>
      <c r="I88" s="254">
        <f t="shared" si="18"/>
        <v>35.60397408</v>
      </c>
      <c r="J88" s="255">
        <f t="shared" si="19"/>
        <v>35.60397408</v>
      </c>
      <c r="K88" s="241"/>
      <c r="L88" s="242"/>
      <c r="M88" s="243"/>
      <c r="N88" s="244"/>
      <c r="O88" s="245"/>
      <c r="P88" s="257"/>
      <c r="Q88" s="275"/>
    </row>
    <row r="89" ht="90" spans="1:17">
      <c r="A89" s="175" t="s">
        <v>244</v>
      </c>
      <c r="B89" s="194" t="s">
        <v>245</v>
      </c>
      <c r="C89" s="195" t="s">
        <v>83</v>
      </c>
      <c r="D89" s="196" t="s">
        <v>246</v>
      </c>
      <c r="E89" s="164" t="s">
        <v>91</v>
      </c>
      <c r="F89" s="197">
        <v>1</v>
      </c>
      <c r="G89" s="212">
        <v>27.6064</v>
      </c>
      <c r="H89" s="167">
        <v>0.2897</v>
      </c>
      <c r="I89" s="254">
        <f t="shared" si="18"/>
        <v>35.60397408</v>
      </c>
      <c r="J89" s="255">
        <f t="shared" si="19"/>
        <v>35.60397408</v>
      </c>
      <c r="K89" s="241"/>
      <c r="L89" s="242"/>
      <c r="M89" s="243"/>
      <c r="N89" s="244"/>
      <c r="O89" s="245"/>
      <c r="P89" s="257"/>
      <c r="Q89" s="275"/>
    </row>
    <row r="90" ht="90" spans="1:17">
      <c r="A90" s="175" t="s">
        <v>247</v>
      </c>
      <c r="B90" s="194" t="s">
        <v>248</v>
      </c>
      <c r="C90" s="195" t="s">
        <v>83</v>
      </c>
      <c r="D90" s="196" t="s">
        <v>249</v>
      </c>
      <c r="E90" s="164" t="s">
        <v>91</v>
      </c>
      <c r="F90" s="197">
        <v>4</v>
      </c>
      <c r="G90" s="180">
        <v>17.8864</v>
      </c>
      <c r="H90" s="167">
        <v>0.2897</v>
      </c>
      <c r="I90" s="254">
        <f t="shared" si="18"/>
        <v>23.06809008</v>
      </c>
      <c r="J90" s="255">
        <f t="shared" si="19"/>
        <v>92.27236032</v>
      </c>
      <c r="K90" s="241"/>
      <c r="L90" s="242"/>
      <c r="M90" s="243"/>
      <c r="N90" s="244"/>
      <c r="O90" s="245"/>
      <c r="P90" s="257"/>
      <c r="Q90" s="275"/>
    </row>
    <row r="91" ht="22.5" spans="1:17">
      <c r="A91" s="181">
        <v>15</v>
      </c>
      <c r="B91" s="182"/>
      <c r="C91" s="183"/>
      <c r="D91" s="184" t="s">
        <v>37</v>
      </c>
      <c r="E91" s="214"/>
      <c r="F91" s="215"/>
      <c r="G91" s="216"/>
      <c r="H91" s="217"/>
      <c r="I91" s="246"/>
      <c r="J91" s="247"/>
      <c r="K91" s="258"/>
      <c r="L91" s="266"/>
      <c r="M91" s="250"/>
      <c r="N91" s="251"/>
      <c r="O91" s="252"/>
      <c r="P91" s="253"/>
      <c r="Q91" s="274"/>
    </row>
    <row r="92" spans="1:17">
      <c r="A92" s="175"/>
      <c r="B92" s="194"/>
      <c r="C92" s="195"/>
      <c r="D92" s="196"/>
      <c r="E92" s="164"/>
      <c r="F92" s="197"/>
      <c r="G92" s="180">
        <v>0</v>
      </c>
      <c r="H92" s="167"/>
      <c r="I92" s="239"/>
      <c r="J92" s="240"/>
      <c r="K92" s="241"/>
      <c r="L92" s="242"/>
      <c r="M92" s="243"/>
      <c r="N92" s="244"/>
      <c r="O92" s="245"/>
      <c r="P92" s="257"/>
      <c r="Q92" s="275"/>
    </row>
    <row r="93" spans="1:17">
      <c r="A93" s="181">
        <v>16</v>
      </c>
      <c r="B93" s="182"/>
      <c r="C93" s="183"/>
      <c r="D93" s="184" t="s">
        <v>39</v>
      </c>
      <c r="E93" s="214"/>
      <c r="F93" s="215"/>
      <c r="G93" s="216"/>
      <c r="H93" s="217"/>
      <c r="I93" s="246"/>
      <c r="J93" s="247"/>
      <c r="K93" s="258"/>
      <c r="L93" s="266"/>
      <c r="M93" s="250"/>
      <c r="N93" s="251"/>
      <c r="O93" s="252"/>
      <c r="P93" s="253"/>
      <c r="Q93" s="274"/>
    </row>
    <row r="94" spans="1:17">
      <c r="A94" s="175"/>
      <c r="B94" s="194"/>
      <c r="C94" s="195"/>
      <c r="D94" s="203"/>
      <c r="E94" s="204"/>
      <c r="F94" s="197"/>
      <c r="G94" s="180">
        <v>0</v>
      </c>
      <c r="H94" s="278"/>
      <c r="I94" s="239"/>
      <c r="J94" s="240"/>
      <c r="K94" s="241"/>
      <c r="L94" s="242"/>
      <c r="M94" s="243"/>
      <c r="N94" s="244"/>
      <c r="O94" s="245"/>
      <c r="P94" s="257"/>
      <c r="Q94" s="275"/>
    </row>
    <row r="95" spans="1:17">
      <c r="A95" s="181">
        <v>17</v>
      </c>
      <c r="B95" s="182"/>
      <c r="C95" s="183"/>
      <c r="D95" s="184" t="s">
        <v>41</v>
      </c>
      <c r="E95" s="214"/>
      <c r="F95" s="215"/>
      <c r="G95" s="216"/>
      <c r="H95" s="217"/>
      <c r="I95" s="246"/>
      <c r="J95" s="247"/>
      <c r="K95" s="258"/>
      <c r="L95" s="266"/>
      <c r="M95" s="250"/>
      <c r="N95" s="251"/>
      <c r="O95" s="252"/>
      <c r="P95" s="253"/>
      <c r="Q95" s="274"/>
    </row>
    <row r="96" spans="1:17">
      <c r="A96" s="175"/>
      <c r="B96" s="194"/>
      <c r="C96" s="195"/>
      <c r="D96" s="203"/>
      <c r="E96" s="204"/>
      <c r="F96" s="197"/>
      <c r="G96" s="180">
        <v>0</v>
      </c>
      <c r="H96" s="167"/>
      <c r="I96" s="239"/>
      <c r="J96" s="240"/>
      <c r="K96" s="241"/>
      <c r="L96" s="242"/>
      <c r="M96" s="243"/>
      <c r="N96" s="244"/>
      <c r="O96" s="245"/>
      <c r="P96" s="257"/>
      <c r="Q96" s="275"/>
    </row>
    <row r="97" ht="33.75" spans="1:17">
      <c r="A97" s="181">
        <v>18</v>
      </c>
      <c r="B97" s="182"/>
      <c r="C97" s="183"/>
      <c r="D97" s="184" t="s">
        <v>43</v>
      </c>
      <c r="E97" s="214"/>
      <c r="F97" s="215"/>
      <c r="G97" s="216"/>
      <c r="H97" s="217"/>
      <c r="I97" s="246"/>
      <c r="J97" s="247"/>
      <c r="K97" s="258"/>
      <c r="L97" s="266"/>
      <c r="M97" s="250"/>
      <c r="N97" s="251"/>
      <c r="O97" s="252"/>
      <c r="P97" s="253"/>
      <c r="Q97" s="274"/>
    </row>
    <row r="98" spans="1:17">
      <c r="A98" s="175"/>
      <c r="B98" s="194"/>
      <c r="C98" s="195"/>
      <c r="D98" s="203"/>
      <c r="E98" s="204"/>
      <c r="F98" s="197"/>
      <c r="G98" s="180">
        <v>0</v>
      </c>
      <c r="H98" s="278"/>
      <c r="I98" s="239"/>
      <c r="J98" s="240"/>
      <c r="K98" s="241"/>
      <c r="L98" s="242"/>
      <c r="M98" s="243"/>
      <c r="N98" s="244"/>
      <c r="O98" s="245"/>
      <c r="P98" s="257"/>
      <c r="Q98" s="275"/>
    </row>
    <row r="99" spans="1:17">
      <c r="A99" s="181">
        <v>19</v>
      </c>
      <c r="B99" s="182"/>
      <c r="C99" s="183"/>
      <c r="D99" s="184" t="s">
        <v>45</v>
      </c>
      <c r="E99" s="185"/>
      <c r="F99" s="213"/>
      <c r="G99" s="173"/>
      <c r="H99" s="174"/>
      <c r="I99" s="246"/>
      <c r="J99" s="247"/>
      <c r="K99" s="258"/>
      <c r="L99" s="249">
        <f>SUM(K100)</f>
        <v>116.2780623</v>
      </c>
      <c r="M99" s="250"/>
      <c r="N99" s="251"/>
      <c r="O99" s="252"/>
      <c r="P99" s="253"/>
      <c r="Q99" s="274">
        <f>SUM(P100)</f>
        <v>0</v>
      </c>
    </row>
    <row r="100" ht="22.5" spans="1:17">
      <c r="A100" s="186" t="s">
        <v>250</v>
      </c>
      <c r="B100" s="187"/>
      <c r="C100" s="188"/>
      <c r="D100" s="189" t="s">
        <v>251</v>
      </c>
      <c r="E100" s="190"/>
      <c r="F100" s="201"/>
      <c r="G100" s="192"/>
      <c r="H100" s="193"/>
      <c r="I100" s="259"/>
      <c r="J100" s="260"/>
      <c r="K100" s="261">
        <f>SUM(J101)</f>
        <v>116.2780623</v>
      </c>
      <c r="L100" s="242"/>
      <c r="M100" s="262"/>
      <c r="N100" s="263"/>
      <c r="O100" s="264"/>
      <c r="P100" s="265">
        <f>SUM(O101)</f>
        <v>0</v>
      </c>
      <c r="Q100" s="275"/>
    </row>
    <row r="101" ht="56.25" spans="1:17">
      <c r="A101" s="175" t="s">
        <v>252</v>
      </c>
      <c r="B101" s="194" t="s">
        <v>253</v>
      </c>
      <c r="C101" s="195" t="s">
        <v>136</v>
      </c>
      <c r="D101" s="196" t="s">
        <v>254</v>
      </c>
      <c r="E101" s="164" t="s">
        <v>97</v>
      </c>
      <c r="F101" s="197">
        <v>4.1</v>
      </c>
      <c r="G101" s="180">
        <v>21.99</v>
      </c>
      <c r="H101" s="167">
        <v>0.2897</v>
      </c>
      <c r="I101" s="254">
        <f t="shared" ref="I101" si="20">G101*(1+H101)</f>
        <v>28.360503</v>
      </c>
      <c r="J101" s="255">
        <f t="shared" ref="J101" si="21">I101*F101</f>
        <v>116.2780623</v>
      </c>
      <c r="K101" s="241"/>
      <c r="L101" s="242"/>
      <c r="M101" s="243"/>
      <c r="N101" s="244"/>
      <c r="O101" s="245"/>
      <c r="P101" s="257"/>
      <c r="Q101" s="275"/>
    </row>
    <row r="102" spans="1:17">
      <c r="A102" s="181">
        <v>20</v>
      </c>
      <c r="B102" s="182"/>
      <c r="C102" s="183"/>
      <c r="D102" s="184" t="s">
        <v>47</v>
      </c>
      <c r="E102" s="185"/>
      <c r="F102" s="213"/>
      <c r="G102" s="173"/>
      <c r="H102" s="174"/>
      <c r="I102" s="246"/>
      <c r="J102" s="247"/>
      <c r="K102" s="248">
        <f>SUM(J103:J104)</f>
        <v>2257.36139412</v>
      </c>
      <c r="L102" s="249">
        <f>K102</f>
        <v>2257.36139412</v>
      </c>
      <c r="M102" s="250"/>
      <c r="N102" s="251"/>
      <c r="O102" s="252"/>
      <c r="P102" s="253">
        <f>SUM(O103:O104)</f>
        <v>0</v>
      </c>
      <c r="Q102" s="274">
        <f>P102</f>
        <v>0</v>
      </c>
    </row>
    <row r="103" ht="33.75" spans="1:17">
      <c r="A103" s="175" t="s">
        <v>255</v>
      </c>
      <c r="B103" s="194" t="s">
        <v>256</v>
      </c>
      <c r="C103" s="195" t="s">
        <v>111</v>
      </c>
      <c r="D103" s="196" t="s">
        <v>257</v>
      </c>
      <c r="E103" s="164" t="s">
        <v>97</v>
      </c>
      <c r="F103" s="197">
        <v>90</v>
      </c>
      <c r="G103" s="180">
        <v>14.49</v>
      </c>
      <c r="H103" s="167">
        <v>0.2897</v>
      </c>
      <c r="I103" s="254">
        <f t="shared" ref="I103:I104" si="22">G103*(1+H103)</f>
        <v>18.687753</v>
      </c>
      <c r="J103" s="255">
        <f t="shared" ref="J103:J104" si="23">I103*F103</f>
        <v>1681.89777</v>
      </c>
      <c r="K103" s="241"/>
      <c r="L103" s="242"/>
      <c r="M103" s="243"/>
      <c r="N103" s="244"/>
      <c r="O103" s="245"/>
      <c r="P103" s="257"/>
      <c r="Q103" s="275"/>
    </row>
    <row r="104" ht="78.75" spans="1:17">
      <c r="A104" s="175" t="s">
        <v>258</v>
      </c>
      <c r="B104" s="194" t="s">
        <v>259</v>
      </c>
      <c r="C104" s="195" t="s">
        <v>111</v>
      </c>
      <c r="D104" s="196" t="s">
        <v>260</v>
      </c>
      <c r="E104" s="164" t="s">
        <v>97</v>
      </c>
      <c r="F104" s="197">
        <v>9.24</v>
      </c>
      <c r="G104" s="180">
        <v>48.29</v>
      </c>
      <c r="H104" s="167">
        <v>0.2897</v>
      </c>
      <c r="I104" s="254">
        <f t="shared" si="22"/>
        <v>62.279613</v>
      </c>
      <c r="J104" s="255">
        <f t="shared" si="23"/>
        <v>575.46362412</v>
      </c>
      <c r="K104" s="241"/>
      <c r="L104" s="242"/>
      <c r="M104" s="243"/>
      <c r="N104" s="244"/>
      <c r="O104" s="245"/>
      <c r="P104" s="257"/>
      <c r="Q104" s="275"/>
    </row>
    <row r="105" spans="1:17">
      <c r="A105" s="181">
        <v>21</v>
      </c>
      <c r="B105" s="182"/>
      <c r="C105" s="183"/>
      <c r="D105" s="184" t="s">
        <v>49</v>
      </c>
      <c r="E105" s="214"/>
      <c r="F105" s="215"/>
      <c r="G105" s="216"/>
      <c r="H105" s="217"/>
      <c r="I105" s="246"/>
      <c r="J105" s="247"/>
      <c r="K105" s="258"/>
      <c r="L105" s="266"/>
      <c r="M105" s="250"/>
      <c r="N105" s="251"/>
      <c r="O105" s="252"/>
      <c r="P105" s="253"/>
      <c r="Q105" s="274"/>
    </row>
    <row r="106" spans="1:17">
      <c r="A106" s="175"/>
      <c r="B106" s="194"/>
      <c r="C106" s="195"/>
      <c r="D106" s="196"/>
      <c r="E106" s="164"/>
      <c r="F106" s="197"/>
      <c r="G106" s="180">
        <v>0</v>
      </c>
      <c r="H106" s="167"/>
      <c r="I106" s="239"/>
      <c r="J106" s="240"/>
      <c r="K106" s="241"/>
      <c r="L106" s="242"/>
      <c r="M106" s="243"/>
      <c r="N106" s="244"/>
      <c r="O106" s="245"/>
      <c r="P106" s="257"/>
      <c r="Q106" s="275"/>
    </row>
    <row r="107" spans="1:17">
      <c r="A107" s="181">
        <v>22</v>
      </c>
      <c r="B107" s="182"/>
      <c r="C107" s="183"/>
      <c r="D107" s="184" t="s">
        <v>51</v>
      </c>
      <c r="E107" s="185"/>
      <c r="F107" s="213"/>
      <c r="G107" s="173"/>
      <c r="H107" s="174"/>
      <c r="I107" s="246"/>
      <c r="J107" s="247"/>
      <c r="K107" s="258"/>
      <c r="L107" s="249">
        <f>SUM(K108:K113)</f>
        <v>97853.0828904</v>
      </c>
      <c r="M107" s="250"/>
      <c r="N107" s="251"/>
      <c r="O107" s="252"/>
      <c r="P107" s="253"/>
      <c r="Q107" s="274">
        <f>SUM(P108:P113)</f>
        <v>0</v>
      </c>
    </row>
    <row r="108" spans="1:17">
      <c r="A108" s="186" t="s">
        <v>261</v>
      </c>
      <c r="B108" s="187"/>
      <c r="C108" s="188"/>
      <c r="D108" s="189" t="s">
        <v>262</v>
      </c>
      <c r="E108" s="190"/>
      <c r="F108" s="201"/>
      <c r="G108" s="192"/>
      <c r="H108" s="193"/>
      <c r="I108" s="259"/>
      <c r="J108" s="260"/>
      <c r="K108" s="261">
        <f>SUM(J109:J110)</f>
        <v>90925.283748</v>
      </c>
      <c r="L108" s="242"/>
      <c r="M108" s="262"/>
      <c r="N108" s="263"/>
      <c r="O108" s="264"/>
      <c r="P108" s="265">
        <f>SUM(O109:O110)</f>
        <v>0</v>
      </c>
      <c r="Q108" s="275"/>
    </row>
    <row r="109" ht="101.25" spans="1:17">
      <c r="A109" s="175" t="s">
        <v>263</v>
      </c>
      <c r="B109" s="194" t="s">
        <v>264</v>
      </c>
      <c r="C109" s="195" t="s">
        <v>265</v>
      </c>
      <c r="D109" s="196" t="s">
        <v>266</v>
      </c>
      <c r="E109" s="164" t="s">
        <v>91</v>
      </c>
      <c r="F109" s="197">
        <v>1</v>
      </c>
      <c r="G109" s="180">
        <v>39044.18</v>
      </c>
      <c r="H109" s="167">
        <v>0.2093</v>
      </c>
      <c r="I109" s="254">
        <f t="shared" ref="I109:I110" si="24">G109*(1+H109)</f>
        <v>47216.126874</v>
      </c>
      <c r="J109" s="255">
        <f t="shared" ref="J109:J110" si="25">I109*F109</f>
        <v>47216.126874</v>
      </c>
      <c r="K109" s="241"/>
      <c r="L109" s="242"/>
      <c r="M109" s="243"/>
      <c r="N109" s="244"/>
      <c r="O109" s="245"/>
      <c r="P109" s="257"/>
      <c r="Q109" s="275"/>
    </row>
    <row r="110" ht="33.75" spans="1:17">
      <c r="A110" s="175" t="s">
        <v>267</v>
      </c>
      <c r="B110" s="194" t="s">
        <v>268</v>
      </c>
      <c r="C110" s="195" t="s">
        <v>265</v>
      </c>
      <c r="D110" s="196" t="s">
        <v>269</v>
      </c>
      <c r="E110" s="164" t="s">
        <v>91</v>
      </c>
      <c r="F110" s="197">
        <v>1</v>
      </c>
      <c r="G110" s="180">
        <v>36144.18</v>
      </c>
      <c r="H110" s="167">
        <v>0.2093</v>
      </c>
      <c r="I110" s="254">
        <f t="shared" si="24"/>
        <v>43709.156874</v>
      </c>
      <c r="J110" s="255">
        <f t="shared" si="25"/>
        <v>43709.156874</v>
      </c>
      <c r="K110" s="241"/>
      <c r="L110" s="242"/>
      <c r="M110" s="243"/>
      <c r="N110" s="244"/>
      <c r="O110" s="245"/>
      <c r="P110" s="257"/>
      <c r="Q110" s="275"/>
    </row>
    <row r="111" spans="1:17">
      <c r="A111" s="186" t="s">
        <v>270</v>
      </c>
      <c r="B111" s="187"/>
      <c r="C111" s="188"/>
      <c r="D111" s="189" t="s">
        <v>271</v>
      </c>
      <c r="E111" s="190"/>
      <c r="F111" s="201"/>
      <c r="G111" s="192"/>
      <c r="H111" s="193"/>
      <c r="I111" s="259"/>
      <c r="J111" s="260"/>
      <c r="K111" s="261">
        <f>SUM(J112)</f>
        <v>6196.2331074</v>
      </c>
      <c r="L111" s="242"/>
      <c r="M111" s="262"/>
      <c r="N111" s="263"/>
      <c r="O111" s="264"/>
      <c r="P111" s="265">
        <f>SUM(O112)</f>
        <v>0</v>
      </c>
      <c r="Q111" s="275"/>
    </row>
    <row r="112" ht="22.5" spans="1:17">
      <c r="A112" s="175" t="s">
        <v>272</v>
      </c>
      <c r="B112" s="194" t="s">
        <v>273</v>
      </c>
      <c r="C112" s="195" t="s">
        <v>89</v>
      </c>
      <c r="D112" s="196" t="s">
        <v>274</v>
      </c>
      <c r="E112" s="164" t="s">
        <v>204</v>
      </c>
      <c r="F112" s="197">
        <v>27.8</v>
      </c>
      <c r="G112" s="180">
        <v>184.31</v>
      </c>
      <c r="H112" s="167">
        <v>0.2093</v>
      </c>
      <c r="I112" s="254">
        <f t="shared" ref="I112" si="26">G112*(1+H112)</f>
        <v>222.886083</v>
      </c>
      <c r="J112" s="255">
        <f t="shared" ref="J112" si="27">I112*F112</f>
        <v>6196.2331074</v>
      </c>
      <c r="K112" s="241"/>
      <c r="L112" s="242"/>
      <c r="M112" s="243"/>
      <c r="N112" s="244"/>
      <c r="O112" s="245"/>
      <c r="P112" s="257"/>
      <c r="Q112" s="275"/>
    </row>
    <row r="113" spans="1:17">
      <c r="A113" s="186" t="s">
        <v>275</v>
      </c>
      <c r="B113" s="187"/>
      <c r="C113" s="188"/>
      <c r="D113" s="189" t="s">
        <v>276</v>
      </c>
      <c r="E113" s="190"/>
      <c r="F113" s="201"/>
      <c r="G113" s="192"/>
      <c r="H113" s="193"/>
      <c r="I113" s="259"/>
      <c r="J113" s="260"/>
      <c r="K113" s="261">
        <f>SUM(J114)</f>
        <v>731.566035</v>
      </c>
      <c r="L113" s="242"/>
      <c r="M113" s="262"/>
      <c r="N113" s="263"/>
      <c r="O113" s="264"/>
      <c r="P113" s="265">
        <f>SUM(O114)</f>
        <v>0</v>
      </c>
      <c r="Q113" s="275"/>
    </row>
    <row r="114" ht="22.5" spans="1:17">
      <c r="A114" s="175" t="s">
        <v>277</v>
      </c>
      <c r="B114" s="194" t="s">
        <v>278</v>
      </c>
      <c r="C114" s="195" t="s">
        <v>83</v>
      </c>
      <c r="D114" s="196" t="s">
        <v>279</v>
      </c>
      <c r="E114" s="164" t="s">
        <v>91</v>
      </c>
      <c r="F114" s="197">
        <v>10</v>
      </c>
      <c r="G114" s="180">
        <v>60.495</v>
      </c>
      <c r="H114" s="167">
        <v>0.2093</v>
      </c>
      <c r="I114" s="254">
        <f t="shared" ref="I114" si="28">G114*(1+H114)</f>
        <v>73.1566035</v>
      </c>
      <c r="J114" s="255">
        <f t="shared" ref="J114" si="29">I114*F114</f>
        <v>731.566035</v>
      </c>
      <c r="K114" s="241"/>
      <c r="L114" s="242"/>
      <c r="M114" s="243"/>
      <c r="N114" s="244"/>
      <c r="O114" s="245"/>
      <c r="P114" s="257"/>
      <c r="Q114" s="275"/>
    </row>
    <row r="115" spans="1:17">
      <c r="A115" s="181">
        <v>23</v>
      </c>
      <c r="B115" s="182"/>
      <c r="C115" s="183"/>
      <c r="D115" s="184" t="s">
        <v>53</v>
      </c>
      <c r="E115" s="214"/>
      <c r="F115" s="215"/>
      <c r="G115" s="216"/>
      <c r="H115" s="217"/>
      <c r="I115" s="246"/>
      <c r="J115" s="247"/>
      <c r="K115" s="258"/>
      <c r="L115" s="266"/>
      <c r="M115" s="250"/>
      <c r="N115" s="251"/>
      <c r="O115" s="252"/>
      <c r="P115" s="253"/>
      <c r="Q115" s="274"/>
    </row>
    <row r="116" spans="1:17">
      <c r="A116" s="175"/>
      <c r="B116" s="194"/>
      <c r="C116" s="195"/>
      <c r="D116" s="196"/>
      <c r="E116" s="164"/>
      <c r="F116" s="197"/>
      <c r="G116" s="180">
        <v>0</v>
      </c>
      <c r="H116" s="167"/>
      <c r="I116" s="239"/>
      <c r="J116" s="240"/>
      <c r="K116" s="241"/>
      <c r="L116" s="242"/>
      <c r="M116" s="243"/>
      <c r="N116" s="244"/>
      <c r="O116" s="245"/>
      <c r="P116" s="257"/>
      <c r="Q116" s="275"/>
    </row>
    <row r="117" spans="1:17">
      <c r="A117" s="181">
        <v>24</v>
      </c>
      <c r="B117" s="182"/>
      <c r="C117" s="183"/>
      <c r="D117" s="184" t="s">
        <v>55</v>
      </c>
      <c r="E117" s="185"/>
      <c r="F117" s="213"/>
      <c r="G117" s="173"/>
      <c r="H117" s="174"/>
      <c r="I117" s="246"/>
      <c r="J117" s="247"/>
      <c r="K117" s="258"/>
      <c r="L117" s="249">
        <f>SUM(K118)</f>
        <v>14623.3821024</v>
      </c>
      <c r="M117" s="250"/>
      <c r="N117" s="251"/>
      <c r="O117" s="252"/>
      <c r="P117" s="253"/>
      <c r="Q117" s="274">
        <f>SUM(P118)</f>
        <v>0</v>
      </c>
    </row>
    <row r="118" spans="1:17">
      <c r="A118" s="186" t="s">
        <v>280</v>
      </c>
      <c r="B118" s="187"/>
      <c r="C118" s="188"/>
      <c r="D118" s="189" t="s">
        <v>281</v>
      </c>
      <c r="E118" s="190"/>
      <c r="F118" s="201"/>
      <c r="G118" s="192"/>
      <c r="H118" s="193"/>
      <c r="I118" s="259"/>
      <c r="J118" s="260"/>
      <c r="K118" s="261">
        <f>SUM(J119:J120)</f>
        <v>14623.3821024</v>
      </c>
      <c r="L118" s="242"/>
      <c r="M118" s="262"/>
      <c r="N118" s="263"/>
      <c r="O118" s="264"/>
      <c r="P118" s="265">
        <f>SUM(O119:O120)</f>
        <v>0</v>
      </c>
      <c r="Q118" s="275"/>
    </row>
    <row r="119" ht="78.75" spans="1:17">
      <c r="A119" s="175" t="s">
        <v>282</v>
      </c>
      <c r="B119" s="194" t="s">
        <v>283</v>
      </c>
      <c r="C119" s="195" t="s">
        <v>83</v>
      </c>
      <c r="D119" s="196" t="s">
        <v>284</v>
      </c>
      <c r="E119" s="164" t="s">
        <v>97</v>
      </c>
      <c r="F119" s="197">
        <v>30.4</v>
      </c>
      <c r="G119" s="180">
        <v>65.75</v>
      </c>
      <c r="H119" s="167">
        <v>0.2897</v>
      </c>
      <c r="I119" s="254">
        <f t="shared" ref="I119:I120" si="30">G119*(1+H119)</f>
        <v>84.797775</v>
      </c>
      <c r="J119" s="255">
        <f t="shared" ref="J119:J120" si="31">I119*F119</f>
        <v>2577.85236</v>
      </c>
      <c r="K119" s="241"/>
      <c r="L119" s="242"/>
      <c r="M119" s="243"/>
      <c r="N119" s="244"/>
      <c r="O119" s="245"/>
      <c r="P119" s="257"/>
      <c r="Q119" s="275"/>
    </row>
    <row r="120" ht="67.5" spans="1:17">
      <c r="A120" s="175" t="s">
        <v>285</v>
      </c>
      <c r="B120" s="194" t="s">
        <v>286</v>
      </c>
      <c r="C120" s="195" t="s">
        <v>111</v>
      </c>
      <c r="D120" s="196" t="s">
        <v>287</v>
      </c>
      <c r="E120" s="164" t="s">
        <v>97</v>
      </c>
      <c r="F120" s="197">
        <v>101.08</v>
      </c>
      <c r="G120" s="180">
        <v>92.4</v>
      </c>
      <c r="H120" s="167">
        <v>0.2897</v>
      </c>
      <c r="I120" s="254">
        <f t="shared" si="30"/>
        <v>119.16828</v>
      </c>
      <c r="J120" s="255">
        <f t="shared" si="31"/>
        <v>12045.5297424</v>
      </c>
      <c r="K120" s="241"/>
      <c r="L120" s="242"/>
      <c r="M120" s="243"/>
      <c r="N120" s="244"/>
      <c r="O120" s="245"/>
      <c r="P120" s="257"/>
      <c r="Q120" s="275"/>
    </row>
    <row r="121" spans="1:17">
      <c r="A121" s="181">
        <v>25</v>
      </c>
      <c r="B121" s="182"/>
      <c r="C121" s="183"/>
      <c r="D121" s="184" t="s">
        <v>57</v>
      </c>
      <c r="E121" s="185"/>
      <c r="F121" s="213"/>
      <c r="G121" s="173"/>
      <c r="H121" s="174"/>
      <c r="I121" s="246"/>
      <c r="J121" s="247"/>
      <c r="K121" s="258"/>
      <c r="L121" s="249">
        <f>SUM(K122:K132)</f>
        <v>10168.0515468</v>
      </c>
      <c r="M121" s="250"/>
      <c r="N121" s="251"/>
      <c r="O121" s="252"/>
      <c r="P121" s="253"/>
      <c r="Q121" s="274">
        <f>SUM(P122:P132)</f>
        <v>0</v>
      </c>
    </row>
    <row r="122" spans="1:17">
      <c r="A122" s="186" t="s">
        <v>288</v>
      </c>
      <c r="B122" s="187"/>
      <c r="C122" s="188"/>
      <c r="D122" s="189" t="s">
        <v>289</v>
      </c>
      <c r="E122" s="190"/>
      <c r="F122" s="201"/>
      <c r="G122" s="192"/>
      <c r="H122" s="193"/>
      <c r="I122" s="259"/>
      <c r="J122" s="260"/>
      <c r="K122" s="261">
        <f>SUM(J123:J125)</f>
        <v>2094.9358023</v>
      </c>
      <c r="L122" s="242"/>
      <c r="M122" s="262"/>
      <c r="N122" s="263"/>
      <c r="O122" s="264"/>
      <c r="P122" s="265">
        <f>SUM(O123:O125)</f>
        <v>0</v>
      </c>
      <c r="Q122" s="275"/>
    </row>
    <row r="123" ht="33.75" spans="1:17">
      <c r="A123" s="175" t="s">
        <v>290</v>
      </c>
      <c r="B123" s="194" t="s">
        <v>291</v>
      </c>
      <c r="C123" s="195" t="s">
        <v>83</v>
      </c>
      <c r="D123" s="196" t="s">
        <v>292</v>
      </c>
      <c r="E123" s="164" t="s">
        <v>138</v>
      </c>
      <c r="F123" s="197">
        <v>12.1</v>
      </c>
      <c r="G123" s="180">
        <v>14.79</v>
      </c>
      <c r="H123" s="167">
        <v>0.2897</v>
      </c>
      <c r="I123" s="254">
        <f t="shared" ref="I123:I125" si="32">G123*(1+H123)</f>
        <v>19.074663</v>
      </c>
      <c r="J123" s="255">
        <f t="shared" ref="J123:J125" si="33">I123*F123</f>
        <v>230.8034223</v>
      </c>
      <c r="K123" s="241"/>
      <c r="L123" s="242"/>
      <c r="M123" s="243"/>
      <c r="N123" s="244"/>
      <c r="O123" s="245"/>
      <c r="P123" s="257"/>
      <c r="Q123" s="275"/>
    </row>
    <row r="124" ht="33.75" spans="1:17">
      <c r="A124" s="175" t="s">
        <v>293</v>
      </c>
      <c r="B124" s="194" t="s">
        <v>294</v>
      </c>
      <c r="C124" s="195" t="s">
        <v>295</v>
      </c>
      <c r="D124" s="196" t="s">
        <v>296</v>
      </c>
      <c r="E124" s="164" t="s">
        <v>91</v>
      </c>
      <c r="F124" s="197">
        <v>3</v>
      </c>
      <c r="G124" s="180">
        <v>315</v>
      </c>
      <c r="H124" s="167">
        <v>0.2897</v>
      </c>
      <c r="I124" s="254">
        <f t="shared" si="32"/>
        <v>406.2555</v>
      </c>
      <c r="J124" s="255">
        <f t="shared" si="33"/>
        <v>1218.7665</v>
      </c>
      <c r="K124" s="241"/>
      <c r="L124" s="242"/>
      <c r="M124" s="243"/>
      <c r="N124" s="244"/>
      <c r="O124" s="245"/>
      <c r="P124" s="257"/>
      <c r="Q124" s="275"/>
    </row>
    <row r="125" ht="33.75" spans="1:17">
      <c r="A125" s="175" t="s">
        <v>297</v>
      </c>
      <c r="B125" s="194" t="s">
        <v>298</v>
      </c>
      <c r="C125" s="195" t="s">
        <v>83</v>
      </c>
      <c r="D125" s="196" t="s">
        <v>299</v>
      </c>
      <c r="E125" s="164" t="s">
        <v>91</v>
      </c>
      <c r="F125" s="197">
        <v>2</v>
      </c>
      <c r="G125" s="180">
        <v>250.2</v>
      </c>
      <c r="H125" s="167">
        <v>0.2897</v>
      </c>
      <c r="I125" s="254">
        <f t="shared" si="32"/>
        <v>322.68294</v>
      </c>
      <c r="J125" s="255">
        <f t="shared" si="33"/>
        <v>645.36588</v>
      </c>
      <c r="K125" s="241"/>
      <c r="L125" s="242"/>
      <c r="M125" s="243"/>
      <c r="N125" s="244"/>
      <c r="O125" s="245"/>
      <c r="P125" s="257"/>
      <c r="Q125" s="275"/>
    </row>
    <row r="126" spans="1:17">
      <c r="A126" s="186" t="s">
        <v>300</v>
      </c>
      <c r="B126" s="187"/>
      <c r="C126" s="188"/>
      <c r="D126" s="189" t="s">
        <v>301</v>
      </c>
      <c r="E126" s="190"/>
      <c r="F126" s="201"/>
      <c r="G126" s="192"/>
      <c r="H126" s="193"/>
      <c r="I126" s="259"/>
      <c r="J126" s="260"/>
      <c r="K126" s="261">
        <f>SUM(J127:J128)</f>
        <v>3482.19</v>
      </c>
      <c r="L126" s="242"/>
      <c r="M126" s="262"/>
      <c r="N126" s="263"/>
      <c r="O126" s="264"/>
      <c r="P126" s="265">
        <f>SUM(O127:O128)</f>
        <v>0</v>
      </c>
      <c r="Q126" s="275"/>
    </row>
    <row r="127" spans="1:17">
      <c r="A127" s="175" t="s">
        <v>302</v>
      </c>
      <c r="B127" s="194" t="s">
        <v>303</v>
      </c>
      <c r="C127" s="195" t="s">
        <v>89</v>
      </c>
      <c r="D127" s="196" t="s">
        <v>304</v>
      </c>
      <c r="E127" s="164" t="s">
        <v>91</v>
      </c>
      <c r="F127" s="197">
        <v>1</v>
      </c>
      <c r="G127" s="180">
        <v>1200</v>
      </c>
      <c r="H127" s="167">
        <v>0.2897</v>
      </c>
      <c r="I127" s="254">
        <f t="shared" ref="I127:I128" si="34">G127*(1+H127)</f>
        <v>1547.64</v>
      </c>
      <c r="J127" s="255">
        <f t="shared" ref="J127:J128" si="35">I127*F127</f>
        <v>1547.64</v>
      </c>
      <c r="K127" s="241"/>
      <c r="L127" s="242"/>
      <c r="M127" s="243"/>
      <c r="N127" s="244"/>
      <c r="O127" s="245"/>
      <c r="P127" s="257"/>
      <c r="Q127" s="275"/>
    </row>
    <row r="128" spans="1:17">
      <c r="A128" s="175" t="s">
        <v>305</v>
      </c>
      <c r="B128" s="194" t="s">
        <v>306</v>
      </c>
      <c r="C128" s="195" t="s">
        <v>89</v>
      </c>
      <c r="D128" s="196" t="s">
        <v>307</v>
      </c>
      <c r="E128" s="164" t="s">
        <v>91</v>
      </c>
      <c r="F128" s="197">
        <v>1</v>
      </c>
      <c r="G128" s="180">
        <v>1500</v>
      </c>
      <c r="H128" s="167">
        <v>0.2897</v>
      </c>
      <c r="I128" s="254">
        <f t="shared" si="34"/>
        <v>1934.55</v>
      </c>
      <c r="J128" s="255">
        <f t="shared" si="35"/>
        <v>1934.55</v>
      </c>
      <c r="K128" s="241"/>
      <c r="L128" s="242"/>
      <c r="M128" s="243"/>
      <c r="N128" s="244"/>
      <c r="O128" s="245"/>
      <c r="P128" s="257"/>
      <c r="Q128" s="275"/>
    </row>
    <row r="129" ht="22.5" spans="1:17">
      <c r="A129" s="186" t="s">
        <v>308</v>
      </c>
      <c r="B129" s="187"/>
      <c r="C129" s="188"/>
      <c r="D129" s="189" t="s">
        <v>309</v>
      </c>
      <c r="E129" s="190"/>
      <c r="F129" s="201"/>
      <c r="G129" s="192"/>
      <c r="H129" s="193"/>
      <c r="I129" s="259"/>
      <c r="J129" s="260"/>
      <c r="K129" s="261">
        <f>SUM(J131)</f>
        <v>707.78736</v>
      </c>
      <c r="L129" s="242"/>
      <c r="M129" s="262"/>
      <c r="N129" s="263"/>
      <c r="O129" s="264"/>
      <c r="P129" s="265">
        <f>SUM(O131)</f>
        <v>0</v>
      </c>
      <c r="Q129" s="275"/>
    </row>
    <row r="130" spans="1:17">
      <c r="A130" s="175" t="s">
        <v>310</v>
      </c>
      <c r="B130" s="194"/>
      <c r="C130" s="195"/>
      <c r="D130" s="196" t="s">
        <v>311</v>
      </c>
      <c r="E130" s="164"/>
      <c r="F130" s="197"/>
      <c r="G130" s="180"/>
      <c r="H130" s="167"/>
      <c r="I130" s="239"/>
      <c r="J130" s="240"/>
      <c r="K130" s="241"/>
      <c r="L130" s="242"/>
      <c r="M130" s="243"/>
      <c r="N130" s="244"/>
      <c r="O130" s="245"/>
      <c r="P130" s="257"/>
      <c r="Q130" s="275"/>
    </row>
    <row r="131" ht="22.5" spans="1:17">
      <c r="A131" s="175" t="s">
        <v>312</v>
      </c>
      <c r="B131" s="194" t="s">
        <v>313</v>
      </c>
      <c r="C131" s="195" t="s">
        <v>89</v>
      </c>
      <c r="D131" s="196" t="s">
        <v>314</v>
      </c>
      <c r="E131" s="164" t="s">
        <v>91</v>
      </c>
      <c r="F131" s="197">
        <v>16</v>
      </c>
      <c r="G131" s="180">
        <v>34.3</v>
      </c>
      <c r="H131" s="167">
        <v>0.2897</v>
      </c>
      <c r="I131" s="254">
        <f t="shared" ref="I131" si="36">G131*(1+H131)</f>
        <v>44.23671</v>
      </c>
      <c r="J131" s="255">
        <f t="shared" ref="J131" si="37">I131*F131</f>
        <v>707.78736</v>
      </c>
      <c r="K131" s="241"/>
      <c r="L131" s="242"/>
      <c r="M131" s="243"/>
      <c r="N131" s="244"/>
      <c r="O131" s="245"/>
      <c r="P131" s="257"/>
      <c r="Q131" s="275"/>
    </row>
    <row r="132" spans="1:17">
      <c r="A132" s="186" t="s">
        <v>315</v>
      </c>
      <c r="B132" s="187"/>
      <c r="C132" s="188"/>
      <c r="D132" s="189" t="s">
        <v>316</v>
      </c>
      <c r="E132" s="190"/>
      <c r="F132" s="201"/>
      <c r="G132" s="192"/>
      <c r="H132" s="193"/>
      <c r="I132" s="259"/>
      <c r="J132" s="260"/>
      <c r="K132" s="261">
        <f>SUM(J134:J137)</f>
        <v>3883.1383845</v>
      </c>
      <c r="L132" s="242"/>
      <c r="M132" s="262"/>
      <c r="N132" s="263"/>
      <c r="O132" s="264"/>
      <c r="P132" s="265">
        <f>SUM(O134:O137)</f>
        <v>0</v>
      </c>
      <c r="Q132" s="275"/>
    </row>
    <row r="133" spans="1:17">
      <c r="A133" s="175" t="s">
        <v>317</v>
      </c>
      <c r="B133" s="194"/>
      <c r="C133" s="195"/>
      <c r="D133" s="196" t="s">
        <v>318</v>
      </c>
      <c r="E133" s="164"/>
      <c r="F133" s="197"/>
      <c r="G133" s="180"/>
      <c r="H133" s="167"/>
      <c r="I133" s="239"/>
      <c r="J133" s="240"/>
      <c r="K133" s="241"/>
      <c r="L133" s="242"/>
      <c r="M133" s="243"/>
      <c r="N133" s="244"/>
      <c r="O133" s="245"/>
      <c r="P133" s="299"/>
      <c r="Q133" s="313"/>
    </row>
    <row r="134" ht="22.5" spans="1:17">
      <c r="A134" s="175" t="s">
        <v>319</v>
      </c>
      <c r="B134" s="194" t="s">
        <v>320</v>
      </c>
      <c r="C134" s="195" t="s">
        <v>111</v>
      </c>
      <c r="D134" s="196" t="s">
        <v>321</v>
      </c>
      <c r="E134" s="164" t="s">
        <v>97</v>
      </c>
      <c r="F134" s="197">
        <v>248.43</v>
      </c>
      <c r="G134" s="180">
        <v>3.55</v>
      </c>
      <c r="H134" s="167">
        <v>0.2897</v>
      </c>
      <c r="I134" s="254">
        <f t="shared" ref="I134:I137" si="38">G134*(1+H134)</f>
        <v>4.578435</v>
      </c>
      <c r="J134" s="255">
        <f t="shared" ref="J134:J137" si="39">I134*F134</f>
        <v>1137.42060705</v>
      </c>
      <c r="K134" s="241"/>
      <c r="L134" s="242"/>
      <c r="M134" s="243"/>
      <c r="N134" s="244"/>
      <c r="O134" s="245"/>
      <c r="P134" s="299"/>
      <c r="Q134" s="313"/>
    </row>
    <row r="135" ht="22.5" spans="1:17">
      <c r="A135" s="175" t="s">
        <v>322</v>
      </c>
      <c r="B135" s="194" t="s">
        <v>323</v>
      </c>
      <c r="C135" s="195" t="s">
        <v>111</v>
      </c>
      <c r="D135" s="196" t="s">
        <v>324</v>
      </c>
      <c r="E135" s="164" t="s">
        <v>97</v>
      </c>
      <c r="F135" s="197">
        <v>15.12</v>
      </c>
      <c r="G135" s="180">
        <v>1.01</v>
      </c>
      <c r="H135" s="167">
        <v>0.2897</v>
      </c>
      <c r="I135" s="254">
        <f t="shared" si="38"/>
        <v>1.302597</v>
      </c>
      <c r="J135" s="255">
        <f t="shared" si="39"/>
        <v>19.69526664</v>
      </c>
      <c r="K135" s="241"/>
      <c r="L135" s="242"/>
      <c r="M135" s="243"/>
      <c r="N135" s="244"/>
      <c r="O135" s="245"/>
      <c r="P135" s="300"/>
      <c r="Q135" s="314"/>
    </row>
    <row r="136" ht="78.75" spans="1:17">
      <c r="A136" s="175" t="s">
        <v>325</v>
      </c>
      <c r="B136" s="194" t="s">
        <v>326</v>
      </c>
      <c r="C136" s="195" t="s">
        <v>136</v>
      </c>
      <c r="D136" s="196" t="s">
        <v>327</v>
      </c>
      <c r="E136" s="164" t="s">
        <v>97</v>
      </c>
      <c r="F136" s="197">
        <v>38.09</v>
      </c>
      <c r="G136" s="180">
        <v>4.87</v>
      </c>
      <c r="H136" s="167">
        <v>0.2897</v>
      </c>
      <c r="I136" s="254">
        <f t="shared" si="38"/>
        <v>6.280839</v>
      </c>
      <c r="J136" s="255">
        <f t="shared" si="39"/>
        <v>239.23715751</v>
      </c>
      <c r="K136" s="241"/>
      <c r="L136" s="242"/>
      <c r="M136" s="243"/>
      <c r="N136" s="244"/>
      <c r="O136" s="245"/>
      <c r="P136" s="300"/>
      <c r="Q136" s="314"/>
    </row>
    <row r="137" ht="78.75" spans="1:17">
      <c r="A137" s="175" t="s">
        <v>328</v>
      </c>
      <c r="B137" s="194" t="s">
        <v>329</v>
      </c>
      <c r="C137" s="195" t="s">
        <v>136</v>
      </c>
      <c r="D137" s="196" t="s">
        <v>330</v>
      </c>
      <c r="E137" s="164" t="s">
        <v>97</v>
      </c>
      <c r="F137" s="197">
        <v>268.55</v>
      </c>
      <c r="G137" s="180">
        <v>7.18</v>
      </c>
      <c r="H137" s="167">
        <v>0.2897</v>
      </c>
      <c r="I137" s="254">
        <f t="shared" si="38"/>
        <v>9.260046</v>
      </c>
      <c r="J137" s="255">
        <f t="shared" si="39"/>
        <v>2486.7853533</v>
      </c>
      <c r="K137" s="241"/>
      <c r="L137" s="242"/>
      <c r="M137" s="243"/>
      <c r="N137" s="244"/>
      <c r="O137" s="245"/>
      <c r="P137" s="300"/>
      <c r="Q137" s="314"/>
    </row>
    <row r="138" spans="1:17">
      <c r="A138" s="279"/>
      <c r="B138" s="194"/>
      <c r="C138" s="195"/>
      <c r="D138" s="196"/>
      <c r="E138" s="164"/>
      <c r="F138" s="197"/>
      <c r="G138" s="180"/>
      <c r="H138" s="280"/>
      <c r="I138" s="301"/>
      <c r="J138" s="302"/>
      <c r="K138" s="303"/>
      <c r="L138" s="304"/>
      <c r="M138" s="305"/>
      <c r="N138" s="306"/>
      <c r="O138" s="307"/>
      <c r="P138" s="308"/>
      <c r="Q138" s="315"/>
    </row>
    <row r="139" ht="28.5" customHeight="1" spans="1:17">
      <c r="A139" s="281" t="s">
        <v>331</v>
      </c>
      <c r="B139" s="282"/>
      <c r="C139" s="282"/>
      <c r="D139" s="282"/>
      <c r="E139" s="282"/>
      <c r="F139" s="282"/>
      <c r="G139" s="282"/>
      <c r="H139" s="282"/>
      <c r="I139" s="282"/>
      <c r="J139" s="309"/>
      <c r="K139" s="309"/>
      <c r="L139" s="310">
        <f>SUM(L12:L138)</f>
        <v>234480.7867595</v>
      </c>
      <c r="M139" s="311" t="s">
        <v>332</v>
      </c>
      <c r="N139" s="311"/>
      <c r="O139" s="311"/>
      <c r="P139" s="311"/>
      <c r="Q139" s="316">
        <f>SUM(Q12:Q138)</f>
        <v>0</v>
      </c>
    </row>
    <row r="140" ht="35.25" customHeight="1" spans="1:17">
      <c r="A140" s="283" t="s">
        <v>59</v>
      </c>
      <c r="B140" s="283"/>
      <c r="C140" s="283"/>
      <c r="D140" s="283"/>
      <c r="E140" s="283"/>
      <c r="F140" s="283"/>
      <c r="G140" s="284" t="s">
        <v>60</v>
      </c>
      <c r="H140" s="285"/>
      <c r="I140" s="285"/>
      <c r="J140" s="285"/>
      <c r="K140" s="285"/>
      <c r="L140" s="285"/>
      <c r="M140" s="285"/>
      <c r="N140" s="285"/>
      <c r="O140" s="285"/>
      <c r="P140" s="285"/>
      <c r="Q140" s="317"/>
    </row>
    <row r="141" ht="40.5" customHeight="1" spans="1:17">
      <c r="A141" s="286" t="s">
        <v>61</v>
      </c>
      <c r="B141" s="287"/>
      <c r="C141" s="287"/>
      <c r="D141" s="287"/>
      <c r="E141" s="286" t="s">
        <v>333</v>
      </c>
      <c r="F141" s="287"/>
      <c r="G141" s="288"/>
      <c r="H141" s="289"/>
      <c r="I141" s="289"/>
      <c r="J141" s="289"/>
      <c r="K141" s="289"/>
      <c r="L141" s="289"/>
      <c r="M141" s="289"/>
      <c r="N141" s="289"/>
      <c r="O141" s="289"/>
      <c r="P141" s="289"/>
      <c r="Q141" s="318"/>
    </row>
    <row r="142" spans="1:17">
      <c r="A142" s="290" t="s">
        <v>62</v>
      </c>
      <c r="B142" s="291" t="s">
        <v>334</v>
      </c>
      <c r="C142" s="291"/>
      <c r="D142" s="291"/>
      <c r="E142" s="291"/>
      <c r="F142" s="291"/>
      <c r="G142" s="292"/>
      <c r="H142" s="292"/>
      <c r="I142" s="292"/>
      <c r="J142" s="292"/>
      <c r="K142" s="292"/>
      <c r="L142" s="292"/>
      <c r="M142" s="292"/>
      <c r="N142" s="292"/>
      <c r="O142" s="312"/>
      <c r="P142" s="312"/>
      <c r="Q142" s="312"/>
    </row>
    <row r="143" spans="1:17">
      <c r="A143" s="293"/>
      <c r="B143" s="294" t="s">
        <v>335</v>
      </c>
      <c r="C143" s="294"/>
      <c r="D143" s="294"/>
      <c r="E143" s="294"/>
      <c r="F143" s="294"/>
      <c r="G143" s="294"/>
      <c r="H143" s="294"/>
      <c r="I143" s="294"/>
      <c r="J143" s="294"/>
      <c r="K143" s="294"/>
      <c r="L143" s="294"/>
      <c r="M143" s="294"/>
      <c r="N143" s="294"/>
      <c r="O143" s="312"/>
      <c r="P143" s="312"/>
      <c r="Q143" s="312"/>
    </row>
    <row r="144" customHeight="1" spans="1:17">
      <c r="A144" s="293"/>
      <c r="B144" s="295" t="s">
        <v>336</v>
      </c>
      <c r="C144" s="295"/>
      <c r="D144" s="295"/>
      <c r="E144" s="295"/>
      <c r="F144" s="295"/>
      <c r="G144" s="295"/>
      <c r="H144" s="295"/>
      <c r="I144" s="295"/>
      <c r="J144" s="295"/>
      <c r="K144" s="295"/>
      <c r="L144" s="295"/>
      <c r="M144" s="295"/>
      <c r="N144" s="295"/>
      <c r="O144" s="295"/>
      <c r="P144" s="295"/>
      <c r="Q144" s="295"/>
    </row>
    <row r="145" customHeight="1" spans="1:17">
      <c r="A145" s="293"/>
      <c r="B145" s="296" t="s">
        <v>337</v>
      </c>
      <c r="C145" s="296"/>
      <c r="D145" s="296"/>
      <c r="E145" s="296"/>
      <c r="F145" s="296"/>
      <c r="G145" s="296"/>
      <c r="H145" s="296"/>
      <c r="I145" s="296"/>
      <c r="J145" s="296"/>
      <c r="K145" s="296"/>
      <c r="L145" s="296"/>
      <c r="M145" s="296"/>
      <c r="N145" s="296"/>
      <c r="O145" s="312"/>
      <c r="P145" s="312"/>
      <c r="Q145" s="312"/>
    </row>
    <row r="146" ht="23.25" customHeight="1" spans="1:17">
      <c r="A146" s="293"/>
      <c r="B146" s="297" t="s">
        <v>338</v>
      </c>
      <c r="C146" s="297"/>
      <c r="D146" s="297"/>
      <c r="E146" s="297"/>
      <c r="F146" s="297"/>
      <c r="G146" s="297"/>
      <c r="H146" s="297"/>
      <c r="I146" s="297"/>
      <c r="J146" s="297"/>
      <c r="K146" s="297"/>
      <c r="L146" s="297"/>
      <c r="M146" s="297"/>
      <c r="N146" s="297"/>
      <c r="O146" s="297"/>
      <c r="P146" s="297"/>
      <c r="Q146" s="297"/>
    </row>
    <row r="147" spans="1:17">
      <c r="A147" s="293"/>
      <c r="B147" s="295" t="s">
        <v>339</v>
      </c>
      <c r="C147" s="295"/>
      <c r="D147" s="295"/>
      <c r="E147" s="295"/>
      <c r="F147" s="295"/>
      <c r="G147" s="295"/>
      <c r="H147" s="295"/>
      <c r="I147" s="295"/>
      <c r="J147" s="295"/>
      <c r="K147" s="295"/>
      <c r="L147" s="295"/>
      <c r="M147" s="295"/>
      <c r="N147" s="295"/>
      <c r="O147" s="312"/>
      <c r="P147" s="312"/>
      <c r="Q147" s="312"/>
    </row>
    <row r="148" spans="1:17">
      <c r="A148" s="293"/>
      <c r="B148" s="295" t="s">
        <v>340</v>
      </c>
      <c r="C148" s="295"/>
      <c r="D148" s="295"/>
      <c r="E148" s="295"/>
      <c r="F148" s="295"/>
      <c r="G148" s="295"/>
      <c r="H148" s="295"/>
      <c r="I148" s="295"/>
      <c r="J148" s="295"/>
      <c r="K148" s="295"/>
      <c r="L148" s="295"/>
      <c r="M148" s="295"/>
      <c r="N148" s="295"/>
      <c r="O148" s="312"/>
      <c r="P148" s="312"/>
      <c r="Q148" s="312"/>
    </row>
    <row r="149" ht="27" customHeight="1" spans="1:17">
      <c r="A149" s="293"/>
      <c r="B149" s="387" t="s">
        <v>341</v>
      </c>
      <c r="C149" s="298"/>
      <c r="D149" s="298"/>
      <c r="E149" s="298"/>
      <c r="F149" s="298"/>
      <c r="G149" s="298"/>
      <c r="H149" s="298"/>
      <c r="I149" s="298"/>
      <c r="J149" s="298"/>
      <c r="K149" s="298"/>
      <c r="L149" s="298"/>
      <c r="M149" s="298"/>
      <c r="N149" s="298"/>
      <c r="O149" s="298"/>
      <c r="P149" s="298"/>
      <c r="Q149" s="298"/>
    </row>
    <row r="303" ht="15" customHeight="1" spans="15:15">
      <c r="O303" s="319"/>
    </row>
    <row r="304" ht="33.75" customHeight="1"/>
    <row r="305" ht="31.5" customHeight="1"/>
    <row r="306" ht="24.75" customHeight="1"/>
    <row r="311" ht="26.25" customHeight="1"/>
  </sheetData>
  <sheetProtection password="DA3D" sheet="1" objects="1"/>
  <mergeCells count="38">
    <mergeCell ref="A1:Q1"/>
    <mergeCell ref="A2:Q2"/>
    <mergeCell ref="A3:Q3"/>
    <mergeCell ref="A5:Q5"/>
    <mergeCell ref="A6:Q6"/>
    <mergeCell ref="A7:Q7"/>
    <mergeCell ref="E8:L8"/>
    <mergeCell ref="M8:Q8"/>
    <mergeCell ref="I9:L9"/>
    <mergeCell ref="N9:Q9"/>
    <mergeCell ref="J10:L10"/>
    <mergeCell ref="O10:Q10"/>
    <mergeCell ref="A139:I139"/>
    <mergeCell ref="M139:P139"/>
    <mergeCell ref="A140:F140"/>
    <mergeCell ref="A141:D141"/>
    <mergeCell ref="E141:F141"/>
    <mergeCell ref="B142:N142"/>
    <mergeCell ref="B143:N143"/>
    <mergeCell ref="B144:Q144"/>
    <mergeCell ref="B145:N145"/>
    <mergeCell ref="B146:Q146"/>
    <mergeCell ref="B147:N147"/>
    <mergeCell ref="B148:N148"/>
    <mergeCell ref="B149:Q149"/>
    <mergeCell ref="A9:A11"/>
    <mergeCell ref="A142:A149"/>
    <mergeCell ref="B9:B11"/>
    <mergeCell ref="C9:C11"/>
    <mergeCell ref="D9:D11"/>
    <mergeCell ref="E9:E11"/>
    <mergeCell ref="F9:F11"/>
    <mergeCell ref="G9:G11"/>
    <mergeCell ref="H9:H11"/>
    <mergeCell ref="I10:I11"/>
    <mergeCell ref="M9:M11"/>
    <mergeCell ref="N10:N11"/>
    <mergeCell ref="G140:Q141"/>
  </mergeCells>
  <printOptions horizontalCentered="1"/>
  <pageMargins left="0" right="0" top="0.47244094488189" bottom="0.354330708661417" header="0.236220472440945" footer="0.196850393700787"/>
  <pageSetup paperSize="9" scale="75" fitToHeight="16" orientation="landscape"/>
  <headerFooter>
    <oddHeader>&amp;R&amp;"Verdana,Normal"&amp;8Fls.:______
Processo n.º 23069.160041/2021-06</oddHeader>
    <oddFooter>&amp;R&amp;"Verdana,Normal"&amp;8Pág.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8"/>
  <sheetViews>
    <sheetView workbookViewId="0">
      <selection activeCell="A3" sqref="A3:I3"/>
    </sheetView>
  </sheetViews>
  <sheetFormatPr defaultColWidth="9" defaultRowHeight="15"/>
  <cols>
    <col min="1" max="1" width="6" customWidth="1"/>
    <col min="2" max="2" width="38.5714285714286" customWidth="1"/>
    <col min="3" max="3" width="13" customWidth="1"/>
    <col min="4" max="4" width="11.1428571428571" customWidth="1"/>
    <col min="5" max="5" width="11.4285714285714" customWidth="1"/>
    <col min="6" max="9" width="12.7142857142857" customWidth="1"/>
    <col min="10" max="10" width="12.2857142857143" customWidth="1"/>
  </cols>
  <sheetData>
    <row r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71"/>
      <c r="K1" s="71"/>
      <c r="L1" s="71"/>
    </row>
    <row r="2" spans="1:12">
      <c r="A2" s="1" t="s">
        <v>1</v>
      </c>
      <c r="B2" s="1"/>
      <c r="C2" s="1"/>
      <c r="D2" s="1"/>
      <c r="E2" s="1"/>
      <c r="F2" s="1"/>
      <c r="G2" s="1"/>
      <c r="H2" s="1"/>
      <c r="I2" s="1"/>
      <c r="J2" s="71"/>
      <c r="K2" s="71"/>
      <c r="L2" s="71"/>
    </row>
    <row r="3" spans="1:12">
      <c r="A3" s="2" t="s">
        <v>342</v>
      </c>
      <c r="B3" s="2"/>
      <c r="C3" s="2"/>
      <c r="D3" s="2"/>
      <c r="E3" s="2"/>
      <c r="F3" s="2"/>
      <c r="G3" s="2"/>
      <c r="H3" s="2"/>
      <c r="I3" s="2"/>
      <c r="J3" s="72"/>
      <c r="K3" s="72"/>
      <c r="L3" s="72"/>
    </row>
    <row r="4" spans="1:12">
      <c r="A4" s="3" t="s">
        <v>343</v>
      </c>
      <c r="B4" s="3"/>
      <c r="C4" s="3"/>
      <c r="D4" s="3"/>
      <c r="E4" s="3"/>
      <c r="F4" s="3"/>
      <c r="G4" s="3"/>
      <c r="H4" s="3"/>
      <c r="I4" s="3"/>
      <c r="J4" s="73"/>
      <c r="K4" s="74"/>
      <c r="L4" s="75"/>
    </row>
    <row r="5" ht="29.25" customHeight="1" spans="1:15">
      <c r="A5" s="4" t="s">
        <v>4</v>
      </c>
      <c r="B5" s="4"/>
      <c r="C5" s="4"/>
      <c r="D5" s="4"/>
      <c r="E5" s="4"/>
      <c r="F5" s="4"/>
      <c r="G5" s="4"/>
      <c r="H5" s="4"/>
      <c r="I5" s="4"/>
      <c r="J5" s="5"/>
      <c r="K5" s="5"/>
      <c r="L5" s="5"/>
      <c r="M5" s="5"/>
      <c r="N5" s="5"/>
      <c r="O5" s="5"/>
    </row>
    <row r="6" customHeight="1" spans="1:13">
      <c r="A6" s="5"/>
      <c r="B6" s="5"/>
      <c r="C6" s="5"/>
      <c r="D6" s="5"/>
      <c r="E6" s="5"/>
      <c r="F6" s="5"/>
      <c r="G6" s="5"/>
      <c r="H6" s="5"/>
      <c r="I6" s="5"/>
      <c r="K6" s="4"/>
      <c r="L6" s="4"/>
      <c r="M6" s="76"/>
    </row>
    <row r="7" ht="29.25" customHeight="1" spans="1:13">
      <c r="A7" s="6" t="s">
        <v>5</v>
      </c>
      <c r="B7" s="6"/>
      <c r="C7" s="6"/>
      <c r="D7" s="6"/>
      <c r="E7" s="6"/>
      <c r="F7" s="6"/>
      <c r="G7" s="6"/>
      <c r="H7" s="6"/>
      <c r="I7" s="6"/>
      <c r="J7" s="77"/>
      <c r="K7" s="77"/>
      <c r="L7" s="77"/>
      <c r="M7" s="77"/>
    </row>
    <row r="8" ht="15.75" spans="1:10">
      <c r="A8" s="7" t="s">
        <v>8</v>
      </c>
      <c r="B8" s="8" t="s">
        <v>344</v>
      </c>
      <c r="C8" s="8" t="s">
        <v>345</v>
      </c>
      <c r="D8" s="8" t="s">
        <v>10</v>
      </c>
      <c r="E8" s="9" t="s">
        <v>346</v>
      </c>
      <c r="F8" s="9"/>
      <c r="G8" s="9"/>
      <c r="H8" s="9"/>
      <c r="I8" s="78" t="s">
        <v>347</v>
      </c>
      <c r="J8" s="79"/>
    </row>
    <row r="9" spans="1:10">
      <c r="A9" s="10"/>
      <c r="B9" s="11"/>
      <c r="C9" s="11"/>
      <c r="D9" s="11"/>
      <c r="E9" s="12" t="s">
        <v>348</v>
      </c>
      <c r="F9" s="12" t="s">
        <v>349</v>
      </c>
      <c r="G9" s="12" t="s">
        <v>350</v>
      </c>
      <c r="H9" s="12" t="s">
        <v>351</v>
      </c>
      <c r="I9" s="80"/>
      <c r="J9" s="79"/>
    </row>
    <row r="10" ht="9.95" customHeight="1" spans="1:10">
      <c r="A10" s="13" t="s">
        <v>352</v>
      </c>
      <c r="B10" s="14" t="s">
        <v>14</v>
      </c>
      <c r="C10" s="15">
        <v>0</v>
      </c>
      <c r="D10" s="16">
        <f>C10/C$61</f>
        <v>0</v>
      </c>
      <c r="E10" s="17"/>
      <c r="F10" s="17"/>
      <c r="G10" s="17"/>
      <c r="H10" s="18"/>
      <c r="I10" s="81">
        <f t="shared" ref="I10:I59" si="0">SUM(E10:H10)</f>
        <v>0</v>
      </c>
      <c r="J10" s="79"/>
    </row>
    <row r="11" customHeight="1" spans="1:10">
      <c r="A11" s="19"/>
      <c r="B11" s="20"/>
      <c r="C11" s="21"/>
      <c r="D11" s="22"/>
      <c r="E11" s="23"/>
      <c r="F11" s="23"/>
      <c r="G11" s="23"/>
      <c r="H11" s="23"/>
      <c r="I11" s="82">
        <f t="shared" si="0"/>
        <v>0</v>
      </c>
      <c r="J11" s="83"/>
    </row>
    <row r="12" ht="9.95" customHeight="1" spans="1:10">
      <c r="A12" s="24" t="s">
        <v>353</v>
      </c>
      <c r="B12" s="25" t="s">
        <v>80</v>
      </c>
      <c r="C12" s="26">
        <f>Resumo!$D$12</f>
        <v>26377.627941</v>
      </c>
      <c r="D12" s="16">
        <f t="shared" ref="D12" si="1">C12/C$61</f>
        <v>0.11249377104852</v>
      </c>
      <c r="E12" s="27"/>
      <c r="F12" s="28">
        <f t="shared" ref="F12:H12" si="2">F64</f>
        <v>0.165311192731134</v>
      </c>
      <c r="G12" s="28">
        <f t="shared" si="2"/>
        <v>0.196339259246687</v>
      </c>
      <c r="H12" s="28">
        <f t="shared" si="2"/>
        <v>0.63834954802218</v>
      </c>
      <c r="I12" s="84">
        <f t="shared" si="0"/>
        <v>1</v>
      </c>
      <c r="J12" s="83"/>
    </row>
    <row r="13" spans="1:10">
      <c r="A13" s="19"/>
      <c r="B13" s="29"/>
      <c r="C13" s="21"/>
      <c r="D13" s="22"/>
      <c r="E13" s="30"/>
      <c r="F13" s="31">
        <f t="shared" ref="F13:H13" si="3">$C12*F12</f>
        <v>4360.51713634478</v>
      </c>
      <c r="G13" s="31">
        <f t="shared" si="3"/>
        <v>5178.96393062065</v>
      </c>
      <c r="H13" s="31">
        <f t="shared" si="3"/>
        <v>16838.1468740346</v>
      </c>
      <c r="I13" s="85">
        <f t="shared" si="0"/>
        <v>26377.627941</v>
      </c>
      <c r="J13" s="83"/>
    </row>
    <row r="14" ht="9.95" customHeight="1" spans="1:10">
      <c r="A14" s="24" t="s">
        <v>354</v>
      </c>
      <c r="B14" s="32" t="s">
        <v>18</v>
      </c>
      <c r="C14" s="33">
        <f>Resumo!$D$14</f>
        <v>25687.8844190325</v>
      </c>
      <c r="D14" s="16">
        <f t="shared" ref="D14" si="4">C14/C$61</f>
        <v>0.109552193056141</v>
      </c>
      <c r="E14" s="27"/>
      <c r="F14" s="28">
        <v>0.7</v>
      </c>
      <c r="G14" s="28">
        <v>0.15</v>
      </c>
      <c r="H14" s="28">
        <v>0.15</v>
      </c>
      <c r="I14" s="86">
        <f t="shared" si="0"/>
        <v>1</v>
      </c>
      <c r="J14" s="83"/>
    </row>
    <row r="15" spans="1:10">
      <c r="A15" s="19"/>
      <c r="B15" s="34"/>
      <c r="C15" s="35"/>
      <c r="D15" s="22"/>
      <c r="E15" s="30"/>
      <c r="F15" s="31">
        <f t="shared" ref="F15:H17" si="5">$C14*F14</f>
        <v>17981.5190933227</v>
      </c>
      <c r="G15" s="31">
        <f t="shared" si="5"/>
        <v>3853.18266285487</v>
      </c>
      <c r="H15" s="31">
        <f t="shared" si="5"/>
        <v>3853.18266285487</v>
      </c>
      <c r="I15" s="85">
        <f t="shared" si="0"/>
        <v>25687.8844190325</v>
      </c>
      <c r="J15" s="83"/>
    </row>
    <row r="16" ht="9.95" customHeight="1" spans="1:10">
      <c r="A16" s="24" t="s">
        <v>355</v>
      </c>
      <c r="B16" s="32" t="s">
        <v>20</v>
      </c>
      <c r="C16" s="36">
        <f>Resumo!$D$16</f>
        <v>887.95432296</v>
      </c>
      <c r="D16" s="16">
        <f t="shared" ref="D16" si="6">C16/C$61</f>
        <v>0.00378689586994072</v>
      </c>
      <c r="E16" s="37"/>
      <c r="F16" s="38"/>
      <c r="G16" s="39">
        <v>1</v>
      </c>
      <c r="H16" s="38"/>
      <c r="I16" s="84">
        <f t="shared" si="0"/>
        <v>1</v>
      </c>
      <c r="J16" s="83"/>
    </row>
    <row r="17" spans="1:10">
      <c r="A17" s="19"/>
      <c r="B17" s="34"/>
      <c r="C17" s="40"/>
      <c r="D17" s="22"/>
      <c r="E17" s="31"/>
      <c r="F17" s="31"/>
      <c r="G17" s="31">
        <f t="shared" si="5"/>
        <v>887.95432296</v>
      </c>
      <c r="H17" s="30"/>
      <c r="I17" s="85">
        <f t="shared" si="0"/>
        <v>887.95432296</v>
      </c>
      <c r="J17" s="83"/>
    </row>
    <row r="18" ht="9.95" customHeight="1" spans="1:10">
      <c r="A18" s="24" t="s">
        <v>356</v>
      </c>
      <c r="B18" s="32" t="s">
        <v>154</v>
      </c>
      <c r="C18" s="36">
        <v>0</v>
      </c>
      <c r="D18" s="16">
        <f t="shared" ref="D18" si="7">C18/C$61</f>
        <v>0</v>
      </c>
      <c r="E18" s="41"/>
      <c r="F18" s="38"/>
      <c r="G18" s="38"/>
      <c r="H18" s="38"/>
      <c r="I18" s="84">
        <f t="shared" si="0"/>
        <v>0</v>
      </c>
      <c r="J18" s="83"/>
    </row>
    <row r="19" spans="1:10">
      <c r="A19" s="19"/>
      <c r="B19" s="34"/>
      <c r="C19" s="40"/>
      <c r="D19" s="22"/>
      <c r="E19" s="31"/>
      <c r="F19" s="30"/>
      <c r="G19" s="30"/>
      <c r="H19" s="30"/>
      <c r="I19" s="85">
        <f t="shared" si="0"/>
        <v>0</v>
      </c>
      <c r="J19" s="83"/>
    </row>
    <row r="20" ht="9.95" customHeight="1" spans="1:10">
      <c r="A20" s="24" t="s">
        <v>357</v>
      </c>
      <c r="B20" s="32" t="s">
        <v>358</v>
      </c>
      <c r="C20" s="36">
        <v>0</v>
      </c>
      <c r="D20" s="16">
        <f t="shared" ref="D20" si="8">C20/C$61</f>
        <v>0</v>
      </c>
      <c r="E20" s="41"/>
      <c r="F20" s="38"/>
      <c r="G20" s="38"/>
      <c r="H20" s="38"/>
      <c r="I20" s="84">
        <f t="shared" si="0"/>
        <v>0</v>
      </c>
      <c r="J20" s="83"/>
    </row>
    <row r="21" spans="1:10">
      <c r="A21" s="19"/>
      <c r="B21" s="34"/>
      <c r="C21" s="40"/>
      <c r="D21" s="22"/>
      <c r="E21" s="31"/>
      <c r="F21" s="31"/>
      <c r="G21" s="31"/>
      <c r="H21" s="31"/>
      <c r="I21" s="85">
        <f t="shared" si="0"/>
        <v>0</v>
      </c>
      <c r="J21" s="83"/>
    </row>
    <row r="22" ht="9.95" customHeight="1" spans="1:10">
      <c r="A22" s="24" t="s">
        <v>359</v>
      </c>
      <c r="B22" s="32" t="s">
        <v>156</v>
      </c>
      <c r="C22" s="36">
        <v>0</v>
      </c>
      <c r="D22" s="16">
        <f t="shared" ref="D22" si="9">C22/C$61</f>
        <v>0</v>
      </c>
      <c r="E22" s="42"/>
      <c r="F22" s="38"/>
      <c r="G22" s="38"/>
      <c r="H22" s="38"/>
      <c r="I22" s="84">
        <f t="shared" si="0"/>
        <v>0</v>
      </c>
      <c r="J22" s="83"/>
    </row>
    <row r="23" spans="1:10">
      <c r="A23" s="19"/>
      <c r="B23" s="34"/>
      <c r="C23" s="40"/>
      <c r="D23" s="22"/>
      <c r="E23" s="30"/>
      <c r="F23" s="30"/>
      <c r="G23" s="30"/>
      <c r="H23" s="30"/>
      <c r="I23" s="85">
        <f t="shared" si="0"/>
        <v>0</v>
      </c>
      <c r="J23" s="83"/>
    </row>
    <row r="24" ht="9.95" customHeight="1" spans="1:10">
      <c r="A24" s="24" t="s">
        <v>360</v>
      </c>
      <c r="B24" s="32" t="s">
        <v>23</v>
      </c>
      <c r="C24" s="36">
        <v>0</v>
      </c>
      <c r="D24" s="16">
        <f t="shared" ref="D24" si="10">C24/C$61</f>
        <v>0</v>
      </c>
      <c r="E24" s="42"/>
      <c r="F24" s="38"/>
      <c r="G24" s="38"/>
      <c r="H24" s="38"/>
      <c r="I24" s="84">
        <f t="shared" si="0"/>
        <v>0</v>
      </c>
      <c r="J24" s="83"/>
    </row>
    <row r="25" spans="1:10">
      <c r="A25" s="19"/>
      <c r="B25" s="34"/>
      <c r="C25" s="40"/>
      <c r="D25" s="22"/>
      <c r="E25" s="30"/>
      <c r="F25" s="30"/>
      <c r="G25" s="30"/>
      <c r="H25" s="30"/>
      <c r="I25" s="85">
        <f t="shared" si="0"/>
        <v>0</v>
      </c>
      <c r="J25" s="83"/>
    </row>
    <row r="26" ht="9.95" customHeight="1" spans="1:14">
      <c r="A26" s="24" t="s">
        <v>361</v>
      </c>
      <c r="B26" s="32" t="s">
        <v>25</v>
      </c>
      <c r="C26" s="36">
        <f>Resumo!$D$22</f>
        <v>7769.56741082145</v>
      </c>
      <c r="D26" s="16">
        <f t="shared" ref="D26" si="11">C26/C$61</f>
        <v>0.0331351984876717</v>
      </c>
      <c r="E26" s="38"/>
      <c r="F26" s="38"/>
      <c r="G26" s="38"/>
      <c r="H26" s="39">
        <v>1</v>
      </c>
      <c r="I26" s="84">
        <f t="shared" si="0"/>
        <v>1</v>
      </c>
      <c r="J26" s="87"/>
      <c r="K26" s="87"/>
      <c r="L26" s="87"/>
      <c r="M26" s="87"/>
      <c r="N26" s="87"/>
    </row>
    <row r="27" spans="1:11">
      <c r="A27" s="19"/>
      <c r="B27" s="34"/>
      <c r="C27" s="40"/>
      <c r="D27" s="22"/>
      <c r="E27" s="30"/>
      <c r="F27" s="30"/>
      <c r="G27" s="30"/>
      <c r="H27" s="31">
        <f t="shared" ref="G27:H29" si="12">H26*$C26</f>
        <v>7769.56741082145</v>
      </c>
      <c r="I27" s="85">
        <f t="shared" si="0"/>
        <v>7769.56741082145</v>
      </c>
      <c r="J27" s="83"/>
      <c r="K27" s="88"/>
    </row>
    <row r="28" ht="9.95" customHeight="1" spans="1:15">
      <c r="A28" s="24" t="s">
        <v>362</v>
      </c>
      <c r="B28" s="32" t="s">
        <v>27</v>
      </c>
      <c r="C28" s="36">
        <f>Resumo!$D$24</f>
        <v>13710.44358207</v>
      </c>
      <c r="D28" s="16">
        <f t="shared" ref="D28" si="13">C28/C$61</f>
        <v>0.0584715011048321</v>
      </c>
      <c r="E28" s="38"/>
      <c r="F28" s="38"/>
      <c r="G28" s="39">
        <v>0.5</v>
      </c>
      <c r="H28" s="39">
        <v>0.5</v>
      </c>
      <c r="I28" s="84">
        <f t="shared" si="0"/>
        <v>1</v>
      </c>
      <c r="J28" s="83"/>
      <c r="K28" s="89"/>
      <c r="L28" s="89"/>
      <c r="M28" s="89"/>
      <c r="N28" s="89"/>
      <c r="O28" s="89"/>
    </row>
    <row r="29" spans="1:11">
      <c r="A29" s="19"/>
      <c r="B29" s="34"/>
      <c r="C29" s="40"/>
      <c r="D29" s="22"/>
      <c r="E29" s="30"/>
      <c r="F29" s="30"/>
      <c r="G29" s="31">
        <f t="shared" si="12"/>
        <v>6855.221791035</v>
      </c>
      <c r="H29" s="31">
        <f t="shared" si="12"/>
        <v>6855.221791035</v>
      </c>
      <c r="I29" s="85">
        <f t="shared" si="0"/>
        <v>13710.44358207</v>
      </c>
      <c r="J29" s="83"/>
      <c r="K29" s="88"/>
    </row>
    <row r="30" ht="9.95" customHeight="1" spans="1:10">
      <c r="A30" s="24" t="s">
        <v>363</v>
      </c>
      <c r="B30" s="32" t="s">
        <v>29</v>
      </c>
      <c r="C30" s="36">
        <v>0</v>
      </c>
      <c r="D30" s="16">
        <f t="shared" ref="D30" si="14">C30/C$61</f>
        <v>0</v>
      </c>
      <c r="E30" s="42"/>
      <c r="F30" s="43"/>
      <c r="G30" s="43"/>
      <c r="H30" s="43"/>
      <c r="I30" s="84">
        <f t="shared" si="0"/>
        <v>0</v>
      </c>
      <c r="J30" s="83"/>
    </row>
    <row r="31" spans="1:10">
      <c r="A31" s="19"/>
      <c r="B31" s="34"/>
      <c r="C31" s="40"/>
      <c r="D31" s="22"/>
      <c r="E31" s="30"/>
      <c r="F31" s="30"/>
      <c r="G31" s="30"/>
      <c r="H31" s="30"/>
      <c r="I31" s="85">
        <f t="shared" si="0"/>
        <v>0</v>
      </c>
      <c r="J31" s="83"/>
    </row>
    <row r="32" ht="9.95" customHeight="1" spans="1:10">
      <c r="A32" s="24" t="s">
        <v>364</v>
      </c>
      <c r="B32" s="32" t="s">
        <v>31</v>
      </c>
      <c r="C32" s="36">
        <f>Resumo!$D$28</f>
        <v>30290.7789342</v>
      </c>
      <c r="D32" s="16">
        <f t="shared" ref="D32" si="15">C32/C$61</f>
        <v>0.12918234944882</v>
      </c>
      <c r="E32" s="42"/>
      <c r="F32" s="39">
        <v>0.2</v>
      </c>
      <c r="G32" s="39">
        <v>0.65</v>
      </c>
      <c r="H32" s="39">
        <v>0.15</v>
      </c>
      <c r="I32" s="84">
        <f t="shared" si="0"/>
        <v>1</v>
      </c>
      <c r="J32" s="83"/>
    </row>
    <row r="33" spans="1:10">
      <c r="A33" s="19"/>
      <c r="B33" s="34"/>
      <c r="C33" s="40"/>
      <c r="D33" s="22"/>
      <c r="E33" s="30"/>
      <c r="F33" s="31">
        <f t="shared" ref="F33:H33" si="16">F32*$C32</f>
        <v>6058.15578684</v>
      </c>
      <c r="G33" s="31">
        <f t="shared" si="16"/>
        <v>19689.00630723</v>
      </c>
      <c r="H33" s="31">
        <f t="shared" si="16"/>
        <v>4543.61684013</v>
      </c>
      <c r="I33" s="85">
        <f t="shared" si="0"/>
        <v>30290.7789342</v>
      </c>
      <c r="J33" s="83"/>
    </row>
    <row r="34" ht="9.95" customHeight="1" spans="1:10">
      <c r="A34" s="24" t="s">
        <v>365</v>
      </c>
      <c r="B34" s="32" t="s">
        <v>33</v>
      </c>
      <c r="C34" s="36">
        <v>0</v>
      </c>
      <c r="D34" s="16">
        <f t="shared" ref="D34" si="17">C34/C$61</f>
        <v>0</v>
      </c>
      <c r="E34" s="43"/>
      <c r="F34" s="43"/>
      <c r="G34" s="43"/>
      <c r="H34" s="43"/>
      <c r="I34" s="84">
        <f t="shared" si="0"/>
        <v>0</v>
      </c>
      <c r="J34" s="83"/>
    </row>
    <row r="35" spans="1:10">
      <c r="A35" s="19"/>
      <c r="B35" s="34"/>
      <c r="C35" s="40"/>
      <c r="D35" s="22"/>
      <c r="E35" s="30"/>
      <c r="F35" s="30"/>
      <c r="G35" s="30"/>
      <c r="H35" s="30"/>
      <c r="I35" s="85">
        <f t="shared" si="0"/>
        <v>0</v>
      </c>
      <c r="J35" s="83"/>
    </row>
    <row r="36" ht="9.95" customHeight="1" spans="1:10">
      <c r="A36" s="24" t="s">
        <v>366</v>
      </c>
      <c r="B36" s="32" t="s">
        <v>35</v>
      </c>
      <c r="C36" s="36">
        <f>Resumo!$D$32</f>
        <v>4738.374153396</v>
      </c>
      <c r="D36" s="16">
        <f t="shared" ref="D36" si="18">C36/C$61</f>
        <v>0.020207942061607</v>
      </c>
      <c r="E36" s="42"/>
      <c r="F36" s="42"/>
      <c r="G36" s="42"/>
      <c r="H36" s="39">
        <v>1</v>
      </c>
      <c r="I36" s="84">
        <f t="shared" si="0"/>
        <v>1</v>
      </c>
      <c r="J36" s="83"/>
    </row>
    <row r="37" spans="1:10">
      <c r="A37" s="19"/>
      <c r="B37" s="34"/>
      <c r="C37" s="40"/>
      <c r="D37" s="22"/>
      <c r="E37" s="30"/>
      <c r="F37" s="30"/>
      <c r="G37" s="30"/>
      <c r="H37" s="31">
        <f t="shared" ref="H37" si="19">H36*$C36</f>
        <v>4738.374153396</v>
      </c>
      <c r="I37" s="85">
        <f t="shared" si="0"/>
        <v>4738.374153396</v>
      </c>
      <c r="J37" s="83"/>
    </row>
    <row r="38" ht="9.95" customHeight="1" spans="1:10">
      <c r="A38" s="24" t="s">
        <v>367</v>
      </c>
      <c r="B38" s="32" t="s">
        <v>37</v>
      </c>
      <c r="C38" s="36">
        <v>0</v>
      </c>
      <c r="D38" s="16">
        <f t="shared" ref="D38" si="20">C38/C$61</f>
        <v>0</v>
      </c>
      <c r="E38" s="42"/>
      <c r="F38" s="42"/>
      <c r="G38" s="42"/>
      <c r="H38" s="38"/>
      <c r="I38" s="84">
        <f t="shared" si="0"/>
        <v>0</v>
      </c>
      <c r="J38" s="83"/>
    </row>
    <row r="39" spans="1:10">
      <c r="A39" s="19"/>
      <c r="B39" s="34"/>
      <c r="C39" s="40"/>
      <c r="D39" s="22"/>
      <c r="E39" s="30"/>
      <c r="F39" s="30"/>
      <c r="G39" s="30"/>
      <c r="H39" s="30"/>
      <c r="I39" s="85">
        <f t="shared" si="0"/>
        <v>0</v>
      </c>
      <c r="J39" s="83"/>
    </row>
    <row r="40" ht="9.95" customHeight="1" spans="1:10">
      <c r="A40" s="24" t="s">
        <v>368</v>
      </c>
      <c r="B40" s="32" t="s">
        <v>39</v>
      </c>
      <c r="C40" s="36">
        <v>0</v>
      </c>
      <c r="D40" s="16">
        <f t="shared" ref="D40" si="21">C40/C$61</f>
        <v>0</v>
      </c>
      <c r="E40" s="42"/>
      <c r="F40" s="38"/>
      <c r="G40" s="38"/>
      <c r="H40" s="38"/>
      <c r="I40" s="84">
        <f t="shared" si="0"/>
        <v>0</v>
      </c>
      <c r="J40" s="83"/>
    </row>
    <row r="41" spans="1:10">
      <c r="A41" s="19"/>
      <c r="B41" s="34"/>
      <c r="C41" s="40"/>
      <c r="D41" s="22"/>
      <c r="E41" s="30"/>
      <c r="F41" s="30"/>
      <c r="G41" s="30"/>
      <c r="H41" s="30"/>
      <c r="I41" s="85">
        <f t="shared" si="0"/>
        <v>0</v>
      </c>
      <c r="J41" s="83"/>
    </row>
    <row r="42" ht="9.95" customHeight="1" spans="1:10">
      <c r="A42" s="24" t="s">
        <v>369</v>
      </c>
      <c r="B42" s="32" t="s">
        <v>41</v>
      </c>
      <c r="C42" s="36">
        <v>0</v>
      </c>
      <c r="D42" s="16">
        <f t="shared" ref="D42" si="22">C42/C$61</f>
        <v>0</v>
      </c>
      <c r="E42" s="44"/>
      <c r="F42" s="44"/>
      <c r="G42" s="44"/>
      <c r="H42" s="37"/>
      <c r="I42" s="84">
        <f t="shared" si="0"/>
        <v>0</v>
      </c>
      <c r="J42" s="83"/>
    </row>
    <row r="43" spans="1:10">
      <c r="A43" s="19"/>
      <c r="B43" s="34"/>
      <c r="C43" s="40"/>
      <c r="D43" s="22"/>
      <c r="E43" s="31"/>
      <c r="F43" s="31"/>
      <c r="G43" s="31"/>
      <c r="H43" s="31"/>
      <c r="I43" s="85">
        <f t="shared" si="0"/>
        <v>0</v>
      </c>
      <c r="J43" s="83"/>
    </row>
    <row r="44" ht="9.95" customHeight="1" spans="1:10">
      <c r="A44" s="24" t="s">
        <v>370</v>
      </c>
      <c r="B44" s="32" t="s">
        <v>43</v>
      </c>
      <c r="C44" s="36">
        <v>0</v>
      </c>
      <c r="D44" s="16">
        <f t="shared" ref="D44" si="23">C44/C$61</f>
        <v>0</v>
      </c>
      <c r="E44" s="44"/>
      <c r="F44" s="44"/>
      <c r="G44" s="44"/>
      <c r="H44" s="38"/>
      <c r="I44" s="84">
        <f t="shared" si="0"/>
        <v>0</v>
      </c>
      <c r="J44" s="83"/>
    </row>
    <row r="45" spans="1:10">
      <c r="A45" s="19"/>
      <c r="B45" s="34"/>
      <c r="C45" s="40"/>
      <c r="D45" s="22"/>
      <c r="E45" s="30"/>
      <c r="F45" s="30"/>
      <c r="G45" s="30"/>
      <c r="H45" s="30"/>
      <c r="I45" s="85">
        <f t="shared" si="0"/>
        <v>0</v>
      </c>
      <c r="J45" s="83"/>
    </row>
    <row r="46" ht="9.95" customHeight="1" spans="1:10">
      <c r="A46" s="45" t="s">
        <v>371</v>
      </c>
      <c r="B46" s="32" t="s">
        <v>45</v>
      </c>
      <c r="C46" s="36">
        <f>Resumo!$D$42</f>
        <v>116.2780623</v>
      </c>
      <c r="D46" s="16">
        <f t="shared" ref="D46" si="24">C46/C$61</f>
        <v>0.000495895906470422</v>
      </c>
      <c r="E46" s="37"/>
      <c r="F46" s="38"/>
      <c r="G46" s="39">
        <v>1</v>
      </c>
      <c r="H46" s="37"/>
      <c r="I46" s="84">
        <f t="shared" si="0"/>
        <v>1</v>
      </c>
      <c r="J46" s="83"/>
    </row>
    <row r="47" spans="1:10">
      <c r="A47" s="46"/>
      <c r="B47" s="34"/>
      <c r="C47" s="40"/>
      <c r="D47" s="22"/>
      <c r="E47" s="31"/>
      <c r="F47" s="30"/>
      <c r="G47" s="31">
        <f t="shared" ref="G47" si="25">G46*$C46</f>
        <v>116.2780623</v>
      </c>
      <c r="H47" s="31"/>
      <c r="I47" s="85">
        <f t="shared" si="0"/>
        <v>116.2780623</v>
      </c>
      <c r="J47" s="83"/>
    </row>
    <row r="48" ht="9.95" customHeight="1" spans="1:10">
      <c r="A48" s="45" t="s">
        <v>372</v>
      </c>
      <c r="B48" s="32" t="s">
        <v>47</v>
      </c>
      <c r="C48" s="36">
        <f>Resumo!$D$44</f>
        <v>2257.36139412</v>
      </c>
      <c r="D48" s="16">
        <f t="shared" ref="D48" si="26">C48/C$61</f>
        <v>0.0096270633740039</v>
      </c>
      <c r="E48" s="37"/>
      <c r="F48" s="37"/>
      <c r="G48" s="39">
        <v>0.5</v>
      </c>
      <c r="H48" s="39">
        <v>0.5</v>
      </c>
      <c r="I48" s="84">
        <f t="shared" si="0"/>
        <v>1</v>
      </c>
      <c r="J48" s="83"/>
    </row>
    <row r="49" spans="1:10">
      <c r="A49" s="46"/>
      <c r="B49" s="34"/>
      <c r="C49" s="40"/>
      <c r="D49" s="22"/>
      <c r="E49" s="31"/>
      <c r="F49" s="31"/>
      <c r="G49" s="31">
        <f t="shared" ref="G49:H49" si="27">G48*$C48</f>
        <v>1128.68069706</v>
      </c>
      <c r="H49" s="31">
        <f t="shared" si="27"/>
        <v>1128.68069706</v>
      </c>
      <c r="I49" s="85">
        <f t="shared" si="0"/>
        <v>2257.36139412</v>
      </c>
      <c r="J49" s="83"/>
    </row>
    <row r="50" ht="9.95" customHeight="1" spans="1:10">
      <c r="A50" s="47" t="s">
        <v>373</v>
      </c>
      <c r="B50" s="48" t="s">
        <v>49</v>
      </c>
      <c r="C50" s="49">
        <v>0</v>
      </c>
      <c r="D50" s="16">
        <f t="shared" ref="D50" si="28">C50/C$61</f>
        <v>0</v>
      </c>
      <c r="E50" s="31"/>
      <c r="F50" s="31"/>
      <c r="G50" s="31"/>
      <c r="H50" s="38"/>
      <c r="I50" s="84">
        <f t="shared" si="0"/>
        <v>0</v>
      </c>
      <c r="J50" s="83"/>
    </row>
    <row r="51" spans="1:10">
      <c r="A51" s="47"/>
      <c r="B51" s="48"/>
      <c r="C51" s="49"/>
      <c r="D51" s="22"/>
      <c r="E51" s="31"/>
      <c r="F51" s="31"/>
      <c r="G51" s="31"/>
      <c r="H51" s="31"/>
      <c r="I51" s="85">
        <f t="shared" si="0"/>
        <v>0</v>
      </c>
      <c r="J51" s="83"/>
    </row>
    <row r="52" ht="9.95" customHeight="1" spans="1:10">
      <c r="A52" s="47" t="s">
        <v>374</v>
      </c>
      <c r="B52" s="48" t="s">
        <v>51</v>
      </c>
      <c r="C52" s="49">
        <f>Resumo!$D$48</f>
        <v>97853.0828904</v>
      </c>
      <c r="D52" s="16">
        <f t="shared" ref="D52" si="29">C52/C$61</f>
        <v>0.417318127607466</v>
      </c>
      <c r="E52" s="31"/>
      <c r="F52" s="31"/>
      <c r="G52" s="31"/>
      <c r="H52" s="39">
        <v>1</v>
      </c>
      <c r="I52" s="84">
        <f t="shared" si="0"/>
        <v>1</v>
      </c>
      <c r="J52" s="83"/>
    </row>
    <row r="53" spans="1:10">
      <c r="A53" s="47"/>
      <c r="B53" s="48"/>
      <c r="C53" s="49"/>
      <c r="D53" s="22"/>
      <c r="E53" s="31"/>
      <c r="F53" s="31"/>
      <c r="G53" s="31"/>
      <c r="H53" s="31">
        <f t="shared" ref="H53" si="30">H52*$C52</f>
        <v>97853.0828904</v>
      </c>
      <c r="I53" s="85">
        <f t="shared" si="0"/>
        <v>97853.0828904</v>
      </c>
      <c r="J53" s="83"/>
    </row>
    <row r="54" ht="9.95" customHeight="1" spans="1:10">
      <c r="A54" s="47" t="s">
        <v>375</v>
      </c>
      <c r="B54" s="48" t="s">
        <v>53</v>
      </c>
      <c r="C54" s="49">
        <v>0</v>
      </c>
      <c r="D54" s="16">
        <f t="shared" ref="D54" si="31">C54/C$61</f>
        <v>0</v>
      </c>
      <c r="E54" s="31"/>
      <c r="F54" s="31"/>
      <c r="G54" s="31"/>
      <c r="H54" s="31"/>
      <c r="I54" s="84">
        <f t="shared" si="0"/>
        <v>0</v>
      </c>
      <c r="J54" s="83"/>
    </row>
    <row r="55" spans="1:10">
      <c r="A55" s="47"/>
      <c r="B55" s="48"/>
      <c r="C55" s="49"/>
      <c r="D55" s="22"/>
      <c r="E55" s="31"/>
      <c r="F55" s="31"/>
      <c r="G55" s="31"/>
      <c r="H55" s="31"/>
      <c r="I55" s="85">
        <f t="shared" si="0"/>
        <v>0</v>
      </c>
      <c r="J55" s="83"/>
    </row>
    <row r="56" ht="9.95" customHeight="1" spans="1:10">
      <c r="A56" s="47" t="s">
        <v>376</v>
      </c>
      <c r="B56" s="48" t="s">
        <v>55</v>
      </c>
      <c r="C56" s="49">
        <f>Resumo!$D$52</f>
        <v>14623.3821024</v>
      </c>
      <c r="D56" s="16">
        <f t="shared" ref="D56" si="32">C56/C$61</f>
        <v>0.0623649481242946</v>
      </c>
      <c r="E56" s="31"/>
      <c r="F56" s="39">
        <v>0.5</v>
      </c>
      <c r="G56" s="39">
        <v>0.5</v>
      </c>
      <c r="H56" s="31"/>
      <c r="I56" s="84">
        <f t="shared" si="0"/>
        <v>1</v>
      </c>
      <c r="J56" s="83"/>
    </row>
    <row r="57" spans="1:10">
      <c r="A57" s="47"/>
      <c r="B57" s="48"/>
      <c r="C57" s="49"/>
      <c r="D57" s="22"/>
      <c r="E57" s="31"/>
      <c r="F57" s="31">
        <f t="shared" ref="F57:G57" si="33">F56*$C56</f>
        <v>7311.6910512</v>
      </c>
      <c r="G57" s="31">
        <f t="shared" si="33"/>
        <v>7311.6910512</v>
      </c>
      <c r="H57" s="31"/>
      <c r="I57" s="85">
        <f t="shared" si="0"/>
        <v>14623.3821024</v>
      </c>
      <c r="J57" s="83"/>
    </row>
    <row r="58" ht="9.95" customHeight="1" spans="1:15">
      <c r="A58" s="45" t="s">
        <v>377</v>
      </c>
      <c r="B58" s="48" t="s">
        <v>57</v>
      </c>
      <c r="C58" s="49">
        <f>Resumo!$D$54</f>
        <v>10168.0515468</v>
      </c>
      <c r="D58" s="16">
        <f t="shared" ref="D58" si="34">C58/C$61</f>
        <v>0.043364113910233</v>
      </c>
      <c r="E58" s="38"/>
      <c r="F58" s="39">
        <v>0.3</v>
      </c>
      <c r="G58" s="39">
        <v>0.1</v>
      </c>
      <c r="H58" s="39">
        <v>0.6</v>
      </c>
      <c r="I58" s="84">
        <f t="shared" si="0"/>
        <v>1</v>
      </c>
      <c r="J58" s="83"/>
      <c r="K58" s="89"/>
      <c r="L58" s="89"/>
      <c r="M58" s="89"/>
      <c r="N58" s="89"/>
      <c r="O58" s="89"/>
    </row>
    <row r="59" spans="1:11">
      <c r="A59" s="46"/>
      <c r="B59" s="48"/>
      <c r="C59" s="49"/>
      <c r="D59" s="22"/>
      <c r="E59" s="30"/>
      <c r="F59" s="31">
        <f t="shared" ref="F59:H59" si="35">F58*$C58</f>
        <v>3050.41546404</v>
      </c>
      <c r="G59" s="31">
        <f t="shared" si="35"/>
        <v>1016.80515468</v>
      </c>
      <c r="H59" s="31">
        <f t="shared" si="35"/>
        <v>6100.83092808</v>
      </c>
      <c r="I59" s="85">
        <f t="shared" si="0"/>
        <v>10168.0515468</v>
      </c>
      <c r="J59" s="83"/>
      <c r="K59" s="88"/>
    </row>
    <row r="60" ht="6.95" customHeight="1" spans="1:10">
      <c r="A60" s="50"/>
      <c r="B60" s="51"/>
      <c r="C60" s="52"/>
      <c r="D60" s="53"/>
      <c r="E60" s="54"/>
      <c r="F60" s="54"/>
      <c r="G60" s="54"/>
      <c r="H60" s="54"/>
      <c r="I60" s="90"/>
      <c r="J60" s="79"/>
    </row>
    <row r="61" ht="15.75" spans="1:10">
      <c r="A61" s="55" t="s">
        <v>378</v>
      </c>
      <c r="B61" s="56"/>
      <c r="C61" s="57">
        <f>SUM(C10:C59)</f>
        <v>234480.7867595</v>
      </c>
      <c r="D61" s="58">
        <f>SUM(D10:D59)</f>
        <v>1</v>
      </c>
      <c r="E61" s="59"/>
      <c r="F61" s="60"/>
      <c r="G61" s="60"/>
      <c r="H61" s="60"/>
      <c r="I61" s="91">
        <f>I59+I49+I47+I45+I43+I41+I39+I37+I35+I33+I31+I29+I27+I25+I23+I21+I19+I17+I15+I13+I11+I51+I53+I55+I57</f>
        <v>234480.7867595</v>
      </c>
      <c r="J61" s="83"/>
    </row>
    <row r="62" ht="15.75" spans="1:10">
      <c r="A62" s="61" t="s">
        <v>379</v>
      </c>
      <c r="B62" s="62"/>
      <c r="C62" s="63">
        <f>C61-C12</f>
        <v>208103.1588185</v>
      </c>
      <c r="D62" s="64">
        <f>D61-D12</f>
        <v>0.88750622895148</v>
      </c>
      <c r="E62" s="65"/>
      <c r="F62" s="65"/>
      <c r="G62" s="65"/>
      <c r="H62" s="65"/>
      <c r="I62" s="92"/>
      <c r="J62" s="83"/>
    </row>
    <row r="63" ht="15.75" spans="1:10">
      <c r="A63" s="66" t="s">
        <v>380</v>
      </c>
      <c r="B63" s="67"/>
      <c r="C63" s="67"/>
      <c r="D63" s="68"/>
      <c r="E63" s="69">
        <f>E11+E15+E17+E19+E21+E23+E25+E27+E29+E31+E33+E37+E39+E41+E43+E45+E47+E49+E59+E35+E51+E53+E55+E57</f>
        <v>0</v>
      </c>
      <c r="F63" s="69">
        <f t="shared" ref="F63:H63" si="36">F11+F15+F17+F19+F21+F23+F25+F27+F29+F31+F33+F37+F39+F41+F43+F45+F47+F49+F59+F35+F51+F53+F55+F57</f>
        <v>34401.7813954028</v>
      </c>
      <c r="G63" s="69">
        <f t="shared" si="36"/>
        <v>40858.8200493199</v>
      </c>
      <c r="H63" s="69">
        <f t="shared" si="36"/>
        <v>132842.557373777</v>
      </c>
      <c r="I63" s="79"/>
      <c r="J63" s="83"/>
    </row>
    <row r="64" spans="1:10">
      <c r="A64" s="66" t="s">
        <v>381</v>
      </c>
      <c r="B64" s="67"/>
      <c r="C64" s="67"/>
      <c r="D64" s="68"/>
      <c r="E64" s="70">
        <f>E63/$C$62</f>
        <v>0</v>
      </c>
      <c r="F64" s="70">
        <f>F63/$C$62</f>
        <v>0.165311192731134</v>
      </c>
      <c r="G64" s="70">
        <f t="shared" ref="G64:H64" si="37">G63/$C$62</f>
        <v>0.196339259246687</v>
      </c>
      <c r="H64" s="70">
        <f t="shared" si="37"/>
        <v>0.63834954802218</v>
      </c>
      <c r="I64" s="79"/>
      <c r="J64" s="93"/>
    </row>
    <row r="65" spans="1:10">
      <c r="A65" s="66" t="s">
        <v>382</v>
      </c>
      <c r="B65" s="67"/>
      <c r="C65" s="67"/>
      <c r="D65" s="68"/>
      <c r="E65" s="94">
        <f>E63+E13</f>
        <v>0</v>
      </c>
      <c r="F65" s="94">
        <f t="shared" ref="F65:H65" si="38">F63+F13</f>
        <v>38762.2985317475</v>
      </c>
      <c r="G65" s="94">
        <f t="shared" si="38"/>
        <v>46037.7839799405</v>
      </c>
      <c r="H65" s="94">
        <f t="shared" si="38"/>
        <v>149680.704247812</v>
      </c>
      <c r="I65" s="79"/>
      <c r="J65" s="83"/>
    </row>
    <row r="66" spans="1:10">
      <c r="A66" s="66" t="s">
        <v>383</v>
      </c>
      <c r="B66" s="67"/>
      <c r="C66" s="67"/>
      <c r="D66" s="68"/>
      <c r="E66" s="95">
        <f>E65</f>
        <v>0</v>
      </c>
      <c r="F66" s="95">
        <f>E66+F65</f>
        <v>38762.2985317475</v>
      </c>
      <c r="G66" s="95">
        <f>F66+G65</f>
        <v>84800.0825116881</v>
      </c>
      <c r="H66" s="95">
        <f>G66+H65</f>
        <v>234480.7867595</v>
      </c>
      <c r="I66" s="79"/>
      <c r="J66" s="83"/>
    </row>
    <row r="67" ht="15.75" spans="1:10">
      <c r="A67" s="96" t="s">
        <v>384</v>
      </c>
      <c r="B67" s="97"/>
      <c r="C67" s="97"/>
      <c r="D67" s="98"/>
      <c r="E67" s="99">
        <f>E66/$C61</f>
        <v>0</v>
      </c>
      <c r="F67" s="99">
        <f t="shared" ref="F67:H67" si="39">F66/$C61</f>
        <v>0.165311192731134</v>
      </c>
      <c r="G67" s="99">
        <f t="shared" si="39"/>
        <v>0.36165045197782</v>
      </c>
      <c r="H67" s="99">
        <f t="shared" si="39"/>
        <v>1</v>
      </c>
      <c r="I67" s="79"/>
      <c r="J67" s="83"/>
    </row>
    <row r="68" ht="33" customHeight="1" spans="1:10">
      <c r="A68" s="100" t="s">
        <v>59</v>
      </c>
      <c r="B68" s="101"/>
      <c r="C68" s="101"/>
      <c r="D68" s="102"/>
      <c r="E68" s="103" t="s">
        <v>385</v>
      </c>
      <c r="F68" s="103"/>
      <c r="G68" s="103"/>
      <c r="H68" s="103"/>
      <c r="I68" s="83"/>
      <c r="J68" s="83"/>
    </row>
    <row r="69" ht="33" customHeight="1" spans="1:10">
      <c r="A69" s="104" t="s">
        <v>61</v>
      </c>
      <c r="B69" s="105"/>
      <c r="C69" s="106"/>
      <c r="D69" s="107" t="s">
        <v>333</v>
      </c>
      <c r="E69" s="107"/>
      <c r="F69" s="107"/>
      <c r="G69" s="107"/>
      <c r="H69" s="107"/>
      <c r="I69" s="83"/>
      <c r="J69" s="83"/>
    </row>
    <row r="70" spans="1:10">
      <c r="A70" s="108" t="s">
        <v>62</v>
      </c>
      <c r="B70" s="108"/>
      <c r="C70" s="109"/>
      <c r="D70" s="109"/>
      <c r="E70" s="110"/>
      <c r="F70" s="111"/>
      <c r="G70" s="111"/>
      <c r="H70" s="111"/>
      <c r="I70" s="73"/>
      <c r="J70" s="116"/>
    </row>
    <row r="71" ht="23.25" customHeight="1" spans="1:10">
      <c r="A71" s="112"/>
      <c r="B71" s="388" t="s">
        <v>63</v>
      </c>
      <c r="C71" s="113"/>
      <c r="D71" s="113"/>
      <c r="E71" s="113"/>
      <c r="F71" s="113"/>
      <c r="G71" s="113"/>
      <c r="H71" s="113"/>
      <c r="I71" s="113"/>
      <c r="J71" s="117"/>
    </row>
    <row r="72" customHeight="1" spans="1:10">
      <c r="A72" s="109"/>
      <c r="B72" s="114" t="s">
        <v>386</v>
      </c>
      <c r="C72" s="114"/>
      <c r="D72" s="114"/>
      <c r="E72" s="114"/>
      <c r="F72" s="114"/>
      <c r="G72" s="114"/>
      <c r="H72" s="114"/>
      <c r="I72" s="114"/>
      <c r="J72" s="110"/>
    </row>
    <row r="73" spans="1:10">
      <c r="A73" s="109"/>
      <c r="B73" s="114"/>
      <c r="C73" s="114"/>
      <c r="D73" s="114"/>
      <c r="E73" s="114"/>
      <c r="F73" s="114"/>
      <c r="G73" s="114"/>
      <c r="H73" s="114"/>
      <c r="I73" s="114"/>
      <c r="J73" s="110"/>
    </row>
    <row r="74" spans="1:10">
      <c r="A74" s="115"/>
      <c r="B74" s="114"/>
      <c r="C74" s="114"/>
      <c r="D74" s="114"/>
      <c r="E74" s="114"/>
      <c r="F74" s="114"/>
      <c r="G74" s="114"/>
      <c r="H74" s="114"/>
      <c r="I74" s="114"/>
      <c r="J74" s="110"/>
    </row>
    <row r="75" spans="1:10">
      <c r="A75" s="109"/>
      <c r="B75" s="114"/>
      <c r="C75" s="114"/>
      <c r="D75" s="114"/>
      <c r="E75" s="114"/>
      <c r="F75" s="114"/>
      <c r="G75" s="114"/>
      <c r="H75" s="114"/>
      <c r="I75" s="114"/>
      <c r="J75" s="116"/>
    </row>
    <row r="76" ht="1.5" customHeight="1" spans="1:10">
      <c r="A76" s="83"/>
      <c r="B76" s="114"/>
      <c r="C76" s="114"/>
      <c r="D76" s="114"/>
      <c r="E76" s="114"/>
      <c r="F76" s="114"/>
      <c r="G76" s="114"/>
      <c r="H76" s="114"/>
      <c r="I76" s="114"/>
      <c r="J76" s="83"/>
    </row>
    <row r="77" spans="1:10">
      <c r="A77" s="83"/>
      <c r="B77" s="83"/>
      <c r="C77" s="83"/>
      <c r="D77" s="83"/>
      <c r="E77" s="83"/>
      <c r="F77" s="83"/>
      <c r="G77" s="83"/>
      <c r="H77" s="83"/>
      <c r="I77" s="83"/>
      <c r="J77" s="83"/>
    </row>
    <row r="78" spans="1:10">
      <c r="A78" s="83"/>
      <c r="B78" s="83"/>
      <c r="C78" s="83"/>
      <c r="D78" s="83"/>
      <c r="E78" s="83"/>
      <c r="F78" s="83"/>
      <c r="G78" s="83"/>
      <c r="H78" s="83"/>
      <c r="I78" s="83"/>
      <c r="J78" s="83"/>
    </row>
    <row r="79" spans="1:10">
      <c r="A79" s="83"/>
      <c r="B79" s="83"/>
      <c r="C79" s="83"/>
      <c r="D79" s="83"/>
      <c r="E79" s="83"/>
      <c r="F79" s="83"/>
      <c r="G79" s="83"/>
      <c r="H79" s="83"/>
      <c r="I79" s="83"/>
      <c r="J79" s="83"/>
    </row>
    <row r="80" spans="1:10">
      <c r="A80" s="83"/>
      <c r="B80" s="83"/>
      <c r="C80" s="83"/>
      <c r="D80" s="83"/>
      <c r="E80" s="83"/>
      <c r="F80" s="83"/>
      <c r="G80" s="83"/>
      <c r="H80" s="83"/>
      <c r="I80" s="83"/>
      <c r="J80" s="83"/>
    </row>
    <row r="81" spans="1:10">
      <c r="A81" s="83"/>
      <c r="B81" s="83"/>
      <c r="C81" s="83"/>
      <c r="D81" s="83"/>
      <c r="E81" s="83"/>
      <c r="F81" s="83"/>
      <c r="G81" s="83"/>
      <c r="H81" s="83"/>
      <c r="I81" s="83"/>
      <c r="J81" s="83"/>
    </row>
    <row r="82" spans="1:10">
      <c r="A82" s="83"/>
      <c r="B82" s="83"/>
      <c r="C82" s="83"/>
      <c r="D82" s="83"/>
      <c r="E82" s="83"/>
      <c r="F82" s="83"/>
      <c r="G82" s="83"/>
      <c r="H82" s="83"/>
      <c r="I82" s="83"/>
      <c r="J82" s="83"/>
    </row>
    <row r="83" spans="1:10">
      <c r="A83" s="83"/>
      <c r="B83" s="83"/>
      <c r="C83" s="83"/>
      <c r="D83" s="83"/>
      <c r="E83" s="83"/>
      <c r="F83" s="83"/>
      <c r="G83" s="83"/>
      <c r="H83" s="83"/>
      <c r="I83" s="83"/>
      <c r="J83" s="83"/>
    </row>
    <row r="84" spans="1:10">
      <c r="A84" s="83"/>
      <c r="B84" s="83"/>
      <c r="C84" s="83"/>
      <c r="D84" s="83"/>
      <c r="E84" s="83"/>
      <c r="F84" s="83"/>
      <c r="G84" s="83"/>
      <c r="H84" s="83"/>
      <c r="I84" s="83"/>
      <c r="J84" s="83"/>
    </row>
    <row r="85" spans="1:10">
      <c r="A85" s="83"/>
      <c r="B85" s="83"/>
      <c r="C85" s="83"/>
      <c r="D85" s="83"/>
      <c r="E85" s="83"/>
      <c r="F85" s="83"/>
      <c r="G85" s="83"/>
      <c r="H85" s="83"/>
      <c r="I85" s="83"/>
      <c r="J85" s="83"/>
    </row>
    <row r="86" spans="1:10">
      <c r="A86" s="83"/>
      <c r="B86" s="83"/>
      <c r="C86" s="83"/>
      <c r="D86" s="83"/>
      <c r="E86" s="83"/>
      <c r="F86" s="83"/>
      <c r="G86" s="83"/>
      <c r="H86" s="83"/>
      <c r="I86" s="83"/>
      <c r="J86" s="83"/>
    </row>
    <row r="87" spans="1:10">
      <c r="A87" s="83"/>
      <c r="B87" s="83"/>
      <c r="C87" s="83"/>
      <c r="D87" s="83"/>
      <c r="E87" s="83"/>
      <c r="F87" s="83"/>
      <c r="G87" s="83"/>
      <c r="H87" s="83"/>
      <c r="I87" s="83"/>
      <c r="J87" s="83"/>
    </row>
    <row r="88" spans="1:10">
      <c r="A88" s="83"/>
      <c r="B88" s="83"/>
      <c r="C88" s="83"/>
      <c r="D88" s="83"/>
      <c r="E88" s="83"/>
      <c r="F88" s="83"/>
      <c r="G88" s="83"/>
      <c r="H88" s="83"/>
      <c r="I88" s="83"/>
      <c r="J88" s="83"/>
    </row>
    <row r="89" spans="1:10">
      <c r="A89" s="83"/>
      <c r="B89" s="83"/>
      <c r="C89" s="83"/>
      <c r="D89" s="83"/>
      <c r="E89" s="83"/>
      <c r="F89" s="83"/>
      <c r="G89" s="83"/>
      <c r="H89" s="83"/>
      <c r="I89" s="83"/>
      <c r="J89" s="83"/>
    </row>
    <row r="90" spans="1:10">
      <c r="A90" s="83"/>
      <c r="B90" s="83"/>
      <c r="C90" s="83"/>
      <c r="D90" s="83"/>
      <c r="E90" s="83"/>
      <c r="F90" s="83"/>
      <c r="G90" s="83"/>
      <c r="H90" s="83"/>
      <c r="I90" s="83"/>
      <c r="J90" s="83"/>
    </row>
    <row r="91" spans="1:10">
      <c r="A91" s="83"/>
      <c r="B91" s="83"/>
      <c r="C91" s="83"/>
      <c r="D91" s="83"/>
      <c r="E91" s="83"/>
      <c r="F91" s="83"/>
      <c r="G91" s="83"/>
      <c r="H91" s="83"/>
      <c r="I91" s="83"/>
      <c r="J91" s="83"/>
    </row>
    <row r="92" spans="1:10">
      <c r="A92" s="83"/>
      <c r="B92" s="83"/>
      <c r="C92" s="83"/>
      <c r="D92" s="83"/>
      <c r="E92" s="83"/>
      <c r="F92" s="83"/>
      <c r="G92" s="83"/>
      <c r="H92" s="83"/>
      <c r="I92" s="83"/>
      <c r="J92" s="83"/>
    </row>
    <row r="93" spans="1:10">
      <c r="A93" s="83"/>
      <c r="B93" s="83"/>
      <c r="C93" s="83"/>
      <c r="D93" s="83"/>
      <c r="E93" s="83"/>
      <c r="F93" s="83"/>
      <c r="G93" s="83"/>
      <c r="H93" s="83"/>
      <c r="I93" s="83"/>
      <c r="J93" s="83"/>
    </row>
    <row r="94" spans="1:10">
      <c r="A94" s="83"/>
      <c r="B94" s="83"/>
      <c r="C94" s="83"/>
      <c r="D94" s="83"/>
      <c r="E94" s="83"/>
      <c r="F94" s="83"/>
      <c r="G94" s="83"/>
      <c r="H94" s="83"/>
      <c r="I94" s="83"/>
      <c r="J94" s="83"/>
    </row>
    <row r="95" spans="1:10">
      <c r="A95" s="83"/>
      <c r="B95" s="83"/>
      <c r="C95" s="83"/>
      <c r="D95" s="83"/>
      <c r="E95" s="83"/>
      <c r="F95" s="83"/>
      <c r="G95" s="83"/>
      <c r="H95" s="83"/>
      <c r="I95" s="83"/>
      <c r="J95" s="83"/>
    </row>
    <row r="96" spans="1:10">
      <c r="A96" s="83"/>
      <c r="B96" s="83"/>
      <c r="C96" s="83"/>
      <c r="D96" s="83"/>
      <c r="E96" s="83"/>
      <c r="F96" s="83"/>
      <c r="G96" s="83"/>
      <c r="H96" s="83"/>
      <c r="I96" s="83"/>
      <c r="J96" s="83"/>
    </row>
    <row r="97" spans="1:10">
      <c r="A97" s="83"/>
      <c r="B97" s="83"/>
      <c r="C97" s="83"/>
      <c r="D97" s="83"/>
      <c r="E97" s="83"/>
      <c r="F97" s="83"/>
      <c r="G97" s="83"/>
      <c r="H97" s="83"/>
      <c r="I97" s="83"/>
      <c r="J97" s="83"/>
    </row>
    <row r="98" spans="1:10">
      <c r="A98" s="83"/>
      <c r="B98" s="83"/>
      <c r="C98" s="83"/>
      <c r="D98" s="83"/>
      <c r="E98" s="83"/>
      <c r="F98" s="83"/>
      <c r="G98" s="83"/>
      <c r="H98" s="83"/>
      <c r="I98" s="83"/>
      <c r="J98" s="83"/>
    </row>
    <row r="99" spans="1:10">
      <c r="A99" s="83"/>
      <c r="B99" s="83"/>
      <c r="C99" s="83"/>
      <c r="D99" s="83"/>
      <c r="E99" s="83"/>
      <c r="F99" s="83"/>
      <c r="G99" s="83"/>
      <c r="H99" s="83"/>
      <c r="I99" s="83"/>
      <c r="J99" s="83"/>
    </row>
    <row r="100" spans="1:10">
      <c r="A100" s="83"/>
      <c r="B100" s="83"/>
      <c r="C100" s="83"/>
      <c r="D100" s="83"/>
      <c r="E100" s="83"/>
      <c r="F100" s="83"/>
      <c r="G100" s="83"/>
      <c r="H100" s="83"/>
      <c r="I100" s="83"/>
      <c r="J100" s="83"/>
    </row>
    <row r="101" spans="1:10">
      <c r="A101" s="83"/>
      <c r="B101" s="83"/>
      <c r="C101" s="83"/>
      <c r="D101" s="83"/>
      <c r="E101" s="83"/>
      <c r="F101" s="83"/>
      <c r="G101" s="83"/>
      <c r="H101" s="83"/>
      <c r="I101" s="83"/>
      <c r="J101" s="83"/>
    </row>
    <row r="102" spans="1:10">
      <c r="A102" s="83"/>
      <c r="B102" s="83"/>
      <c r="C102" s="83"/>
      <c r="D102" s="83"/>
      <c r="E102" s="83"/>
      <c r="F102" s="83"/>
      <c r="G102" s="83"/>
      <c r="H102" s="83"/>
      <c r="I102" s="83"/>
      <c r="J102" s="83"/>
    </row>
    <row r="103" spans="1:10">
      <c r="A103" s="83"/>
      <c r="B103" s="83"/>
      <c r="C103" s="83"/>
      <c r="D103" s="83"/>
      <c r="E103" s="83"/>
      <c r="F103" s="83"/>
      <c r="G103" s="83"/>
      <c r="H103" s="83"/>
      <c r="I103" s="83"/>
      <c r="J103" s="83"/>
    </row>
    <row r="104" spans="1:10">
      <c r="A104" s="83"/>
      <c r="B104" s="83"/>
      <c r="C104" s="83"/>
      <c r="D104" s="83"/>
      <c r="E104" s="83"/>
      <c r="F104" s="83"/>
      <c r="G104" s="83"/>
      <c r="H104" s="83"/>
      <c r="I104" s="83"/>
      <c r="J104" s="83"/>
    </row>
    <row r="105" spans="1:10">
      <c r="A105" s="83"/>
      <c r="B105" s="83"/>
      <c r="C105" s="83"/>
      <c r="D105" s="83"/>
      <c r="E105" s="83"/>
      <c r="F105" s="83"/>
      <c r="G105" s="83"/>
      <c r="H105" s="83"/>
      <c r="I105" s="83"/>
      <c r="J105" s="83"/>
    </row>
    <row r="106" spans="1:10">
      <c r="A106" s="83"/>
      <c r="B106" s="83"/>
      <c r="C106" s="83"/>
      <c r="D106" s="83"/>
      <c r="E106" s="83"/>
      <c r="F106" s="83"/>
      <c r="G106" s="83"/>
      <c r="H106" s="83"/>
      <c r="I106" s="83"/>
      <c r="J106" s="83"/>
    </row>
    <row r="107" spans="1:10">
      <c r="A107" s="83"/>
      <c r="B107" s="83"/>
      <c r="C107" s="83"/>
      <c r="D107" s="83"/>
      <c r="E107" s="83"/>
      <c r="F107" s="83"/>
      <c r="G107" s="83"/>
      <c r="H107" s="83"/>
      <c r="I107" s="83"/>
      <c r="J107" s="83"/>
    </row>
    <row r="108" spans="1:10">
      <c r="A108" s="83"/>
      <c r="B108" s="83"/>
      <c r="C108" s="83"/>
      <c r="D108" s="83"/>
      <c r="E108" s="83"/>
      <c r="F108" s="83"/>
      <c r="G108" s="83"/>
      <c r="H108" s="83"/>
      <c r="I108" s="83"/>
      <c r="J108" s="83"/>
    </row>
    <row r="109" spans="1:10">
      <c r="A109" s="83"/>
      <c r="B109" s="83"/>
      <c r="C109" s="83"/>
      <c r="D109" s="83"/>
      <c r="E109" s="83"/>
      <c r="F109" s="83"/>
      <c r="G109" s="83"/>
      <c r="H109" s="83"/>
      <c r="I109" s="83"/>
      <c r="J109" s="83"/>
    </row>
    <row r="110" spans="1:10">
      <c r="A110" s="83"/>
      <c r="B110" s="83"/>
      <c r="C110" s="83"/>
      <c r="D110" s="83"/>
      <c r="E110" s="83"/>
      <c r="F110" s="83"/>
      <c r="G110" s="83"/>
      <c r="H110" s="83"/>
      <c r="I110" s="83"/>
      <c r="J110" s="83"/>
    </row>
    <row r="111" spans="1:10">
      <c r="A111" s="83"/>
      <c r="B111" s="83"/>
      <c r="C111" s="83"/>
      <c r="D111" s="83"/>
      <c r="E111" s="83"/>
      <c r="F111" s="83"/>
      <c r="G111" s="83"/>
      <c r="H111" s="83"/>
      <c r="I111" s="83"/>
      <c r="J111" s="83"/>
    </row>
    <row r="112" spans="1:10">
      <c r="A112" s="83"/>
      <c r="B112" s="83"/>
      <c r="C112" s="83"/>
      <c r="D112" s="83"/>
      <c r="E112" s="83"/>
      <c r="F112" s="83"/>
      <c r="G112" s="83"/>
      <c r="H112" s="83"/>
      <c r="I112" s="83"/>
      <c r="J112" s="83"/>
    </row>
    <row r="113" spans="1:10">
      <c r="A113" s="83"/>
      <c r="B113" s="83"/>
      <c r="C113" s="83"/>
      <c r="D113" s="83"/>
      <c r="E113" s="83"/>
      <c r="F113" s="83"/>
      <c r="G113" s="83"/>
      <c r="H113" s="83"/>
      <c r="I113" s="83"/>
      <c r="J113" s="83"/>
    </row>
    <row r="114" spans="1:10">
      <c r="A114" s="83"/>
      <c r="B114" s="83"/>
      <c r="C114" s="83"/>
      <c r="D114" s="83"/>
      <c r="E114" s="83"/>
      <c r="F114" s="83"/>
      <c r="G114" s="83"/>
      <c r="H114" s="83"/>
      <c r="I114" s="83"/>
      <c r="J114" s="83"/>
    </row>
    <row r="115" spans="1:10">
      <c r="A115" s="83"/>
      <c r="B115" s="83"/>
      <c r="C115" s="83"/>
      <c r="D115" s="83"/>
      <c r="E115" s="83"/>
      <c r="F115" s="83"/>
      <c r="G115" s="83"/>
      <c r="H115" s="83"/>
      <c r="I115" s="83"/>
      <c r="J115" s="83"/>
    </row>
    <row r="116" spans="1:10">
      <c r="A116" s="83"/>
      <c r="B116" s="83"/>
      <c r="C116" s="83"/>
      <c r="D116" s="83"/>
      <c r="E116" s="83"/>
      <c r="F116" s="83"/>
      <c r="G116" s="83"/>
      <c r="H116" s="83"/>
      <c r="I116" s="83"/>
      <c r="J116" s="83"/>
    </row>
    <row r="117" spans="1:10">
      <c r="A117" s="83"/>
      <c r="B117" s="83"/>
      <c r="C117" s="83"/>
      <c r="D117" s="83"/>
      <c r="E117" s="83"/>
      <c r="F117" s="83"/>
      <c r="G117" s="83"/>
      <c r="H117" s="83"/>
      <c r="I117" s="83"/>
      <c r="J117" s="83"/>
    </row>
    <row r="118" spans="1:10">
      <c r="A118" s="83"/>
      <c r="B118" s="83"/>
      <c r="C118" s="83"/>
      <c r="D118" s="83"/>
      <c r="E118" s="83"/>
      <c r="F118" s="83"/>
      <c r="G118" s="83"/>
      <c r="H118" s="83"/>
      <c r="I118" s="83"/>
      <c r="J118" s="83"/>
    </row>
    <row r="119" spans="1:10">
      <c r="A119" s="83"/>
      <c r="B119" s="83"/>
      <c r="C119" s="83"/>
      <c r="D119" s="83"/>
      <c r="E119" s="83"/>
      <c r="F119" s="83"/>
      <c r="G119" s="83"/>
      <c r="H119" s="83"/>
      <c r="I119" s="83"/>
      <c r="J119" s="83"/>
    </row>
    <row r="120" spans="1:10">
      <c r="A120" s="83"/>
      <c r="B120" s="83"/>
      <c r="C120" s="83"/>
      <c r="D120" s="83"/>
      <c r="E120" s="83"/>
      <c r="F120" s="83"/>
      <c r="G120" s="83"/>
      <c r="H120" s="83"/>
      <c r="I120" s="83"/>
      <c r="J120" s="83"/>
    </row>
    <row r="121" spans="1:10">
      <c r="A121" s="83"/>
      <c r="B121" s="83"/>
      <c r="C121" s="83"/>
      <c r="D121" s="83"/>
      <c r="E121" s="83"/>
      <c r="F121" s="83"/>
      <c r="G121" s="83"/>
      <c r="H121" s="83"/>
      <c r="I121" s="83"/>
      <c r="J121" s="83"/>
    </row>
    <row r="122" spans="1:10">
      <c r="A122" s="83"/>
      <c r="B122" s="83"/>
      <c r="C122" s="83"/>
      <c r="D122" s="83"/>
      <c r="E122" s="83"/>
      <c r="F122" s="83"/>
      <c r="G122" s="83"/>
      <c r="H122" s="83"/>
      <c r="I122" s="83"/>
      <c r="J122" s="83"/>
    </row>
    <row r="123" spans="1:10">
      <c r="A123" s="83"/>
      <c r="B123" s="83"/>
      <c r="C123" s="83"/>
      <c r="D123" s="83"/>
      <c r="E123" s="83"/>
      <c r="F123" s="83"/>
      <c r="G123" s="83"/>
      <c r="H123" s="83"/>
      <c r="I123" s="83"/>
      <c r="J123" s="83"/>
    </row>
    <row r="124" spans="1:10">
      <c r="A124" s="83"/>
      <c r="B124" s="83"/>
      <c r="C124" s="83"/>
      <c r="D124" s="83"/>
      <c r="E124" s="83"/>
      <c r="F124" s="83"/>
      <c r="G124" s="83"/>
      <c r="H124" s="83"/>
      <c r="I124" s="83"/>
      <c r="J124" s="83"/>
    </row>
    <row r="125" spans="1:10">
      <c r="A125" s="83"/>
      <c r="B125" s="83"/>
      <c r="C125" s="83"/>
      <c r="D125" s="83"/>
      <c r="E125" s="83"/>
      <c r="F125" s="83"/>
      <c r="G125" s="83"/>
      <c r="H125" s="83"/>
      <c r="I125" s="83"/>
      <c r="J125" s="83"/>
    </row>
    <row r="126" spans="1:10">
      <c r="A126" s="83"/>
      <c r="B126" s="83"/>
      <c r="C126" s="83"/>
      <c r="D126" s="83"/>
      <c r="E126" s="83"/>
      <c r="F126" s="83"/>
      <c r="G126" s="83"/>
      <c r="H126" s="83"/>
      <c r="I126" s="83"/>
      <c r="J126" s="83"/>
    </row>
    <row r="127" spans="1:10">
      <c r="A127" s="83"/>
      <c r="B127" s="83"/>
      <c r="C127" s="83"/>
      <c r="D127" s="83"/>
      <c r="E127" s="83"/>
      <c r="F127" s="83"/>
      <c r="G127" s="83"/>
      <c r="H127" s="83"/>
      <c r="I127" s="83"/>
      <c r="J127" s="83"/>
    </row>
    <row r="128" spans="1:10">
      <c r="A128" s="83"/>
      <c r="B128" s="83"/>
      <c r="C128" s="83"/>
      <c r="D128" s="83"/>
      <c r="E128" s="83"/>
      <c r="F128" s="83"/>
      <c r="G128" s="83"/>
      <c r="H128" s="83"/>
      <c r="I128" s="83"/>
      <c r="J128" s="83"/>
    </row>
    <row r="129" spans="1:10">
      <c r="A129" s="83"/>
      <c r="B129" s="83"/>
      <c r="C129" s="83"/>
      <c r="D129" s="83"/>
      <c r="E129" s="83"/>
      <c r="F129" s="83"/>
      <c r="G129" s="83"/>
      <c r="H129" s="83"/>
      <c r="I129" s="83"/>
      <c r="J129" s="83"/>
    </row>
    <row r="130" spans="1:10">
      <c r="A130" s="83"/>
      <c r="B130" s="83"/>
      <c r="C130" s="83"/>
      <c r="D130" s="83"/>
      <c r="E130" s="83"/>
      <c r="F130" s="83"/>
      <c r="G130" s="83"/>
      <c r="H130" s="83"/>
      <c r="I130" s="83"/>
      <c r="J130" s="83"/>
    </row>
    <row r="131" spans="1:10">
      <c r="A131" s="83"/>
      <c r="B131" s="83"/>
      <c r="C131" s="83"/>
      <c r="D131" s="83"/>
      <c r="E131" s="83"/>
      <c r="F131" s="83"/>
      <c r="G131" s="83"/>
      <c r="H131" s="83"/>
      <c r="I131" s="83"/>
      <c r="J131" s="83"/>
    </row>
    <row r="132" spans="1:10">
      <c r="A132" s="83"/>
      <c r="B132" s="83"/>
      <c r="C132" s="83"/>
      <c r="D132" s="83"/>
      <c r="E132" s="83"/>
      <c r="F132" s="83"/>
      <c r="G132" s="83"/>
      <c r="H132" s="83"/>
      <c r="I132" s="83"/>
      <c r="J132" s="83"/>
    </row>
    <row r="133" spans="1:10">
      <c r="A133" s="83"/>
      <c r="B133" s="83"/>
      <c r="C133" s="83"/>
      <c r="D133" s="83"/>
      <c r="E133" s="83"/>
      <c r="F133" s="83"/>
      <c r="G133" s="83"/>
      <c r="H133" s="83"/>
      <c r="I133" s="83"/>
      <c r="J133" s="83"/>
    </row>
    <row r="134" spans="1:10">
      <c r="A134" s="83"/>
      <c r="B134" s="83"/>
      <c r="C134" s="83"/>
      <c r="D134" s="83"/>
      <c r="E134" s="83"/>
      <c r="F134" s="83"/>
      <c r="G134" s="83"/>
      <c r="H134" s="83"/>
      <c r="I134" s="83"/>
      <c r="J134" s="83"/>
    </row>
    <row r="135" spans="1:10">
      <c r="A135" s="83"/>
      <c r="B135" s="83"/>
      <c r="C135" s="83"/>
      <c r="D135" s="83"/>
      <c r="E135" s="83"/>
      <c r="F135" s="83"/>
      <c r="G135" s="83"/>
      <c r="H135" s="83"/>
      <c r="I135" s="83"/>
      <c r="J135" s="83"/>
    </row>
    <row r="136" spans="1:10">
      <c r="A136" s="83"/>
      <c r="B136" s="83"/>
      <c r="C136" s="83"/>
      <c r="D136" s="83"/>
      <c r="E136" s="83"/>
      <c r="F136" s="83"/>
      <c r="G136" s="83"/>
      <c r="H136" s="83"/>
      <c r="I136" s="83"/>
      <c r="J136" s="83"/>
    </row>
    <row r="137" spans="1:10">
      <c r="A137" s="83"/>
      <c r="B137" s="83"/>
      <c r="C137" s="83"/>
      <c r="D137" s="83"/>
      <c r="E137" s="83"/>
      <c r="F137" s="83"/>
      <c r="G137" s="83"/>
      <c r="H137" s="83"/>
      <c r="I137" s="83"/>
      <c r="J137" s="83"/>
    </row>
    <row r="138" spans="1:10">
      <c r="A138" s="83"/>
      <c r="B138" s="83"/>
      <c r="C138" s="83"/>
      <c r="D138" s="83"/>
      <c r="E138" s="83"/>
      <c r="F138" s="83"/>
      <c r="G138" s="83"/>
      <c r="H138" s="83"/>
      <c r="I138" s="83"/>
      <c r="J138" s="83"/>
    </row>
    <row r="139" spans="1:10">
      <c r="A139" s="83"/>
      <c r="B139" s="83"/>
      <c r="C139" s="83"/>
      <c r="D139" s="83"/>
      <c r="E139" s="83"/>
      <c r="F139" s="83"/>
      <c r="G139" s="83"/>
      <c r="H139" s="83"/>
      <c r="I139" s="83"/>
      <c r="J139" s="83"/>
    </row>
    <row r="140" spans="1:10">
      <c r="A140" s="83"/>
      <c r="B140" s="83"/>
      <c r="C140" s="83"/>
      <c r="D140" s="83"/>
      <c r="E140" s="83"/>
      <c r="F140" s="83"/>
      <c r="G140" s="83"/>
      <c r="H140" s="83"/>
      <c r="I140" s="83"/>
      <c r="J140" s="83"/>
    </row>
    <row r="141" spans="1:10">
      <c r="A141" s="83"/>
      <c r="B141" s="83"/>
      <c r="C141" s="83"/>
      <c r="D141" s="83"/>
      <c r="E141" s="83"/>
      <c r="F141" s="83"/>
      <c r="G141" s="83"/>
      <c r="H141" s="83"/>
      <c r="I141" s="83"/>
      <c r="J141" s="83"/>
    </row>
    <row r="142" spans="1:10">
      <c r="A142" s="83"/>
      <c r="B142" s="83"/>
      <c r="C142" s="83"/>
      <c r="D142" s="83"/>
      <c r="E142" s="83"/>
      <c r="F142" s="83"/>
      <c r="G142" s="83"/>
      <c r="H142" s="83"/>
      <c r="I142" s="83"/>
      <c r="J142" s="83"/>
    </row>
    <row r="143" spans="1:10">
      <c r="A143" s="83"/>
      <c r="B143" s="83"/>
      <c r="C143" s="83"/>
      <c r="D143" s="83"/>
      <c r="E143" s="83"/>
      <c r="F143" s="83"/>
      <c r="G143" s="83"/>
      <c r="H143" s="83"/>
      <c r="I143" s="83"/>
      <c r="J143" s="83"/>
    </row>
    <row r="144" spans="1:10">
      <c r="A144" s="83"/>
      <c r="B144" s="83"/>
      <c r="C144" s="83"/>
      <c r="D144" s="83"/>
      <c r="E144" s="83"/>
      <c r="F144" s="83"/>
      <c r="G144" s="83"/>
      <c r="H144" s="83"/>
      <c r="I144" s="83"/>
      <c r="J144" s="83"/>
    </row>
    <row r="145" spans="1:10">
      <c r="A145" s="83"/>
      <c r="B145" s="83"/>
      <c r="C145" s="83"/>
      <c r="D145" s="83"/>
      <c r="E145" s="83"/>
      <c r="F145" s="83"/>
      <c r="G145" s="83"/>
      <c r="H145" s="83"/>
      <c r="I145" s="83"/>
      <c r="J145" s="83"/>
    </row>
    <row r="146" spans="1:10">
      <c r="A146" s="83"/>
      <c r="B146" s="83"/>
      <c r="C146" s="83"/>
      <c r="D146" s="83"/>
      <c r="E146" s="83"/>
      <c r="F146" s="83"/>
      <c r="G146" s="83"/>
      <c r="H146" s="83"/>
      <c r="I146" s="83"/>
      <c r="J146" s="83"/>
    </row>
    <row r="147" spans="1:10">
      <c r="A147" s="83"/>
      <c r="B147" s="83"/>
      <c r="C147" s="83"/>
      <c r="D147" s="83"/>
      <c r="E147" s="83"/>
      <c r="F147" s="83"/>
      <c r="G147" s="83"/>
      <c r="H147" s="83"/>
      <c r="I147" s="83"/>
      <c r="J147" s="83"/>
    </row>
    <row r="148" spans="1:10">
      <c r="A148" s="83"/>
      <c r="B148" s="83"/>
      <c r="C148" s="83"/>
      <c r="D148" s="83"/>
      <c r="E148" s="83"/>
      <c r="F148" s="83"/>
      <c r="G148" s="83"/>
      <c r="H148" s="83"/>
      <c r="I148" s="83"/>
      <c r="J148" s="83"/>
    </row>
    <row r="149" spans="1:10">
      <c r="A149" s="83"/>
      <c r="B149" s="83"/>
      <c r="C149" s="83"/>
      <c r="D149" s="83"/>
      <c r="E149" s="83"/>
      <c r="F149" s="83"/>
      <c r="G149" s="83"/>
      <c r="H149" s="83"/>
      <c r="I149" s="83"/>
      <c r="J149" s="83"/>
    </row>
    <row r="150" spans="1:10">
      <c r="A150" s="83"/>
      <c r="B150" s="83"/>
      <c r="C150" s="83"/>
      <c r="D150" s="83"/>
      <c r="E150" s="83"/>
      <c r="F150" s="83"/>
      <c r="G150" s="83"/>
      <c r="H150" s="83"/>
      <c r="I150" s="83"/>
      <c r="J150" s="83"/>
    </row>
    <row r="151" spans="1:10">
      <c r="A151" s="83"/>
      <c r="B151" s="83"/>
      <c r="C151" s="83"/>
      <c r="D151" s="83"/>
      <c r="E151" s="83"/>
      <c r="F151" s="83"/>
      <c r="G151" s="83"/>
      <c r="H151" s="83"/>
      <c r="I151" s="83"/>
      <c r="J151" s="83"/>
    </row>
    <row r="152" spans="1:10">
      <c r="A152" s="83"/>
      <c r="B152" s="83"/>
      <c r="C152" s="83"/>
      <c r="D152" s="83"/>
      <c r="E152" s="83"/>
      <c r="F152" s="83"/>
      <c r="G152" s="83"/>
      <c r="H152" s="83"/>
      <c r="I152" s="83"/>
      <c r="J152" s="83"/>
    </row>
    <row r="153" spans="1:10">
      <c r="A153" s="83"/>
      <c r="B153" s="83"/>
      <c r="C153" s="83"/>
      <c r="D153" s="83"/>
      <c r="E153" s="83"/>
      <c r="F153" s="83"/>
      <c r="G153" s="83"/>
      <c r="H153" s="83"/>
      <c r="I153" s="83"/>
      <c r="J153" s="83"/>
    </row>
    <row r="154" spans="1:10">
      <c r="A154" s="83"/>
      <c r="B154" s="83"/>
      <c r="C154" s="83"/>
      <c r="D154" s="83"/>
      <c r="E154" s="83"/>
      <c r="F154" s="83"/>
      <c r="G154" s="83"/>
      <c r="H154" s="83"/>
      <c r="I154" s="83"/>
      <c r="J154" s="83"/>
    </row>
    <row r="155" spans="1:10">
      <c r="A155" s="83"/>
      <c r="B155" s="83"/>
      <c r="C155" s="83"/>
      <c r="D155" s="83"/>
      <c r="E155" s="83"/>
      <c r="F155" s="83"/>
      <c r="G155" s="83"/>
      <c r="H155" s="83"/>
      <c r="I155" s="83"/>
      <c r="J155" s="83"/>
    </row>
    <row r="156" spans="1:10">
      <c r="A156" s="83"/>
      <c r="B156" s="83"/>
      <c r="C156" s="83"/>
      <c r="D156" s="83"/>
      <c r="E156" s="83"/>
      <c r="F156" s="83"/>
      <c r="G156" s="83"/>
      <c r="H156" s="83"/>
      <c r="I156" s="83"/>
      <c r="J156" s="83"/>
    </row>
    <row r="157" spans="1:10">
      <c r="A157" s="83"/>
      <c r="B157" s="83"/>
      <c r="C157" s="83"/>
      <c r="D157" s="83"/>
      <c r="E157" s="83"/>
      <c r="F157" s="83"/>
      <c r="G157" s="83"/>
      <c r="H157" s="83"/>
      <c r="I157" s="83"/>
      <c r="J157" s="83"/>
    </row>
    <row r="158" spans="1:10">
      <c r="A158" s="83"/>
      <c r="B158" s="83"/>
      <c r="C158" s="83"/>
      <c r="D158" s="83"/>
      <c r="E158" s="83"/>
      <c r="F158" s="83"/>
      <c r="G158" s="83"/>
      <c r="H158" s="83"/>
      <c r="I158" s="83"/>
      <c r="J158" s="83"/>
    </row>
    <row r="159" spans="1:10">
      <c r="A159" s="83"/>
      <c r="B159" s="83"/>
      <c r="C159" s="83"/>
      <c r="D159" s="83"/>
      <c r="E159" s="83"/>
      <c r="F159" s="83"/>
      <c r="G159" s="83"/>
      <c r="H159" s="83"/>
      <c r="I159" s="83"/>
      <c r="J159" s="83"/>
    </row>
    <row r="160" spans="1:10">
      <c r="A160" s="83"/>
      <c r="B160" s="83"/>
      <c r="C160" s="83"/>
      <c r="D160" s="83"/>
      <c r="E160" s="83"/>
      <c r="F160" s="83"/>
      <c r="G160" s="83"/>
      <c r="H160" s="83"/>
      <c r="I160" s="83"/>
      <c r="J160" s="83"/>
    </row>
    <row r="161" spans="1:10">
      <c r="A161" s="83"/>
      <c r="B161" s="83"/>
      <c r="C161" s="83"/>
      <c r="D161" s="83"/>
      <c r="E161" s="83"/>
      <c r="F161" s="83"/>
      <c r="G161" s="83"/>
      <c r="H161" s="83"/>
      <c r="I161" s="83"/>
      <c r="J161" s="83"/>
    </row>
    <row r="162" spans="1:10">
      <c r="A162" s="83"/>
      <c r="B162" s="83"/>
      <c r="C162" s="83"/>
      <c r="D162" s="83"/>
      <c r="E162" s="83"/>
      <c r="F162" s="83"/>
      <c r="G162" s="83"/>
      <c r="H162" s="83"/>
      <c r="I162" s="83"/>
      <c r="J162" s="83"/>
    </row>
    <row r="163" spans="1:10">
      <c r="A163" s="83"/>
      <c r="B163" s="83"/>
      <c r="C163" s="83"/>
      <c r="D163" s="83"/>
      <c r="E163" s="83"/>
      <c r="F163" s="83"/>
      <c r="G163" s="83"/>
      <c r="H163" s="83"/>
      <c r="I163" s="83"/>
      <c r="J163" s="83"/>
    </row>
    <row r="164" spans="1:10">
      <c r="A164" s="83"/>
      <c r="B164" s="83"/>
      <c r="C164" s="83"/>
      <c r="D164" s="83"/>
      <c r="E164" s="83"/>
      <c r="F164" s="83"/>
      <c r="G164" s="83"/>
      <c r="H164" s="83"/>
      <c r="I164" s="83"/>
      <c r="J164" s="83"/>
    </row>
    <row r="165" spans="1:10">
      <c r="A165" s="83"/>
      <c r="B165" s="83"/>
      <c r="C165" s="83"/>
      <c r="D165" s="83"/>
      <c r="E165" s="83"/>
      <c r="F165" s="83"/>
      <c r="G165" s="83"/>
      <c r="H165" s="83"/>
      <c r="I165" s="83"/>
      <c r="J165" s="83"/>
    </row>
    <row r="166" spans="1:10">
      <c r="A166" s="83"/>
      <c r="B166" s="83"/>
      <c r="C166" s="83"/>
      <c r="D166" s="83"/>
      <c r="E166" s="83"/>
      <c r="F166" s="83"/>
      <c r="G166" s="83"/>
      <c r="H166" s="83"/>
      <c r="I166" s="83"/>
      <c r="J166" s="83"/>
    </row>
    <row r="167" spans="1:10">
      <c r="A167" s="83"/>
      <c r="B167" s="83"/>
      <c r="C167" s="83"/>
      <c r="D167" s="83"/>
      <c r="F167" s="83"/>
      <c r="G167" s="83"/>
      <c r="H167" s="83"/>
      <c r="I167" s="83"/>
      <c r="J167" s="83"/>
    </row>
    <row r="168" spans="1:10">
      <c r="A168" s="83"/>
      <c r="B168" s="83"/>
      <c r="C168" s="83"/>
      <c r="D168" s="83"/>
      <c r="F168" s="83"/>
      <c r="G168" s="83"/>
      <c r="H168" s="83"/>
      <c r="I168" s="83"/>
      <c r="J168" s="83"/>
    </row>
  </sheetData>
  <mergeCells count="126">
    <mergeCell ref="A1:I1"/>
    <mergeCell ref="A2:I2"/>
    <mergeCell ref="A3:I3"/>
    <mergeCell ref="A4:I4"/>
    <mergeCell ref="A5:I5"/>
    <mergeCell ref="A7:I7"/>
    <mergeCell ref="E8:H8"/>
    <mergeCell ref="A61:B61"/>
    <mergeCell ref="A62:B62"/>
    <mergeCell ref="A63:D63"/>
    <mergeCell ref="A64:D64"/>
    <mergeCell ref="A65:D65"/>
    <mergeCell ref="A66:D66"/>
    <mergeCell ref="A67:D67"/>
    <mergeCell ref="A68:D68"/>
    <mergeCell ref="A69:C69"/>
    <mergeCell ref="A70:B70"/>
    <mergeCell ref="B71:I71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D48:D49"/>
    <mergeCell ref="D50:D51"/>
    <mergeCell ref="D52:D53"/>
    <mergeCell ref="D54:D55"/>
    <mergeCell ref="D56:D57"/>
    <mergeCell ref="D58:D59"/>
    <mergeCell ref="I8:I9"/>
    <mergeCell ref="I61:I62"/>
    <mergeCell ref="E68:H69"/>
    <mergeCell ref="B72:I76"/>
  </mergeCells>
  <printOptions horizontalCentered="1"/>
  <pageMargins left="0" right="0" top="0.708661417322835" bottom="0.433070866141732" header="0.31496062992126" footer="0.118110236220472"/>
  <pageSetup paperSize="9" scale="80" orientation="landscape"/>
  <headerFooter>
    <oddHeader>&amp;RFls.:________
Processo n.º 23069.160041/2021-06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Resumo</vt:lpstr>
      <vt:lpstr>Orçamento</vt:lpstr>
      <vt:lpstr>Cronograma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JULY</cp:lastModifiedBy>
  <dcterms:created xsi:type="dcterms:W3CDTF">2009-04-27T20:33:00Z</dcterms:created>
  <cp:lastPrinted>2022-06-29T16:33:00Z</cp:lastPrinted>
  <dcterms:modified xsi:type="dcterms:W3CDTF">2022-08-29T21:39:39Z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8A73E3A2B70141ACAB1CB68477056A8F</vt:lpwstr>
  </property>
  <property fmtid="{D5CDD505-2E9C-101B-9397-08002B2CF9AE}" pid="3" name="KSOProductBuildVer">
    <vt:lpwstr>1046-11.2.0.11254</vt:lpwstr>
  </property>
</Properties>
</file>