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E:\HOME OFFICE\A.PE 2023\PE 08.2023 - Muro da Odonto 3\1. Minuta\"/>
    </mc:Choice>
  </mc:AlternateContent>
  <xr:revisionPtr revIDLastSave="0" documentId="13_ncr:1_{E2D6B80D-A591-4775-89E2-A9800E39B19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Cronograma!$A$1:$H$31</definedName>
    <definedName name="_xlnm.Print_Area" localSheetId="1">Orçamento!$A$1:$Q$47</definedName>
    <definedName name="_xlnm.Print_Area" localSheetId="0">Resumo!$A$1:$F$25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H16" i="4"/>
  <c r="H14" i="4"/>
  <c r="H10" i="4"/>
  <c r="I35" i="2"/>
  <c r="J35" i="2" s="1"/>
  <c r="I34" i="2"/>
  <c r="J34" i="2" s="1"/>
  <c r="P33" i="2"/>
  <c r="Q33" i="2" s="1"/>
  <c r="K33" i="2"/>
  <c r="L33" i="2" s="1"/>
  <c r="C18" i="4" s="1"/>
  <c r="I31" i="2"/>
  <c r="J31" i="2" s="1"/>
  <c r="I30" i="2"/>
  <c r="J30" i="2" s="1"/>
  <c r="I29" i="2"/>
  <c r="J29" i="2" s="1"/>
  <c r="P28" i="2"/>
  <c r="Q28" i="2" s="1"/>
  <c r="K28" i="2"/>
  <c r="L28" i="2" s="1"/>
  <c r="C16" i="4" s="1"/>
  <c r="I26" i="2"/>
  <c r="J26" i="2" s="1"/>
  <c r="I25" i="2"/>
  <c r="J25" i="2" s="1"/>
  <c r="I24" i="2"/>
  <c r="J24" i="2" s="1"/>
  <c r="I23" i="2"/>
  <c r="J23" i="2" s="1"/>
  <c r="P22" i="2"/>
  <c r="K22" i="2"/>
  <c r="I21" i="2"/>
  <c r="J21" i="2" s="1"/>
  <c r="P20" i="2"/>
  <c r="K20" i="2"/>
  <c r="Q19" i="2"/>
  <c r="L19" i="2"/>
  <c r="C14" i="4" s="1"/>
  <c r="I17" i="2"/>
  <c r="J17" i="2" s="1"/>
  <c r="P16" i="2"/>
  <c r="Q16" i="2" s="1"/>
  <c r="K16" i="2"/>
  <c r="L16" i="2" s="1"/>
  <c r="C12" i="4" s="1"/>
  <c r="I14" i="2"/>
  <c r="J14" i="2" s="1"/>
  <c r="I13" i="2"/>
  <c r="J13" i="2" s="1"/>
  <c r="P12" i="2"/>
  <c r="Q12" i="2" s="1"/>
  <c r="Q37" i="2" s="1"/>
  <c r="K12" i="2"/>
  <c r="L12" i="2" s="1"/>
  <c r="F20" i="5"/>
  <c r="E18" i="5"/>
  <c r="D18" i="5"/>
  <c r="E16" i="5"/>
  <c r="D16" i="5"/>
  <c r="E14" i="5"/>
  <c r="D14" i="5"/>
  <c r="E12" i="5"/>
  <c r="D12" i="5"/>
  <c r="E10" i="5"/>
  <c r="E20" i="5" s="1"/>
  <c r="C10" i="4" l="1"/>
  <c r="L37" i="2"/>
  <c r="F15" i="4"/>
  <c r="G17" i="4"/>
  <c r="F17" i="4"/>
  <c r="H17" i="4" s="1"/>
  <c r="G19" i="4"/>
  <c r="H19" i="4" s="1"/>
  <c r="G23" i="4" l="1"/>
  <c r="F23" i="4"/>
  <c r="H15" i="4"/>
  <c r="C21" i="4"/>
  <c r="E11" i="4"/>
  <c r="D10" i="4"/>
  <c r="D10" i="5"/>
  <c r="D20" i="5" l="1"/>
  <c r="C10" i="5"/>
  <c r="E23" i="4"/>
  <c r="H11" i="4"/>
  <c r="C22" i="4"/>
  <c r="D12" i="4"/>
  <c r="D14" i="4"/>
  <c r="D16" i="4"/>
  <c r="D18" i="4"/>
  <c r="F24" i="4"/>
  <c r="G24" i="4"/>
  <c r="G12" i="4" s="1"/>
  <c r="G13" i="4" s="1"/>
  <c r="G25" i="4" s="1"/>
  <c r="D21" i="4" l="1"/>
  <c r="D22" i="4" s="1"/>
  <c r="E25" i="4"/>
  <c r="E26" i="4" s="1"/>
  <c r="E24" i="4"/>
  <c r="C18" i="5"/>
  <c r="C16" i="5"/>
  <c r="C14" i="5"/>
  <c r="C12" i="5"/>
  <c r="C20" i="5" s="1"/>
  <c r="E27" i="4" l="1"/>
  <c r="F27" i="4" s="1"/>
  <c r="G27" i="4" s="1"/>
  <c r="F12" i="4"/>
  <c r="H12" i="4" l="1"/>
  <c r="F13" i="4"/>
  <c r="H13" i="4" l="1"/>
  <c r="H21" i="4" s="1"/>
  <c r="F25" i="4"/>
  <c r="F26" i="4" s="1"/>
  <c r="G26" i="4" s="1"/>
</calcChain>
</file>

<file path=xl/sharedStrings.xml><?xml version="1.0" encoding="utf-8"?>
<sst xmlns="http://schemas.openxmlformats.org/spreadsheetml/2006/main" count="182" uniqueCount="129">
  <si>
    <t>(razão social da empresa licitante)</t>
  </si>
  <si>
    <t xml:space="preserve">(n.º do CNPJ) </t>
  </si>
  <si>
    <t>RESUMO DE ORÇAMENTO PARA EXECUÇÃO DE OBRA POR EMPREITADA POR PREÇO UNITÁRIO</t>
  </si>
  <si>
    <t>OBRA: Execução de drenos na encosta existente em área situada atrás do Laboratório de Biomateriais no prédio da Faculdade de Odontologia, com elaboração de projeto executivo.</t>
  </si>
  <si>
    <t>Local: Rua São Pedro, 30 - Campus do Valonguinho, na Visconde do Rio Branco s/n.º, Centro - Niterói - RJ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</si>
  <si>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</si>
  <si>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</si>
  <si>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</si>
  <si>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</si>
  <si>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</si>
  <si>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</si>
  <si>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</si>
  <si>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</si>
  <si>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</si>
  <si>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</si>
  <si>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GERENCIAMENTO DA OBRA</t>
  </si>
  <si>
    <t>3.</t>
  </si>
  <si>
    <t>SERVIÇOS PRELIMINARES</t>
  </si>
  <si>
    <t>4.</t>
  </si>
  <si>
    <t>MOVIMENTO DE TERRA</t>
  </si>
  <si>
    <t>25.</t>
  </si>
  <si>
    <t>SERVIÇOS COMPLEMENTARES</t>
  </si>
  <si>
    <t xml:space="preserve">TOTAL GERAL </t>
  </si>
  <si>
    <t>Local e data:</t>
  </si>
  <si>
    <t>(assinatura do representante legal da empresa e carimbo com CNPJ)</t>
  </si>
  <si>
    <t>Identificação e assinatura do Responsável Técnico pelo Orçamento:</t>
  </si>
  <si>
    <t>OBSERVAÇÃO</t>
  </si>
  <si>
    <t>- A planilha deve ser assinada pelo responsável técnico pela sua confecção (Art. 14 Lei 5.194/66), identificado através de carimbo com número do CREA/CAU e pelo responsável legal da empresa.</t>
  </si>
  <si>
    <t>PLANILHA DE SERVIÇOS E CUSTOS</t>
  </si>
  <si>
    <t>VALOR ESTIMADO PELA UFF</t>
  </si>
  <si>
    <t>PROPOSTO PELA EMPRESA LICITANTE</t>
  </si>
  <si>
    <t>CÓDIGO</t>
  </si>
  <si>
    <t>FONTE</t>
  </si>
  <si>
    <t>UNID.</t>
  </si>
  <si>
    <t>QUANT.</t>
  </si>
  <si>
    <t xml:space="preserve"> CUSTO UNITÁRIO</t>
  </si>
  <si>
    <t>BDI (%)</t>
  </si>
  <si>
    <t>PREÇO (R$)</t>
  </si>
  <si>
    <t>UNITÁRIO C/ BDI</t>
  </si>
  <si>
    <t>TOTAL</t>
  </si>
  <si>
    <t>SUBITEM</t>
  </si>
  <si>
    <t xml:space="preserve"> ITEM</t>
  </si>
  <si>
    <t>PROJETOS</t>
  </si>
  <si>
    <t>01.01</t>
  </si>
  <si>
    <t>SCO/RJ</t>
  </si>
  <si>
    <t xml:space="preserve">SE 24.05.0150 </t>
  </si>
  <si>
    <t>Projeto executivo de sistema de drenagem, em Autocad, em area de ate 20.000m2.(desonerado)</t>
  </si>
  <si>
    <t>M²</t>
  </si>
  <si>
    <t>01.02</t>
  </si>
  <si>
    <t xml:space="preserve">SE 19.10.0150 </t>
  </si>
  <si>
    <t>Levantamento topografico, planialtimetrico e cadastral, executado de acordo com as especificacoes da Prefeitura da Cidade do Rio de Janeiro, em terreno de orografia acidentada, vegetacao rala e edificacao leve, com area de ate 4 ha (escala 1:500).(desonerado)</t>
  </si>
  <si>
    <t>HA</t>
  </si>
  <si>
    <t>GERENCIAMENTO DE OBRA</t>
  </si>
  <si>
    <t>02.01</t>
  </si>
  <si>
    <t>PRÓPRIO</t>
  </si>
  <si>
    <t>COMP 01</t>
  </si>
  <si>
    <t xml:space="preserve">ADMINISTRAÇÃO LOCAL </t>
  </si>
  <si>
    <t>03.01</t>
  </si>
  <si>
    <t>TAXAS E LICENÇAS</t>
  </si>
  <si>
    <t>03.01.01</t>
  </si>
  <si>
    <t>CREA-RJ</t>
  </si>
  <si>
    <t>ART - OBRA</t>
  </si>
  <si>
    <t>UN</t>
  </si>
  <si>
    <t>03.02</t>
  </si>
  <si>
    <t>CANTEIRO DE OBRA</t>
  </si>
  <si>
    <t>03.02.01</t>
  </si>
  <si>
    <t>AD 19.25.0300</t>
  </si>
  <si>
    <t xml:space="preserve">PLACA DE IDENTIFICACAO DE OBRA PUBLICA, INCLUSIVE PINTURA, ESTRUTURA, SUPORTE DE MADEIRA EM PECAS DE MADEIRA SERRADA DE (7,5 X 7,5)CM E TRANSPORTE. FORNECIMENTO E COLOCACAO. </t>
  </si>
  <si>
    <t>03.02.02</t>
  </si>
  <si>
    <t>SINAPI-I</t>
  </si>
  <si>
    <t>LOCACAO DE CONTAINER 2,30 X 4,30 M, ALT. 2,50 M, PARA SANITARIO, COM 3 BACIAS, 4 CHUVEIROS, 1 LAVATORIO E 1 MICTORIO (NAO INCLUI MOBILIZACAO/DESMOBILIZACAO)</t>
  </si>
  <si>
    <t>03.02.03</t>
  </si>
  <si>
    <t>LOCACAO DE CONTAINER 2,30 X 6,00 M, ALT. 2,50 M, PARA ESCRITORIO, SEM DIVISORIAS INTERNAS E SEM SANITARIO (NAO INCLUI MOBILIZACAO/DESMOBILIZACAO)</t>
  </si>
  <si>
    <t>03.02.04</t>
  </si>
  <si>
    <t>UFF-003-CAN-007</t>
  </si>
  <si>
    <t>MOBILIZAÇÃO DE CONTAINER</t>
  </si>
  <si>
    <t>04.01</t>
  </si>
  <si>
    <t>EMOP</t>
  </si>
  <si>
    <t>01.002.0024-0</t>
  </si>
  <si>
    <t>Perfuração rotativa com coroa de widia, em solo, diâmetro BX, horizontal, inclusive deslocamento dentro do canteiro e instalação da sonda em cada furo</t>
  </si>
  <si>
    <t>M</t>
  </si>
  <si>
    <t>04.02</t>
  </si>
  <si>
    <t>DR 54.05.0200 (A)</t>
  </si>
  <si>
    <t>Dreno ou Barbaca em tubo de PVC rigido, diametro de 2", inclusive fornecimento do tubo e material drenante.(desonerado)</t>
  </si>
  <si>
    <t>04.03</t>
  </si>
  <si>
    <t xml:space="preserve">SINAPI </t>
  </si>
  <si>
    <t>Compressor de ar, portátil e rebocável, pressão de trabalho de 102 PSI, descarga livre efetiva de 400PCM, motor diesel, exclusive operador</t>
  </si>
  <si>
    <t>H</t>
  </si>
  <si>
    <t>05.01</t>
  </si>
  <si>
    <t>UFF-025-DVS-003</t>
  </si>
  <si>
    <t>DESMOBILIZAÇÃO DE CONTAINER</t>
  </si>
  <si>
    <t>05.02</t>
  </si>
  <si>
    <t>SINAPI</t>
  </si>
  <si>
    <t>Limpeza de folhas, raízes, entulho e desobstrução de drenagem - (horas homem de servente)</t>
  </si>
  <si>
    <t>VALOR TOTAL ESTIMADO PELA UFF</t>
  </si>
  <si>
    <t>VALOR TOTAL PROPOSTO PELA EMPRESA</t>
  </si>
  <si>
    <t>CREA/CAU:</t>
  </si>
  <si>
    <t>Orçamento realizado em Abr/2022;</t>
  </si>
  <si>
    <t>Incluso BDI desonerado sobre preço unitário de: 28,07 %</t>
  </si>
  <si>
    <r>
      <rPr>
        <sz val="10"/>
        <color rgb="FFFF0000"/>
        <rFont val="Verdana"/>
        <charset val="134"/>
      </rPr>
      <t>A referência utilizada como base de custos é o SINAPI, SCO, SBC de Mar/2022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</si>
  <si>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37;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</si>
  <si>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</si>
  <si>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</si>
  <si>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</si>
  <si>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através de carimbo com número do CREA e pelo representante legal da empresa, com carimbo do CNPJ.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</si>
  <si>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</si>
  <si>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</si>
  <si>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</si>
  <si>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</si>
  <si>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</si>
  <si>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</si>
  <si>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</si>
  <si>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</si>
  <si>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1</t>
  </si>
  <si>
    <t>2</t>
  </si>
  <si>
    <t>3</t>
  </si>
  <si>
    <t>4</t>
  </si>
  <si>
    <t>5</t>
  </si>
  <si>
    <t>Total do orçamento</t>
  </si>
  <si>
    <t>Total do orçamento sem Administração</t>
  </si>
  <si>
    <t>Total mensal executado sem Administração</t>
  </si>
  <si>
    <t>Percentual correspondente à Administração</t>
  </si>
  <si>
    <t>Total mensal excutado com Administração</t>
  </si>
  <si>
    <t>Total acumulado</t>
  </si>
  <si>
    <t>Percentual Acumulado</t>
  </si>
  <si>
    <t>assinatura representante legal da empresa e carimbro CNPJ</t>
  </si>
  <si>
    <t>ANEXO III-A DO EDITAL DE LICITAÇÃO POR PREGÃO ELETRÔNICO N.º 08/2023</t>
  </si>
  <si>
    <t>ANEXO III-B DO EDITAL DE LICITAÇÃO POR PREGÃO ELETRÔNICO N.º 08/2023</t>
  </si>
  <si>
    <t>ANEXO III-C DO EDITAL DE LICITAÇÃO POR PREGÃO ELETRÔNICO N.º 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</si>
</sst>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$* #,##0.00_);_(\$* \(#,##0.00\);_(\$* \-??_);_(@_)"/>
    <numFmt numFmtId="165" formatCode="_-* #,##0.00_-;\-* #,##0.00_-;_-* \-??_-;_-@_-"/>
    <numFmt numFmtId="166" formatCode="_(* #,##0.00_);_(* \(#,##0.00\);_(* \-??_);_(@_)"/>
    <numFmt numFmtId="167" formatCode="_-&quot;R$ &quot;* #,##0.00_-;&quot;-R$ &quot;* #,##0.00_-;_-&quot;R$ &quot;* \-??_-;_-@_-"/>
    <numFmt numFmtId="168" formatCode="_(* #,##0.00_);_(* \(#,##0.00\);_(* &quot;-&quot;??_);_(@_)"/>
    <numFmt numFmtId="169" formatCode="General_)"/>
  </numFmts>
  <fonts count="75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9"/>
      <color theme="1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i/>
      <sz val="7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sz val="9"/>
      <color indexed="10"/>
      <name val="Verdana"/>
      <charset val="134"/>
    </font>
    <font>
      <b/>
      <sz val="9"/>
      <color indexed="10"/>
      <name val="Verdana"/>
      <charset val="134"/>
    </font>
    <font>
      <b/>
      <sz val="12"/>
      <color indexed="10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0"/>
      <name val="Arial"/>
      <charset val="1"/>
    </font>
    <font>
      <sz val="10"/>
      <name val="Arial"/>
      <charset val="1"/>
    </font>
    <font>
      <i/>
      <sz val="7"/>
      <color rgb="FF000000"/>
      <name val="Verdana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0"/>
      <color indexed="1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b/>
      <sz val="7"/>
      <color rgb="FFFF0000"/>
      <name val="Verdana"/>
      <charset val="134"/>
    </font>
    <font>
      <sz val="11"/>
      <color indexed="8"/>
      <name val="Calibri"/>
      <charset val="134"/>
    </font>
    <font>
      <sz val="11"/>
      <color indexed="17"/>
      <name val="Calibri"/>
      <charset val="134"/>
    </font>
    <font>
      <sz val="11"/>
      <color rgb="FFFFFFFF"/>
      <name val="Calibri"/>
      <charset val="1"/>
    </font>
    <font>
      <sz val="11"/>
      <color indexed="9"/>
      <name val="Calibri"/>
      <charset val="134"/>
    </font>
    <font>
      <sz val="11"/>
      <color rgb="FF000000"/>
      <name val="Calibri"/>
      <charset val="1"/>
    </font>
    <font>
      <sz val="11"/>
      <color rgb="FFFF9900"/>
      <name val="Calibri"/>
      <charset val="1"/>
    </font>
    <font>
      <b/>
      <sz val="18"/>
      <color indexed="56"/>
      <name val="Cambria"/>
      <charset val="134"/>
    </font>
    <font>
      <sz val="11"/>
      <color indexed="52"/>
      <name val="Calibri"/>
      <charset val="134"/>
    </font>
    <font>
      <sz val="11"/>
      <color rgb="FF008000"/>
      <name val="Calibri"/>
      <charset val="1"/>
    </font>
    <font>
      <b/>
      <sz val="15"/>
      <color rgb="FF333399"/>
      <name val="Calibri"/>
      <charset val="1"/>
    </font>
    <font>
      <b/>
      <sz val="11"/>
      <color indexed="62"/>
      <name val="Calibri"/>
      <charset val="134"/>
    </font>
    <font>
      <b/>
      <sz val="18"/>
      <color rgb="FF333399"/>
      <name val="Cambria"/>
      <charset val="1"/>
    </font>
    <font>
      <sz val="11"/>
      <color indexed="14"/>
      <name val="Calibri"/>
      <charset val="134"/>
    </font>
    <font>
      <sz val="11"/>
      <color rgb="FFFF00FF"/>
      <name val="Calibri"/>
      <charset val="1"/>
    </font>
    <font>
      <b/>
      <sz val="11"/>
      <color indexed="52"/>
      <name val="Calibri"/>
      <charset val="134"/>
    </font>
    <font>
      <b/>
      <sz val="11"/>
      <color rgb="FFFF9900"/>
      <name val="Calibri"/>
      <charset val="1"/>
    </font>
    <font>
      <b/>
      <sz val="11"/>
      <color indexed="9"/>
      <name val="Calibri"/>
      <charset val="134"/>
    </font>
    <font>
      <b/>
      <sz val="11"/>
      <color rgb="FFFFFFFF"/>
      <name val="Calibri"/>
      <charset val="1"/>
    </font>
    <font>
      <b/>
      <sz val="11"/>
      <color rgb="FF333333"/>
      <name val="Calibri"/>
      <charset val="1"/>
    </font>
    <font>
      <i/>
      <sz val="11"/>
      <color indexed="23"/>
      <name val="Calibri"/>
      <charset val="134"/>
    </font>
    <font>
      <i/>
      <sz val="11"/>
      <color rgb="FF808080"/>
      <name val="Calibri"/>
      <charset val="1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b/>
      <sz val="11"/>
      <color rgb="FF333399"/>
      <name val="Calibri"/>
      <charset val="1"/>
    </font>
    <font>
      <b/>
      <sz val="18"/>
      <color indexed="62"/>
      <name val="Cambria"/>
      <charset val="134"/>
    </font>
    <font>
      <sz val="11"/>
      <color indexed="62"/>
      <name val="Calibri"/>
      <charset val="134"/>
    </font>
    <font>
      <sz val="11"/>
      <color rgb="FF333399"/>
      <name val="Calibri"/>
      <charset val="1"/>
    </font>
    <font>
      <sz val="11"/>
      <color rgb="FF993300"/>
      <name val="Calibri"/>
      <charset val="1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b/>
      <sz val="18"/>
      <color rgb="FF003366"/>
      <name val="Cambria"/>
      <charset val="1"/>
    </font>
    <font>
      <sz val="11"/>
      <color indexed="60"/>
      <name val="Calibri"/>
      <charset val="134"/>
    </font>
    <font>
      <b/>
      <sz val="15"/>
      <color indexed="56"/>
      <name val="Calibri"/>
      <charset val="134"/>
    </font>
    <font>
      <sz val="11"/>
      <name val="Arial"/>
      <charset val="1"/>
    </font>
    <font>
      <sz val="12"/>
      <name val="Courier"/>
      <charset val="134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5"/>
      <color rgb="FF003366"/>
      <name val="Calibri"/>
      <charset val="1"/>
    </font>
    <font>
      <b/>
      <sz val="11"/>
      <color indexed="63"/>
      <name val="Calibri"/>
      <charset val="134"/>
    </font>
    <font>
      <sz val="11"/>
      <color theme="1"/>
      <name val="Calibri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5117038483843"/>
        <bgColor rgb="FF8EB4E3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rgb="FFFF9900"/>
      </patternFill>
    </fill>
    <fill>
      <patternFill patternType="solid">
        <fgColor theme="4" tint="0.79995117038483843"/>
        <bgColor rgb="FFFF990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FF8080"/>
        <bgColor rgb="FFFF99CC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808080"/>
      </patternFill>
    </fill>
  </fills>
  <borders count="109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auto="1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0">
    <xf numFmtId="0" fontId="0" fillId="0" borderId="0"/>
    <xf numFmtId="0" fontId="34" fillId="12" borderId="0" applyNumberFormat="0" applyBorder="0" applyAlignment="0" applyProtection="0"/>
    <xf numFmtId="43" fontId="74" fillId="0" borderId="0" applyFont="0" applyFill="0" applyBorder="0" applyAlignment="0" applyProtection="0"/>
    <xf numFmtId="0" fontId="34" fillId="17" borderId="0" applyNumberFormat="0" applyBorder="0" applyAlignment="0" applyProtection="0"/>
    <xf numFmtId="0" fontId="39" fillId="0" borderId="91" applyProtection="0"/>
    <xf numFmtId="9" fontId="34" fillId="0" borderId="0" applyFont="0" applyFill="0" applyBorder="0" applyAlignment="0" applyProtection="0"/>
    <xf numFmtId="0" fontId="38" fillId="16" borderId="0" applyBorder="0" applyProtection="0"/>
    <xf numFmtId="0" fontId="20" fillId="0" borderId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6" fillId="23" borderId="0" applyBorder="0" applyProtection="0"/>
    <xf numFmtId="0" fontId="23" fillId="0" borderId="0"/>
    <xf numFmtId="0" fontId="36" fillId="14" borderId="0" applyBorder="0" applyProtection="0"/>
    <xf numFmtId="44" fontId="34" fillId="0" borderId="0" applyFont="0" applyFill="0" applyBorder="0" applyAlignment="0" applyProtection="0"/>
    <xf numFmtId="0" fontId="43" fillId="0" borderId="93" applyProtection="0"/>
    <xf numFmtId="0" fontId="38" fillId="16" borderId="0" applyBorder="0" applyProtection="0"/>
    <xf numFmtId="0" fontId="38" fillId="24" borderId="0" applyBorder="0" applyProtection="0"/>
    <xf numFmtId="43" fontId="34" fillId="0" borderId="0" applyFont="0" applyFill="0" applyBorder="0" applyAlignment="0" applyProtection="0"/>
    <xf numFmtId="0" fontId="34" fillId="19" borderId="0" applyNumberFormat="0" applyBorder="0" applyAlignment="0" applyProtection="0"/>
    <xf numFmtId="0" fontId="23" fillId="0" borderId="0"/>
    <xf numFmtId="0" fontId="38" fillId="20" borderId="0" applyBorder="0" applyProtection="0"/>
    <xf numFmtId="0" fontId="34" fillId="18" borderId="0" applyNumberFormat="0" applyBorder="0" applyAlignment="0" applyProtection="0"/>
    <xf numFmtId="0" fontId="38" fillId="16" borderId="0" applyBorder="0" applyProtection="0"/>
    <xf numFmtId="0" fontId="44" fillId="0" borderId="94" applyNumberFormat="0" applyFill="0" applyAlignment="0" applyProtection="0"/>
    <xf numFmtId="0" fontId="38" fillId="26" borderId="0" applyBorder="0" applyProtection="0"/>
    <xf numFmtId="0" fontId="38" fillId="24" borderId="0" applyBorder="0" applyProtection="0"/>
    <xf numFmtId="0" fontId="38" fillId="27" borderId="0" applyBorder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38" fillId="28" borderId="0" applyBorder="0" applyProtection="0"/>
    <xf numFmtId="0" fontId="34" fillId="29" borderId="0" applyNumberFormat="0" applyBorder="0" applyAlignment="0" applyProtection="0"/>
    <xf numFmtId="0" fontId="38" fillId="30" borderId="0" applyBorder="0" applyProtection="0"/>
    <xf numFmtId="0" fontId="34" fillId="12" borderId="0" applyNumberFormat="0" applyBorder="0" applyAlignment="0" applyProtection="0"/>
    <xf numFmtId="0" fontId="38" fillId="20" borderId="0" applyBorder="0" applyProtection="0"/>
    <xf numFmtId="0" fontId="34" fillId="31" borderId="0" applyNumberFormat="0" applyBorder="0" applyAlignment="0" applyProtection="0"/>
    <xf numFmtId="0" fontId="38" fillId="32" borderId="0" applyBorder="0" applyProtection="0"/>
    <xf numFmtId="0" fontId="34" fillId="19" borderId="0" applyNumberFormat="0" applyBorder="0" applyAlignment="0" applyProtection="0"/>
    <xf numFmtId="0" fontId="37" fillId="33" borderId="0" applyNumberFormat="0" applyBorder="0" applyAlignment="0" applyProtection="0"/>
    <xf numFmtId="0" fontId="36" fillId="23" borderId="0" applyBorder="0" applyProtection="0"/>
    <xf numFmtId="0" fontId="45" fillId="0" borderId="0" applyBorder="0" applyProtection="0"/>
    <xf numFmtId="0" fontId="37" fillId="21" borderId="0" applyNumberFormat="0" applyBorder="0" applyAlignment="0" applyProtection="0"/>
    <xf numFmtId="0" fontId="36" fillId="28" borderId="0" applyBorder="0" applyProtection="0"/>
    <xf numFmtId="0" fontId="37" fillId="29" borderId="0" applyNumberFormat="0" applyBorder="0" applyAlignment="0" applyProtection="0"/>
    <xf numFmtId="0" fontId="46" fillId="34" borderId="0" applyNumberFormat="0" applyBorder="0" applyAlignment="0" applyProtection="0"/>
    <xf numFmtId="0" fontId="36" fillId="30" borderId="0" applyBorder="0" applyProtection="0"/>
    <xf numFmtId="0" fontId="37" fillId="12" borderId="0" applyNumberFormat="0" applyBorder="0" applyAlignment="0" applyProtection="0"/>
    <xf numFmtId="0" fontId="36" fillId="20" borderId="0" applyBorder="0" applyProtection="0"/>
    <xf numFmtId="0" fontId="37" fillId="33" borderId="0" applyNumberFormat="0" applyBorder="0" applyAlignment="0" applyProtection="0"/>
    <xf numFmtId="0" fontId="36" fillId="23" borderId="0" applyBorder="0" applyProtection="0"/>
    <xf numFmtId="0" fontId="37" fillId="19" borderId="0" applyNumberFormat="0" applyBorder="0" applyAlignment="0" applyProtection="0"/>
    <xf numFmtId="0" fontId="36" fillId="16" borderId="0" applyBorder="0" applyProtection="0"/>
    <xf numFmtId="0" fontId="37" fillId="33" borderId="0" applyNumberFormat="0" applyBorder="0" applyAlignment="0" applyProtection="0"/>
    <xf numFmtId="0" fontId="36" fillId="23" borderId="0" applyBorder="0" applyProtection="0"/>
    <xf numFmtId="0" fontId="37" fillId="35" borderId="0" applyNumberFormat="0" applyBorder="0" applyAlignment="0" applyProtection="0"/>
    <xf numFmtId="0" fontId="36" fillId="14" borderId="0" applyBorder="0" applyProtection="0"/>
    <xf numFmtId="0" fontId="37" fillId="35" borderId="0" applyNumberFormat="0" applyBorder="0" applyAlignment="0" applyProtection="0"/>
    <xf numFmtId="0" fontId="37" fillId="15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Border="0" applyProtection="0"/>
    <xf numFmtId="0" fontId="37" fillId="33" borderId="0" applyNumberFormat="0" applyBorder="0" applyAlignment="0" applyProtection="0"/>
    <xf numFmtId="0" fontId="36" fillId="38" borderId="0" applyBorder="0" applyProtection="0"/>
    <xf numFmtId="0" fontId="47" fillId="39" borderId="0" applyBorder="0" applyProtection="0"/>
    <xf numFmtId="0" fontId="48" fillId="18" borderId="95" applyNumberFormat="0" applyAlignment="0" applyProtection="0"/>
    <xf numFmtId="0" fontId="49" fillId="24" borderId="96" applyProtection="0"/>
    <xf numFmtId="165" fontId="38" fillId="0" borderId="0"/>
    <xf numFmtId="0" fontId="50" fillId="40" borderId="97" applyNumberFormat="0" applyAlignment="0" applyProtection="0"/>
    <xf numFmtId="0" fontId="51" fillId="41" borderId="98" applyProtection="0"/>
    <xf numFmtId="0" fontId="40" fillId="0" borderId="0" applyNumberFormat="0" applyFill="0" applyBorder="0" applyAlignment="0" applyProtection="0"/>
    <xf numFmtId="164" fontId="20" fillId="0" borderId="0" applyFill="0" applyBorder="0" applyAlignment="0" applyProtection="0"/>
    <xf numFmtId="0" fontId="52" fillId="24" borderId="99" applyProtection="0"/>
    <xf numFmtId="0" fontId="23" fillId="0" borderId="0"/>
    <xf numFmtId="0" fontId="53" fillId="0" borderId="0" applyNumberFormat="0" applyFill="0" applyBorder="0" applyAlignment="0" applyProtection="0"/>
    <xf numFmtId="0" fontId="54" fillId="0" borderId="0" applyBorder="0" applyProtection="0"/>
    <xf numFmtId="9" fontId="34" fillId="0" borderId="0"/>
    <xf numFmtId="0" fontId="35" fillId="13" borderId="0" applyNumberFormat="0" applyBorder="0" applyAlignment="0" applyProtection="0"/>
    <xf numFmtId="9" fontId="38" fillId="0" borderId="0"/>
    <xf numFmtId="0" fontId="42" fillId="25" borderId="0" applyBorder="0" applyProtection="0"/>
    <xf numFmtId="0" fontId="55" fillId="0" borderId="100" applyNumberFormat="0" applyFill="0" applyAlignment="0" applyProtection="0"/>
    <xf numFmtId="0" fontId="56" fillId="0" borderId="101" applyNumberFormat="0" applyFill="0" applyAlignment="0" applyProtection="0"/>
    <xf numFmtId="0" fontId="57" fillId="0" borderId="102" applyProtection="0"/>
    <xf numFmtId="0" fontId="58" fillId="0" borderId="103" applyProtection="0"/>
    <xf numFmtId="0" fontId="44" fillId="0" borderId="0" applyNumberFormat="0" applyFill="0" applyBorder="0" applyAlignment="0" applyProtection="0"/>
    <xf numFmtId="0" fontId="58" fillId="0" borderId="0" applyBorder="0" applyProtection="0"/>
    <xf numFmtId="165" fontId="38" fillId="0" borderId="0" applyBorder="0" applyProtection="0"/>
    <xf numFmtId="0" fontId="60" fillId="19" borderId="95" applyNumberFormat="0" applyAlignment="0" applyProtection="0"/>
    <xf numFmtId="0" fontId="61" fillId="16" borderId="96" applyProtection="0"/>
    <xf numFmtId="0" fontId="41" fillId="0" borderId="92" applyNumberFormat="0" applyFill="0" applyAlignment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0" fontId="63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0" fontId="64" fillId="0" borderId="0" applyBorder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44" fontId="34" fillId="0" borderId="0" applyFont="0" applyFill="0" applyBorder="0" applyAlignment="0" applyProtection="0"/>
    <xf numFmtId="167" fontId="38" fillId="0" borderId="0" applyBorder="0" applyProtection="0"/>
    <xf numFmtId="168" fontId="20" fillId="0" borderId="0" applyFill="0" applyBorder="0" applyAlignment="0" applyProtection="0"/>
    <xf numFmtId="0" fontId="66" fillId="29" borderId="0" applyNumberFormat="0" applyBorder="0" applyAlignment="0" applyProtection="0"/>
    <xf numFmtId="0" fontId="67" fillId="0" borderId="105" applyNumberFormat="0" applyFill="0" applyAlignment="0" applyProtection="0"/>
    <xf numFmtId="0" fontId="62" fillId="30" borderId="0" applyBorder="0" applyProtection="0"/>
    <xf numFmtId="0" fontId="20" fillId="0" borderId="0"/>
    <xf numFmtId="0" fontId="23" fillId="0" borderId="0"/>
    <xf numFmtId="0" fontId="68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65" fillId="0" borderId="0" applyBorder="0" applyProtection="0"/>
    <xf numFmtId="169" fontId="69" fillId="0" borderId="0"/>
    <xf numFmtId="169" fontId="70" fillId="0" borderId="0"/>
    <xf numFmtId="0" fontId="20" fillId="0" borderId="0"/>
    <xf numFmtId="0" fontId="20" fillId="0" borderId="0"/>
    <xf numFmtId="0" fontId="23" fillId="0" borderId="0"/>
    <xf numFmtId="0" fontId="38" fillId="0" borderId="0"/>
    <xf numFmtId="0" fontId="71" fillId="0" borderId="0"/>
    <xf numFmtId="0" fontId="20" fillId="17" borderId="107" applyNumberFormat="0" applyFont="0" applyAlignment="0" applyProtection="0"/>
    <xf numFmtId="0" fontId="38" fillId="26" borderId="104" applyProtection="0"/>
    <xf numFmtId="0" fontId="73" fillId="18" borderId="108" applyNumberFormat="0" applyAlignment="0" applyProtection="0"/>
    <xf numFmtId="9" fontId="20" fillId="0" borderId="0" applyFill="0" applyBorder="0" applyAlignment="0" applyProtection="0"/>
    <xf numFmtId="9" fontId="23" fillId="0" borderId="0" applyBorder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38" fillId="0" borderId="0" applyBorder="0" applyProtection="0"/>
    <xf numFmtId="9" fontId="38" fillId="0" borderId="0" applyBorder="0" applyProtection="0"/>
    <xf numFmtId="165" fontId="38" fillId="0" borderId="0" applyBorder="0" applyProtection="0"/>
    <xf numFmtId="43" fontId="34" fillId="0" borderId="0" applyFont="0" applyFill="0" applyBorder="0" applyAlignment="0" applyProtection="0"/>
    <xf numFmtId="165" fontId="38" fillId="0" borderId="0" applyBorder="0" applyProtection="0"/>
    <xf numFmtId="168" fontId="20" fillId="0" borderId="0" applyFill="0" applyBorder="0" applyAlignment="0" applyProtection="0"/>
    <xf numFmtId="0" fontId="67" fillId="0" borderId="105" applyNumberFormat="0" applyFill="0" applyAlignment="0" applyProtection="0"/>
    <xf numFmtId="166" fontId="23" fillId="0" borderId="0" applyBorder="0" applyProtection="0"/>
    <xf numFmtId="166" fontId="23" fillId="0" borderId="0" applyBorder="0" applyProtection="0"/>
    <xf numFmtId="165" fontId="34" fillId="0" borderId="0"/>
    <xf numFmtId="168" fontId="20" fillId="0" borderId="0" applyFont="0" applyFill="0" applyBorder="0" applyAlignment="0" applyProtection="0"/>
    <xf numFmtId="166" fontId="38" fillId="0" borderId="0" applyBorder="0" applyProtection="0"/>
    <xf numFmtId="0" fontId="59" fillId="0" borderId="0" applyNumberFormat="0" applyFill="0" applyBorder="0" applyAlignment="0" applyProtection="0"/>
    <xf numFmtId="0" fontId="72" fillId="0" borderId="106" applyProtection="0"/>
    <xf numFmtId="0" fontId="72" fillId="0" borderId="106" applyProtection="0"/>
    <xf numFmtId="0" fontId="40" fillId="0" borderId="0" applyNumberFormat="0" applyFill="0" applyBorder="0" applyAlignment="0" applyProtection="0"/>
    <xf numFmtId="0" fontId="65" fillId="0" borderId="0" applyBorder="0" applyProtection="0"/>
    <xf numFmtId="166" fontId="20" fillId="0" borderId="0"/>
    <xf numFmtId="166" fontId="23" fillId="0" borderId="0"/>
  </cellStyleXfs>
  <cellXfs count="319">
    <xf numFmtId="0" fontId="0" fillId="0" borderId="0" xfId="0"/>
    <xf numFmtId="0" fontId="5" fillId="3" borderId="5" xfId="0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/>
    </xf>
    <xf numFmtId="10" fontId="8" fillId="0" borderId="10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10" fontId="8" fillId="5" borderId="12" xfId="0" applyNumberFormat="1" applyFont="1" applyFill="1" applyBorder="1" applyAlignment="1">
      <alignment horizontal="center" vertical="center"/>
    </xf>
    <xf numFmtId="10" fontId="8" fillId="4" borderId="12" xfId="0" applyNumberFormat="1" applyFont="1" applyFill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10" fontId="10" fillId="0" borderId="13" xfId="0" applyNumberFormat="1" applyFont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10" fontId="9" fillId="0" borderId="12" xfId="5" applyNumberFormat="1" applyFont="1" applyBorder="1" applyAlignment="1">
      <alignment horizontal="center" vertical="center"/>
    </xf>
    <xf numFmtId="10" fontId="8" fillId="8" borderId="12" xfId="5" applyNumberFormat="1" applyFont="1" applyFill="1" applyBorder="1" applyAlignment="1">
      <alignment horizontal="center" vertical="center"/>
    </xf>
    <xf numFmtId="10" fontId="8" fillId="2" borderId="12" xfId="5" applyNumberFormat="1" applyFont="1" applyFill="1" applyBorder="1" applyAlignment="1">
      <alignment horizontal="center" vertical="center"/>
    </xf>
    <xf numFmtId="10" fontId="8" fillId="9" borderId="12" xfId="5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vertical="center" wrapText="1"/>
    </xf>
    <xf numFmtId="2" fontId="6" fillId="2" borderId="17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/>
    </xf>
    <xf numFmtId="10" fontId="6" fillId="0" borderId="18" xfId="5" applyNumberFormat="1" applyFont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6" fillId="3" borderId="22" xfId="0" applyNumberFormat="1" applyFont="1" applyFill="1" applyBorder="1" applyAlignment="1">
      <alignment vertical="center"/>
    </xf>
    <xf numFmtId="10" fontId="6" fillId="3" borderId="23" xfId="5" applyNumberFormat="1" applyFont="1" applyFill="1" applyBorder="1" applyAlignment="1">
      <alignment horizontal="center" vertical="center"/>
    </xf>
    <xf numFmtId="4" fontId="12" fillId="3" borderId="24" xfId="0" applyNumberFormat="1" applyFont="1" applyFill="1" applyBorder="1" applyAlignment="1">
      <alignment horizontal="center"/>
    </xf>
    <xf numFmtId="0" fontId="10" fillId="0" borderId="24" xfId="0" applyFont="1" applyBorder="1"/>
    <xf numFmtId="4" fontId="6" fillId="3" borderId="27" xfId="0" applyNumberFormat="1" applyFont="1" applyFill="1" applyBorder="1"/>
    <xf numFmtId="10" fontId="6" fillId="3" borderId="27" xfId="5" applyNumberFormat="1" applyFont="1" applyFill="1" applyBorder="1" applyAlignment="1">
      <alignment horizontal="center" vertical="center"/>
    </xf>
    <xf numFmtId="4" fontId="10" fillId="3" borderId="28" xfId="0" applyNumberFormat="1" applyFont="1" applyFill="1" applyBorder="1" applyAlignment="1">
      <alignment horizontal="center"/>
    </xf>
    <xf numFmtId="4" fontId="7" fillId="3" borderId="27" xfId="0" applyNumberFormat="1" applyFont="1" applyFill="1" applyBorder="1" applyAlignment="1">
      <alignment horizontal="center"/>
    </xf>
    <xf numFmtId="0" fontId="10" fillId="0" borderId="31" xfId="0" applyFont="1" applyBorder="1"/>
    <xf numFmtId="10" fontId="11" fillId="0" borderId="27" xfId="5" applyNumberFormat="1" applyFont="1" applyFill="1" applyBorder="1" applyAlignment="1">
      <alignment horizontal="center" vertical="center" wrapText="1"/>
    </xf>
    <xf numFmtId="4" fontId="11" fillId="0" borderId="32" xfId="5" applyNumberFormat="1" applyFont="1" applyFill="1" applyBorder="1" applyAlignment="1">
      <alignment horizontal="center" vertical="center" wrapText="1"/>
    </xf>
    <xf numFmtId="4" fontId="6" fillId="0" borderId="32" xfId="5" applyNumberFormat="1" applyFont="1" applyFill="1" applyBorder="1" applyAlignment="1">
      <alignment horizontal="center" vertical="center" wrapText="1"/>
    </xf>
    <xf numFmtId="10" fontId="5" fillId="0" borderId="36" xfId="0" applyNumberFormat="1" applyFont="1" applyBorder="1" applyAlignment="1">
      <alignment horizontal="center"/>
    </xf>
    <xf numFmtId="10" fontId="12" fillId="3" borderId="36" xfId="0" applyNumberFormat="1" applyFont="1" applyFill="1" applyBorder="1" applyAlignment="1">
      <alignment horizontal="center"/>
    </xf>
    <xf numFmtId="0" fontId="10" fillId="0" borderId="0" xfId="0" applyFont="1"/>
    <xf numFmtId="0" fontId="14" fillId="0" borderId="2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0" xfId="0" applyFont="1"/>
    <xf numFmtId="2" fontId="11" fillId="0" borderId="0" xfId="0" applyNumberFormat="1" applyFont="1" applyAlignment="1">
      <alignment horizontal="center"/>
    </xf>
    <xf numFmtId="44" fontId="11" fillId="0" borderId="0" xfId="87" applyFont="1"/>
    <xf numFmtId="4" fontId="16" fillId="0" borderId="0" xfId="0" applyNumberFormat="1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distributed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distributed" wrapText="1"/>
    </xf>
    <xf numFmtId="0" fontId="1" fillId="0" borderId="0" xfId="0" applyFont="1"/>
    <xf numFmtId="0" fontId="19" fillId="0" borderId="0" xfId="0" applyFont="1"/>
    <xf numFmtId="44" fontId="6" fillId="0" borderId="0" xfId="87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0" fontId="0" fillId="0" borderId="0" xfId="5" applyNumberFormat="1" applyFont="1" applyAlignment="1">
      <alignment horizontal="center"/>
    </xf>
    <xf numFmtId="4" fontId="0" fillId="0" borderId="0" xfId="0" applyNumberFormat="1"/>
    <xf numFmtId="0" fontId="11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/>
    </xf>
    <xf numFmtId="43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44" fontId="20" fillId="0" borderId="0" xfId="87" applyFont="1"/>
    <xf numFmtId="44" fontId="21" fillId="0" borderId="0" xfId="87" applyFont="1"/>
    <xf numFmtId="0" fontId="21" fillId="0" borderId="0" xfId="0" applyFont="1"/>
    <xf numFmtId="0" fontId="20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43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42" xfId="0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11" fillId="0" borderId="43" xfId="0" applyFont="1" applyBorder="1" applyAlignment="1">
      <alignment horizontal="left" wrapText="1"/>
    </xf>
    <xf numFmtId="0" fontId="22" fillId="10" borderId="50" xfId="132" applyFont="1" applyFill="1" applyBorder="1" applyAlignment="1">
      <alignment horizontal="center" vertical="center"/>
    </xf>
    <xf numFmtId="49" fontId="22" fillId="10" borderId="51" xfId="132" applyNumberFormat="1" applyFont="1" applyFill="1" applyBorder="1" applyAlignment="1">
      <alignment horizontal="center" vertical="center"/>
    </xf>
    <xf numFmtId="0" fontId="22" fillId="10" borderId="51" xfId="132" applyFont="1" applyFill="1" applyBorder="1" applyAlignment="1">
      <alignment horizontal="center" vertical="center" wrapText="1"/>
    </xf>
    <xf numFmtId="2" fontId="6" fillId="8" borderId="51" xfId="0" applyNumberFormat="1" applyFont="1" applyFill="1" applyBorder="1" applyAlignment="1">
      <alignment horizontal="left" vertical="center" wrapText="1"/>
    </xf>
    <xf numFmtId="2" fontId="6" fillId="8" borderId="51" xfId="0" applyNumberFormat="1" applyFont="1" applyFill="1" applyBorder="1" applyAlignment="1">
      <alignment horizontal="center" vertical="center"/>
    </xf>
    <xf numFmtId="43" fontId="6" fillId="8" borderId="51" xfId="0" applyNumberFormat="1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23" fillId="7" borderId="52" xfId="132" applyFont="1" applyFill="1" applyBorder="1" applyAlignment="1">
      <alignment horizontal="center" vertical="center"/>
    </xf>
    <xf numFmtId="49" fontId="23" fillId="7" borderId="9" xfId="132" applyNumberFormat="1" applyFont="1" applyFill="1" applyBorder="1" applyAlignment="1">
      <alignment horizontal="center" vertical="center"/>
    </xf>
    <xf numFmtId="0" fontId="23" fillId="7" borderId="9" xfId="132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left" vertical="center" wrapText="1"/>
    </xf>
    <xf numFmtId="2" fontId="11" fillId="2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 wrapText="1"/>
    </xf>
    <xf numFmtId="10" fontId="11" fillId="2" borderId="9" xfId="5" applyNumberFormat="1" applyFont="1" applyFill="1" applyBorder="1" applyAlignment="1">
      <alignment horizontal="center" vertical="center" wrapText="1"/>
    </xf>
    <xf numFmtId="0" fontId="22" fillId="10" borderId="52" xfId="132" applyFont="1" applyFill="1" applyBorder="1" applyAlignment="1">
      <alignment horizontal="center" vertical="center"/>
    </xf>
    <xf numFmtId="49" fontId="22" fillId="10" borderId="9" xfId="132" applyNumberFormat="1" applyFont="1" applyFill="1" applyBorder="1" applyAlignment="1">
      <alignment horizontal="center" vertical="center"/>
    </xf>
    <xf numFmtId="0" fontId="22" fillId="10" borderId="9" xfId="132" applyFont="1" applyFill="1" applyBorder="1" applyAlignment="1">
      <alignment horizontal="center" vertical="center" wrapText="1"/>
    </xf>
    <xf numFmtId="2" fontId="6" fillId="10" borderId="9" xfId="0" applyNumberFormat="1" applyFont="1" applyFill="1" applyBorder="1" applyAlignment="1">
      <alignment horizontal="left" vertical="center" wrapText="1"/>
    </xf>
    <xf numFmtId="2" fontId="6" fillId="10" borderId="9" xfId="0" applyNumberFormat="1" applyFont="1" applyFill="1" applyBorder="1" applyAlignment="1">
      <alignment horizontal="center" vertical="center"/>
    </xf>
    <xf numFmtId="4" fontId="11" fillId="10" borderId="9" xfId="0" applyNumberFormat="1" applyFont="1" applyFill="1" applyBorder="1" applyAlignment="1">
      <alignment horizontal="center" vertical="center"/>
    </xf>
    <xf numFmtId="4" fontId="6" fillId="10" borderId="9" xfId="0" applyNumberFormat="1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23" fillId="11" borderId="52" xfId="132" applyFont="1" applyFill="1" applyBorder="1" applyAlignment="1">
      <alignment horizontal="center" vertical="center"/>
    </xf>
    <xf numFmtId="49" fontId="23" fillId="11" borderId="9" xfId="132" applyNumberFormat="1" applyFont="1" applyFill="1" applyBorder="1" applyAlignment="1">
      <alignment horizontal="center" vertical="center"/>
    </xf>
    <xf numFmtId="0" fontId="23" fillId="11" borderId="9" xfId="132" applyFont="1" applyFill="1" applyBorder="1" applyAlignment="1">
      <alignment horizontal="center" vertical="center" wrapText="1"/>
    </xf>
    <xf numFmtId="2" fontId="11" fillId="9" borderId="9" xfId="0" applyNumberFormat="1" applyFont="1" applyFill="1" applyBorder="1" applyAlignment="1">
      <alignment horizontal="left" vertical="center" wrapText="1"/>
    </xf>
    <xf numFmtId="2" fontId="11" fillId="9" borderId="9" xfId="0" applyNumberFormat="1" applyFont="1" applyFill="1" applyBorder="1" applyAlignment="1">
      <alignment horizontal="center" vertical="center"/>
    </xf>
    <xf numFmtId="4" fontId="11" fillId="9" borderId="9" xfId="0" applyNumberFormat="1" applyFont="1" applyFill="1" applyBorder="1" applyAlignment="1">
      <alignment horizontal="center" vertical="center"/>
    </xf>
    <xf numFmtId="4" fontId="11" fillId="9" borderId="9" xfId="0" applyNumberFormat="1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2" fontId="11" fillId="11" borderId="9" xfId="0" applyNumberFormat="1" applyFont="1" applyFill="1" applyBorder="1" applyAlignment="1">
      <alignment horizontal="left" vertical="center" wrapText="1"/>
    </xf>
    <xf numFmtId="2" fontId="11" fillId="11" borderId="9" xfId="0" applyNumberFormat="1" applyFont="1" applyFill="1" applyBorder="1" applyAlignment="1">
      <alignment horizontal="center" vertical="center"/>
    </xf>
    <xf numFmtId="4" fontId="11" fillId="11" borderId="9" xfId="0" applyNumberFormat="1" applyFont="1" applyFill="1" applyBorder="1" applyAlignment="1">
      <alignment horizontal="center" vertical="center"/>
    </xf>
    <xf numFmtId="4" fontId="11" fillId="11" borderId="9" xfId="0" applyNumberFormat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4" fontId="6" fillId="10" borderId="9" xfId="0" applyNumberFormat="1" applyFont="1" applyFill="1" applyBorder="1" applyAlignment="1">
      <alignment horizontal="center" vertical="center"/>
    </xf>
    <xf numFmtId="0" fontId="22" fillId="7" borderId="52" xfId="132" applyFont="1" applyFill="1" applyBorder="1" applyAlignment="1">
      <alignment horizontal="center" vertical="center"/>
    </xf>
    <xf numFmtId="49" fontId="22" fillId="7" borderId="9" xfId="132" applyNumberFormat="1" applyFont="1" applyFill="1" applyBorder="1" applyAlignment="1">
      <alignment horizontal="center" vertical="center"/>
    </xf>
    <xf numFmtId="0" fontId="22" fillId="7" borderId="9" xfId="132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4" fontId="11" fillId="8" borderId="51" xfId="0" applyNumberFormat="1" applyFont="1" applyFill="1" applyBorder="1" applyAlignment="1">
      <alignment horizontal="center" vertical="center" wrapText="1"/>
    </xf>
    <xf numFmtId="4" fontId="6" fillId="8" borderId="67" xfId="0" applyNumberFormat="1" applyFont="1" applyFill="1" applyBorder="1" applyAlignment="1">
      <alignment horizontal="center" vertical="center" wrapText="1"/>
    </xf>
    <xf numFmtId="4" fontId="11" fillId="8" borderId="68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51" xfId="87" applyNumberFormat="1" applyFont="1" applyFill="1" applyBorder="1" applyAlignment="1" applyProtection="1">
      <alignment horizontal="right" vertical="center" wrapText="1"/>
      <protection locked="0"/>
    </xf>
    <xf numFmtId="0" fontId="20" fillId="8" borderId="51" xfId="0" applyFont="1" applyFill="1" applyBorder="1" applyProtection="1">
      <protection locked="0"/>
    </xf>
    <xf numFmtId="4" fontId="11" fillId="2" borderId="56" xfId="2" applyNumberFormat="1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4" fontId="11" fillId="2" borderId="70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9" xfId="87" applyNumberFormat="1" applyFont="1" applyFill="1" applyBorder="1" applyAlignment="1" applyProtection="1">
      <alignment horizontal="right" vertical="center" wrapText="1"/>
      <protection locked="0"/>
    </xf>
    <xf numFmtId="0" fontId="20" fillId="0" borderId="9" xfId="0" applyFont="1" applyBorder="1" applyProtection="1">
      <protection locked="0"/>
    </xf>
    <xf numFmtId="0" fontId="6" fillId="10" borderId="56" xfId="0" applyFont="1" applyFill="1" applyBorder="1" applyAlignment="1">
      <alignment horizontal="center" vertical="center" wrapText="1"/>
    </xf>
    <xf numFmtId="4" fontId="11" fillId="10" borderId="56" xfId="0" applyNumberFormat="1" applyFont="1" applyFill="1" applyBorder="1" applyAlignment="1">
      <alignment horizontal="center" vertical="center" wrapText="1"/>
    </xf>
    <xf numFmtId="4" fontId="6" fillId="10" borderId="69" xfId="0" applyNumberFormat="1" applyFont="1" applyFill="1" applyBorder="1" applyAlignment="1">
      <alignment horizontal="center" vertical="center" wrapText="1"/>
    </xf>
    <xf numFmtId="4" fontId="11" fillId="10" borderId="70" xfId="0" applyNumberFormat="1" applyFont="1" applyFill="1" applyBorder="1" applyAlignment="1" applyProtection="1">
      <alignment horizontal="right" vertical="center" wrapText="1"/>
      <protection locked="0"/>
    </xf>
    <xf numFmtId="4" fontId="11" fillId="10" borderId="9" xfId="87" applyNumberFormat="1" applyFont="1" applyFill="1" applyBorder="1" applyAlignment="1" applyProtection="1">
      <alignment horizontal="right" vertical="center" wrapText="1"/>
      <protection locked="0"/>
    </xf>
    <xf numFmtId="0" fontId="20" fillId="10" borderId="9" xfId="0" applyFont="1" applyFill="1" applyBorder="1" applyProtection="1">
      <protection locked="0"/>
    </xf>
    <xf numFmtId="0" fontId="11" fillId="9" borderId="56" xfId="0" applyFont="1" applyFill="1" applyBorder="1" applyAlignment="1">
      <alignment horizontal="center" vertical="center" wrapText="1"/>
    </xf>
    <xf numFmtId="4" fontId="11" fillId="9" borderId="56" xfId="0" applyNumberFormat="1" applyFont="1" applyFill="1" applyBorder="1" applyAlignment="1">
      <alignment horizontal="center" vertical="center" wrapText="1"/>
    </xf>
    <xf numFmtId="0" fontId="11" fillId="11" borderId="56" xfId="0" applyFont="1" applyFill="1" applyBorder="1" applyAlignment="1">
      <alignment horizontal="center" vertical="center" wrapText="1"/>
    </xf>
    <xf numFmtId="4" fontId="11" fillId="11" borderId="56" xfId="0" applyNumberFormat="1" applyFont="1" applyFill="1" applyBorder="1" applyAlignment="1">
      <alignment horizontal="center" vertical="center" wrapText="1"/>
    </xf>
    <xf numFmtId="10" fontId="6" fillId="8" borderId="54" xfId="5" applyNumberFormat="1" applyFont="1" applyFill="1" applyBorder="1" applyAlignment="1" applyProtection="1">
      <alignment vertical="center" wrapText="1"/>
      <protection locked="0"/>
    </xf>
    <xf numFmtId="4" fontId="6" fillId="8" borderId="71" xfId="2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Protection="1">
      <protection locked="0"/>
    </xf>
    <xf numFmtId="44" fontId="6" fillId="9" borderId="74" xfId="87" applyFont="1" applyFill="1" applyBorder="1" applyAlignment="1" applyProtection="1">
      <alignment horizontal="center" vertical="center" wrapText="1"/>
      <protection locked="0"/>
    </xf>
    <xf numFmtId="0" fontId="20" fillId="8" borderId="75" xfId="0" applyFont="1" applyFill="1" applyBorder="1" applyProtection="1">
      <protection locked="0"/>
    </xf>
    <xf numFmtId="0" fontId="20" fillId="0" borderId="76" xfId="0" applyFont="1" applyBorder="1" applyProtection="1">
      <protection locked="0"/>
    </xf>
    <xf numFmtId="0" fontId="20" fillId="10" borderId="76" xfId="0" applyFont="1" applyFill="1" applyBorder="1" applyProtection="1">
      <protection locked="0"/>
    </xf>
    <xf numFmtId="2" fontId="6" fillId="8" borderId="77" xfId="2" applyNumberFormat="1" applyFont="1" applyFill="1" applyBorder="1" applyAlignment="1" applyProtection="1">
      <alignment vertical="center" wrapText="1"/>
      <protection locked="0"/>
    </xf>
    <xf numFmtId="4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/>
    <xf numFmtId="44" fontId="6" fillId="8" borderId="12" xfId="87" applyFont="1" applyFill="1" applyBorder="1" applyAlignment="1">
      <alignment horizontal="center" vertical="center" wrapText="1"/>
    </xf>
    <xf numFmtId="44" fontId="6" fillId="8" borderId="84" xfId="87" applyFont="1" applyFill="1" applyBorder="1" applyAlignment="1">
      <alignment horizontal="center" vertical="center" wrapText="1"/>
    </xf>
    <xf numFmtId="44" fontId="6" fillId="8" borderId="18" xfId="87" applyFont="1" applyFill="1" applyBorder="1" applyAlignment="1">
      <alignment horizontal="center" vertical="center" wrapText="1"/>
    </xf>
    <xf numFmtId="44" fontId="6" fillId="8" borderId="17" xfId="87" applyFont="1" applyFill="1" applyBorder="1" applyAlignment="1">
      <alignment horizontal="center" vertical="center" wrapText="1"/>
    </xf>
    <xf numFmtId="0" fontId="30" fillId="9" borderId="52" xfId="0" applyFont="1" applyFill="1" applyBorder="1" applyAlignment="1">
      <alignment horizontal="center" vertical="center" wrapText="1"/>
    </xf>
    <xf numFmtId="2" fontId="30" fillId="9" borderId="9" xfId="0" applyNumberFormat="1" applyFont="1" applyFill="1" applyBorder="1" applyAlignment="1">
      <alignment horizontal="left" vertical="center" wrapText="1"/>
    </xf>
    <xf numFmtId="10" fontId="31" fillId="9" borderId="9" xfId="139" applyNumberFormat="1" applyFont="1" applyFill="1" applyBorder="1" applyAlignment="1">
      <alignment horizontal="center" vertical="center"/>
    </xf>
    <xf numFmtId="4" fontId="30" fillId="9" borderId="69" xfId="0" applyNumberFormat="1" applyFont="1" applyFill="1" applyBorder="1" applyAlignment="1">
      <alignment vertical="center"/>
    </xf>
    <xf numFmtId="10" fontId="31" fillId="9" borderId="78" xfId="139" applyNumberFormat="1" applyFont="1" applyFill="1" applyBorder="1" applyAlignment="1">
      <alignment horizontal="center" vertical="center"/>
    </xf>
    <xf numFmtId="4" fontId="30" fillId="9" borderId="76" xfId="0" applyNumberFormat="1" applyFont="1" applyFill="1" applyBorder="1" applyAlignment="1">
      <alignment vertical="center"/>
    </xf>
    <xf numFmtId="0" fontId="30" fillId="2" borderId="86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10" fontId="31" fillId="0" borderId="12" xfId="0" applyNumberFormat="1" applyFont="1" applyBorder="1"/>
    <xf numFmtId="0" fontId="31" fillId="0" borderId="62" xfId="0" applyFont="1" applyBorder="1"/>
    <xf numFmtId="10" fontId="31" fillId="0" borderId="84" xfId="0" applyNumberFormat="1" applyFont="1" applyBorder="1"/>
    <xf numFmtId="0" fontId="31" fillId="0" borderId="73" xfId="0" applyFont="1" applyBorder="1"/>
    <xf numFmtId="0" fontId="30" fillId="9" borderId="86" xfId="0" applyFont="1" applyFill="1" applyBorder="1" applyAlignment="1">
      <alignment horizontal="center" vertical="center" wrapText="1"/>
    </xf>
    <xf numFmtId="2" fontId="30" fillId="9" borderId="12" xfId="0" applyNumberFormat="1" applyFont="1" applyFill="1" applyBorder="1" applyAlignment="1">
      <alignment horizontal="left" vertical="center" wrapText="1"/>
    </xf>
    <xf numFmtId="10" fontId="31" fillId="9" borderId="12" xfId="139" applyNumberFormat="1" applyFont="1" applyFill="1" applyBorder="1" applyAlignment="1">
      <alignment horizontal="center" vertical="center"/>
    </xf>
    <xf numFmtId="4" fontId="30" fillId="9" borderId="62" xfId="0" applyNumberFormat="1" applyFont="1" applyFill="1" applyBorder="1"/>
    <xf numFmtId="4" fontId="30" fillId="9" borderId="73" xfId="0" applyNumberFormat="1" applyFont="1" applyFill="1" applyBorder="1"/>
    <xf numFmtId="10" fontId="31" fillId="2" borderId="12" xfId="0" applyNumberFormat="1" applyFont="1" applyFill="1" applyBorder="1"/>
    <xf numFmtId="0" fontId="30" fillId="0" borderId="62" xfId="0" applyFont="1" applyBorder="1"/>
    <xf numFmtId="10" fontId="31" fillId="2" borderId="84" xfId="0" applyNumberFormat="1" applyFont="1" applyFill="1" applyBorder="1"/>
    <xf numFmtId="0" fontId="30" fillId="0" borderId="73" xfId="0" applyFont="1" applyBorder="1"/>
    <xf numFmtId="4" fontId="30" fillId="9" borderId="12" xfId="127" applyNumberFormat="1" applyFont="1" applyFill="1" applyBorder="1" applyAlignment="1">
      <alignment vertical="center" wrapText="1"/>
    </xf>
    <xf numFmtId="10" fontId="31" fillId="8" borderId="88" xfId="0" applyNumberFormat="1" applyFont="1" applyFill="1" applyBorder="1" applyAlignment="1">
      <alignment horizontal="center" vertical="center"/>
    </xf>
    <xf numFmtId="4" fontId="30" fillId="8" borderId="89" xfId="87" applyNumberFormat="1" applyFont="1" applyFill="1" applyBorder="1" applyAlignment="1">
      <alignment vertical="center"/>
    </xf>
    <xf numFmtId="4" fontId="30" fillId="8" borderId="90" xfId="87" applyNumberFormat="1" applyFont="1" applyFill="1" applyBorder="1" applyAlignment="1">
      <alignment vertical="center"/>
    </xf>
    <xf numFmtId="0" fontId="32" fillId="0" borderId="0" xfId="0" applyFont="1" applyAlignment="1" applyProtection="1">
      <alignment vertical="top" wrapText="1"/>
      <protection locked="0"/>
    </xf>
    <xf numFmtId="0" fontId="15" fillId="0" borderId="0" xfId="0" applyFont="1" applyAlignment="1">
      <alignment vertical="center" textRotation="255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33" fillId="0" borderId="0" xfId="0" applyFont="1" applyAlignment="1">
      <alignment vertical="center" textRotation="25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6" fillId="8" borderId="79" xfId="87" applyNumberFormat="1" applyFont="1" applyFill="1" applyBorder="1" applyAlignment="1">
      <alignment horizontal="center" vertical="center"/>
    </xf>
    <xf numFmtId="4" fontId="6" fillId="8" borderId="80" xfId="87" applyNumberFormat="1" applyFont="1" applyFill="1" applyBorder="1" applyAlignment="1">
      <alignment horizontal="center" vertical="center"/>
    </xf>
    <xf numFmtId="0" fontId="6" fillId="8" borderId="81" xfId="0" applyFont="1" applyFill="1" applyBorder="1" applyAlignment="1">
      <alignment horizontal="center" vertical="center"/>
    </xf>
    <xf numFmtId="0" fontId="6" fillId="8" borderId="82" xfId="0" applyFont="1" applyFill="1" applyBorder="1" applyAlignment="1">
      <alignment horizontal="center" vertical="center"/>
    </xf>
    <xf numFmtId="0" fontId="30" fillId="8" borderId="87" xfId="0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distributed" wrapText="1"/>
    </xf>
    <xf numFmtId="0" fontId="6" fillId="8" borderId="79" xfId="0" applyFont="1" applyFill="1" applyBorder="1" applyAlignment="1">
      <alignment horizontal="center" vertical="center"/>
    </xf>
    <xf numFmtId="0" fontId="6" fillId="8" borderId="85" xfId="0" applyFont="1" applyFill="1" applyBorder="1" applyAlignment="1">
      <alignment horizontal="center" vertical="center"/>
    </xf>
    <xf numFmtId="0" fontId="6" fillId="8" borderId="8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4" fontId="6" fillId="8" borderId="62" xfId="87" applyFont="1" applyFill="1" applyBorder="1" applyAlignment="1">
      <alignment horizontal="center" vertical="center" wrapText="1"/>
    </xf>
    <xf numFmtId="44" fontId="6" fillId="8" borderId="65" xfId="87" applyFont="1" applyFill="1" applyBorder="1" applyAlignment="1">
      <alignment horizontal="center" vertical="center" wrapText="1"/>
    </xf>
    <xf numFmtId="44" fontId="6" fillId="8" borderId="73" xfId="87" applyFont="1" applyFill="1" applyBorder="1" applyAlignment="1">
      <alignment horizontal="center" vertical="center" wrapText="1"/>
    </xf>
    <xf numFmtId="44" fontId="6" fillId="8" borderId="74" xfId="87" applyFont="1" applyFill="1" applyBorder="1" applyAlignment="1">
      <alignment horizontal="center" vertical="center" wrapText="1"/>
    </xf>
    <xf numFmtId="0" fontId="17" fillId="0" borderId="0" xfId="0" quotePrefix="1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4" fillId="0" borderId="55" xfId="0" applyFont="1" applyBorder="1" applyAlignment="1" applyProtection="1">
      <alignment horizontal="center" vertical="top" wrapText="1"/>
      <protection locked="0"/>
    </xf>
    <xf numFmtId="0" fontId="24" fillId="0" borderId="45" xfId="0" applyFont="1" applyBorder="1" applyAlignment="1" applyProtection="1">
      <alignment horizontal="center" vertical="top" wrapText="1"/>
      <protection locked="0"/>
    </xf>
    <xf numFmtId="0" fontId="24" fillId="0" borderId="60" xfId="0" applyFont="1" applyBorder="1" applyAlignment="1" applyProtection="1">
      <alignment horizontal="center" vertical="top" wrapText="1"/>
      <protection locked="0"/>
    </xf>
    <xf numFmtId="0" fontId="24" fillId="0" borderId="56" xfId="0" applyFont="1" applyBorder="1" applyAlignment="1" applyProtection="1">
      <alignment horizontal="center" vertical="top" wrapText="1"/>
      <protection locked="0"/>
    </xf>
    <xf numFmtId="0" fontId="24" fillId="0" borderId="57" xfId="0" applyFont="1" applyBorder="1" applyAlignment="1" applyProtection="1">
      <alignment horizontal="center" vertical="top" wrapText="1"/>
      <protection locked="0"/>
    </xf>
    <xf numFmtId="0" fontId="24" fillId="0" borderId="7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6" fillId="9" borderId="4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6" fillId="9" borderId="61" xfId="0" applyFont="1" applyFill="1" applyBorder="1" applyAlignment="1" applyProtection="1">
      <alignment horizontal="center" vertical="center" wrapText="1"/>
      <protection locked="0"/>
    </xf>
    <xf numFmtId="0" fontId="6" fillId="9" borderId="72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6" fillId="9" borderId="73" xfId="0" applyFont="1" applyFill="1" applyBorder="1" applyAlignment="1" applyProtection="1">
      <alignment horizontal="center" vertical="center" wrapText="1"/>
      <protection locked="0"/>
    </xf>
    <xf numFmtId="0" fontId="6" fillId="8" borderId="53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10" fontId="6" fillId="8" borderId="54" xfId="5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24" fillId="0" borderId="12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4" fontId="26" fillId="0" borderId="58" xfId="0" applyNumberFormat="1" applyFont="1" applyBorder="1" applyAlignment="1" applyProtection="1">
      <alignment horizontal="left" vertical="center" wrapText="1"/>
      <protection locked="0"/>
    </xf>
    <xf numFmtId="4" fontId="26" fillId="0" borderId="0" xfId="0" applyNumberFormat="1" applyFont="1" applyAlignment="1" applyProtection="1">
      <alignment horizontal="left" vertical="center" wrapText="1"/>
      <protection locked="0"/>
    </xf>
    <xf numFmtId="4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0" fontId="27" fillId="0" borderId="0" xfId="0" quotePrefix="1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6" fillId="9" borderId="46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25" fillId="0" borderId="58" xfId="0" applyFont="1" applyBorder="1" applyAlignment="1" applyProtection="1">
      <alignment horizontal="center" vertical="center" textRotation="255"/>
      <protection locked="0"/>
    </xf>
    <xf numFmtId="0" fontId="25" fillId="0" borderId="0" xfId="0" applyFont="1" applyAlignment="1" applyProtection="1">
      <alignment horizontal="center" vertical="center" textRotation="255"/>
      <protection locked="0"/>
    </xf>
    <xf numFmtId="0" fontId="6" fillId="9" borderId="47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2" fontId="6" fillId="9" borderId="15" xfId="0" applyNumberFormat="1" applyFont="1" applyFill="1" applyBorder="1" applyAlignment="1">
      <alignment horizontal="center" vertical="center"/>
    </xf>
    <xf numFmtId="2" fontId="6" fillId="9" borderId="47" xfId="0" applyNumberFormat="1" applyFont="1" applyFill="1" applyBorder="1" applyAlignment="1">
      <alignment horizontal="center" vertical="center"/>
    </xf>
    <xf numFmtId="2" fontId="6" fillId="9" borderId="49" xfId="0" applyNumberFormat="1" applyFont="1" applyFill="1" applyBorder="1" applyAlignment="1">
      <alignment horizontal="center" vertical="center"/>
    </xf>
    <xf numFmtId="43" fontId="6" fillId="9" borderId="15" xfId="0" applyNumberFormat="1" applyFont="1" applyFill="1" applyBorder="1" applyAlignment="1">
      <alignment horizontal="center" vertical="center" wrapText="1"/>
    </xf>
    <xf numFmtId="43" fontId="6" fillId="9" borderId="47" xfId="0" applyNumberFormat="1" applyFont="1" applyFill="1" applyBorder="1" applyAlignment="1">
      <alignment horizontal="center" vertical="center" wrapText="1"/>
    </xf>
    <xf numFmtId="43" fontId="6" fillId="9" borderId="49" xfId="0" applyNumberFormat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 applyProtection="1">
      <alignment horizontal="center" vertical="center" wrapText="1"/>
      <protection locked="0"/>
    </xf>
    <xf numFmtId="0" fontId="6" fillId="9" borderId="64" xfId="0" applyFont="1" applyFill="1" applyBorder="1" applyAlignment="1" applyProtection="1">
      <alignment horizontal="center" vertical="center" wrapText="1"/>
      <protection locked="0"/>
    </xf>
    <xf numFmtId="0" fontId="6" fillId="9" borderId="66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0" fontId="6" fillId="3" borderId="25" xfId="0" applyNumberFormat="1" applyFont="1" applyFill="1" applyBorder="1" applyAlignment="1">
      <alignment horizontal="center"/>
    </xf>
    <xf numFmtId="10" fontId="6" fillId="3" borderId="30" xfId="0" applyNumberFormat="1" applyFont="1" applyFill="1" applyBorder="1" applyAlignment="1">
      <alignment horizontal="center"/>
    </xf>
    <xf numFmtId="10" fontId="6" fillId="3" borderId="26" xfId="0" applyNumberFormat="1" applyFont="1" applyFill="1" applyBorder="1" applyAlignment="1">
      <alignment horizontal="center"/>
    </xf>
    <xf numFmtId="10" fontId="6" fillId="3" borderId="33" xfId="0" applyNumberFormat="1" applyFont="1" applyFill="1" applyBorder="1" applyAlignment="1">
      <alignment horizontal="center" vertical="center"/>
    </xf>
    <xf numFmtId="10" fontId="6" fillId="3" borderId="34" xfId="0" applyNumberFormat="1" applyFont="1" applyFill="1" applyBorder="1" applyAlignment="1">
      <alignment horizontal="center" vertical="center"/>
    </xf>
    <xf numFmtId="10" fontId="6" fillId="3" borderId="35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/>
    </xf>
    <xf numFmtId="0" fontId="17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4" fontId="6" fillId="2" borderId="15" xfId="127" applyNumberFormat="1" applyFont="1" applyFill="1" applyBorder="1" applyAlignment="1">
      <alignment horizontal="center" vertical="center" wrapText="1"/>
    </xf>
    <xf numFmtId="4" fontId="6" fillId="2" borderId="9" xfId="127" applyNumberFormat="1" applyFont="1" applyFill="1" applyBorder="1" applyAlignment="1">
      <alignment horizontal="center" vertical="center" wrapText="1"/>
    </xf>
    <xf numFmtId="4" fontId="6" fillId="6" borderId="15" xfId="127" applyNumberFormat="1" applyFont="1" applyFill="1" applyBorder="1" applyAlignment="1">
      <alignment horizontal="center" vertical="center" wrapText="1"/>
    </xf>
    <xf numFmtId="4" fontId="6" fillId="6" borderId="9" xfId="127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10" fontId="7" fillId="3" borderId="9" xfId="139" applyNumberFormat="1" applyFont="1" applyFill="1" applyBorder="1" applyAlignment="1">
      <alignment horizontal="center" vertical="center"/>
    </xf>
    <xf numFmtId="10" fontId="7" fillId="3" borderId="12" xfId="139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</cellXfs>
  <cellStyles count="160">
    <cellStyle name="20% - Accent1" xfId="8" xr:uid="{00000000-0005-0000-0000-000013000000}"/>
    <cellStyle name="20% - Accent1 2" xfId="16" xr:uid="{00000000-0005-0000-0000-000034000000}"/>
    <cellStyle name="20% - Accent2" xfId="18" xr:uid="{00000000-0005-0000-0000-00003A000000}"/>
    <cellStyle name="20% - Accent2 2" xfId="22" xr:uid="{00000000-0005-0000-0000-000044000000}"/>
    <cellStyle name="20% - Accent3" xfId="3" xr:uid="{00000000-0005-0000-0000-000005000000}"/>
    <cellStyle name="20% - Accent3 2" xfId="24" xr:uid="{00000000-0005-0000-0000-000046000000}"/>
    <cellStyle name="20% - Accent4" xfId="21" xr:uid="{00000000-0005-0000-0000-000041000000}"/>
    <cellStyle name="20% - Accent4 2" xfId="25" xr:uid="{00000000-0005-0000-0000-000047000000}"/>
    <cellStyle name="20% - Accent5" xfId="9" xr:uid="{00000000-0005-0000-0000-000015000000}"/>
    <cellStyle name="20% - Accent5 2" xfId="26" xr:uid="{00000000-0005-0000-0000-000048000000}"/>
    <cellStyle name="20% - Accent6" xfId="27" xr:uid="{00000000-0005-0000-0000-000049000000}"/>
    <cellStyle name="20% - Accent6 2" xfId="6" xr:uid="{00000000-0005-0000-0000-00000C000000}"/>
    <cellStyle name="40% - Accent1" xfId="1" xr:uid="{00000000-0005-0000-0000-000001000000}"/>
    <cellStyle name="40% - Accent1 2" xfId="20" xr:uid="{00000000-0005-0000-0000-00003E000000}"/>
    <cellStyle name="40% - Accent2" xfId="28" xr:uid="{00000000-0005-0000-0000-00004A000000}"/>
    <cellStyle name="40% - Accent2 2" xfId="29" xr:uid="{00000000-0005-0000-0000-00004B000000}"/>
    <cellStyle name="40% - Accent3" xfId="30" xr:uid="{00000000-0005-0000-0000-00004C000000}"/>
    <cellStyle name="40% - Accent3 2" xfId="31" xr:uid="{00000000-0005-0000-0000-00004D000000}"/>
    <cellStyle name="40% - Accent4" xfId="32" xr:uid="{00000000-0005-0000-0000-00004E000000}"/>
    <cellStyle name="40% - Accent4 2" xfId="33" xr:uid="{00000000-0005-0000-0000-00004F000000}"/>
    <cellStyle name="40% - Accent5" xfId="34" xr:uid="{00000000-0005-0000-0000-000050000000}"/>
    <cellStyle name="40% - Accent5 2" xfId="35" xr:uid="{00000000-0005-0000-0000-000051000000}"/>
    <cellStyle name="40% - Accent6" xfId="36" xr:uid="{00000000-0005-0000-0000-000052000000}"/>
    <cellStyle name="40% - Accent6 2" xfId="15" xr:uid="{00000000-0005-0000-0000-000031000000}"/>
    <cellStyle name="60% - Accent1" xfId="37" xr:uid="{00000000-0005-0000-0000-000053000000}"/>
    <cellStyle name="60% - Accent1 2" xfId="38" xr:uid="{00000000-0005-0000-0000-000054000000}"/>
    <cellStyle name="60% - Accent2" xfId="40" xr:uid="{00000000-0005-0000-0000-000056000000}"/>
    <cellStyle name="60% - Accent2 2" xfId="41" xr:uid="{00000000-0005-0000-0000-000057000000}"/>
    <cellStyle name="60% - Accent3" xfId="42" xr:uid="{00000000-0005-0000-0000-000058000000}"/>
    <cellStyle name="60% - Accent3 2" xfId="44" xr:uid="{00000000-0005-0000-0000-00005A000000}"/>
    <cellStyle name="60% - Accent4" xfId="45" xr:uid="{00000000-0005-0000-0000-00005B000000}"/>
    <cellStyle name="60% - Accent4 2" xfId="46" xr:uid="{00000000-0005-0000-0000-00005C000000}"/>
    <cellStyle name="60% - Accent5" xfId="47" xr:uid="{00000000-0005-0000-0000-00005D000000}"/>
    <cellStyle name="60% - Accent5 2" xfId="48" xr:uid="{00000000-0005-0000-0000-00005E000000}"/>
    <cellStyle name="60% - Accent6" xfId="49" xr:uid="{00000000-0005-0000-0000-00005F000000}"/>
    <cellStyle name="60% - Accent6 2" xfId="50" xr:uid="{00000000-0005-0000-0000-000060000000}"/>
    <cellStyle name="Accent1" xfId="51" xr:uid="{00000000-0005-0000-0000-000061000000}"/>
    <cellStyle name="Accent1 2" xfId="52" xr:uid="{00000000-0005-0000-0000-000062000000}"/>
    <cellStyle name="Accent2" xfId="53" xr:uid="{00000000-0005-0000-0000-000063000000}"/>
    <cellStyle name="Accent2 2" xfId="54" xr:uid="{00000000-0005-0000-0000-000064000000}"/>
    <cellStyle name="Accent3" xfId="55" xr:uid="{00000000-0005-0000-0000-000065000000}"/>
    <cellStyle name="Accent3 2" xfId="12" xr:uid="{00000000-0005-0000-0000-000025000000}"/>
    <cellStyle name="Accent4" xfId="56" xr:uid="{00000000-0005-0000-0000-000066000000}"/>
    <cellStyle name="Accent4 2" xfId="58" xr:uid="{00000000-0005-0000-0000-000068000000}"/>
    <cellStyle name="Accent5" xfId="59" xr:uid="{00000000-0005-0000-0000-000069000000}"/>
    <cellStyle name="Accent5 2" xfId="10" xr:uid="{00000000-0005-0000-0000-000017000000}"/>
    <cellStyle name="Accent6" xfId="57" xr:uid="{00000000-0005-0000-0000-000067000000}"/>
    <cellStyle name="Accent6 2" xfId="60" xr:uid="{00000000-0005-0000-0000-00006A000000}"/>
    <cellStyle name="Bad" xfId="43" xr:uid="{00000000-0005-0000-0000-000059000000}"/>
    <cellStyle name="Bad 1" xfId="61" xr:uid="{00000000-0005-0000-0000-00006B000000}"/>
    <cellStyle name="Calculation" xfId="62" xr:uid="{00000000-0005-0000-0000-00006C000000}"/>
    <cellStyle name="Calculation 2" xfId="63" xr:uid="{00000000-0005-0000-0000-00006D000000}"/>
    <cellStyle name="Check Cell" xfId="65" xr:uid="{00000000-0005-0000-0000-00006F000000}"/>
    <cellStyle name="Check Cell 2" xfId="66" xr:uid="{00000000-0005-0000-0000-000070000000}"/>
    <cellStyle name="Currency_Revised Pricing List to CISCEA" xfId="68" xr:uid="{00000000-0005-0000-0000-000072000000}"/>
    <cellStyle name="Excel Built-in Normal_Mapa de Cotações Cinto tipo paraquedista." xfId="70" xr:uid="{00000000-0005-0000-0000-000074000000}"/>
    <cellStyle name="Explanatory Text" xfId="71" xr:uid="{00000000-0005-0000-0000-000075000000}"/>
    <cellStyle name="Explanatory Text 2" xfId="72" xr:uid="{00000000-0005-0000-0000-000076000000}"/>
    <cellStyle name="Good" xfId="74" xr:uid="{00000000-0005-0000-0000-000078000000}"/>
    <cellStyle name="Good 2" xfId="76" xr:uid="{00000000-0005-0000-0000-00007A000000}"/>
    <cellStyle name="Heading 1" xfId="77" xr:uid="{00000000-0005-0000-0000-00007B000000}"/>
    <cellStyle name="Heading 1 3" xfId="14" xr:uid="{00000000-0005-0000-0000-00002F000000}"/>
    <cellStyle name="Heading 2" xfId="78" xr:uid="{00000000-0005-0000-0000-00007C000000}"/>
    <cellStyle name="Heading 2 4" xfId="79" xr:uid="{00000000-0005-0000-0000-00007D000000}"/>
    <cellStyle name="Heading 3" xfId="23" xr:uid="{00000000-0005-0000-0000-000045000000}"/>
    <cellStyle name="Heading 3 2" xfId="80" xr:uid="{00000000-0005-0000-0000-00007E000000}"/>
    <cellStyle name="Heading 4" xfId="81" xr:uid="{00000000-0005-0000-0000-00007F000000}"/>
    <cellStyle name="Heading 4 2" xfId="82" xr:uid="{00000000-0005-0000-0000-000080000000}"/>
    <cellStyle name="Input" xfId="84" xr:uid="{00000000-0005-0000-0000-000082000000}"/>
    <cellStyle name="Input 2" xfId="85" xr:uid="{00000000-0005-0000-0000-000083000000}"/>
    <cellStyle name="Linked Cell" xfId="86" xr:uid="{00000000-0005-0000-0000-000084000000}"/>
    <cellStyle name="Linked Cell 2" xfId="4" xr:uid="{00000000-0005-0000-0000-000006000000}"/>
    <cellStyle name="Moeda 10" xfId="87" xr:uid="{00000000-0005-0000-0000-000085000000}"/>
    <cellStyle name="Moeda 10 2" xfId="13" xr:uid="{00000000-0005-0000-0000-00002B000000}"/>
    <cellStyle name="Moeda 10 2 2" xfId="88" xr:uid="{00000000-0005-0000-0000-000086000000}"/>
    <cellStyle name="Moeda 10 3" xfId="89" xr:uid="{00000000-0005-0000-0000-000087000000}"/>
    <cellStyle name="Moeda 13 2" xfId="90" xr:uid="{00000000-0005-0000-0000-000088000000}"/>
    <cellStyle name="Moeda 13 2 2" xfId="91" xr:uid="{00000000-0005-0000-0000-000089000000}"/>
    <cellStyle name="Moeda 14 2" xfId="92" xr:uid="{00000000-0005-0000-0000-00008A000000}"/>
    <cellStyle name="Moeda 14 2 2" xfId="93" xr:uid="{00000000-0005-0000-0000-00008B000000}"/>
    <cellStyle name="Moeda 15 2" xfId="94" xr:uid="{00000000-0005-0000-0000-00008C000000}"/>
    <cellStyle name="Moeda 15 2 2" xfId="95" xr:uid="{00000000-0005-0000-0000-00008D000000}"/>
    <cellStyle name="Moeda 2 2" xfId="96" xr:uid="{00000000-0005-0000-0000-00008E000000}"/>
    <cellStyle name="Moeda 2 2 2" xfId="97" xr:uid="{00000000-0005-0000-0000-00008F000000}"/>
    <cellStyle name="Moeda 3 2" xfId="99" xr:uid="{00000000-0005-0000-0000-000091000000}"/>
    <cellStyle name="Moeda 3 2 2" xfId="101" xr:uid="{00000000-0005-0000-0000-000093000000}"/>
    <cellStyle name="Moeda 4 2" xfId="102" xr:uid="{00000000-0005-0000-0000-000094000000}"/>
    <cellStyle name="Moeda 4 2 2" xfId="104" xr:uid="{00000000-0005-0000-0000-000096000000}"/>
    <cellStyle name="Moeda 5 2" xfId="105" xr:uid="{00000000-0005-0000-0000-000097000000}"/>
    <cellStyle name="Moeda 5 2 2" xfId="106" xr:uid="{00000000-0005-0000-0000-000098000000}"/>
    <cellStyle name="Moeda 6 2" xfId="107" xr:uid="{00000000-0005-0000-0000-000099000000}"/>
    <cellStyle name="Moeda 6 2 2" xfId="108" xr:uid="{00000000-0005-0000-0000-00009A000000}"/>
    <cellStyle name="Moeda 7 2" xfId="109" xr:uid="{00000000-0005-0000-0000-00009B000000}"/>
    <cellStyle name="Moeda 7 2 2" xfId="110" xr:uid="{00000000-0005-0000-0000-00009C000000}"/>
    <cellStyle name="Moeda 8 2" xfId="111" xr:uid="{00000000-0005-0000-0000-00009D000000}"/>
    <cellStyle name="Moeda 8 2 2" xfId="112" xr:uid="{00000000-0005-0000-0000-00009E000000}"/>
    <cellStyle name="Moeda 9 2" xfId="113" xr:uid="{00000000-0005-0000-0000-00009F000000}"/>
    <cellStyle name="Moeda 9 2 2" xfId="114" xr:uid="{00000000-0005-0000-0000-0000A0000000}"/>
    <cellStyle name="Neutral" xfId="116" xr:uid="{00000000-0005-0000-0000-0000A2000000}"/>
    <cellStyle name="Neutral 5" xfId="118" xr:uid="{00000000-0005-0000-0000-0000A4000000}"/>
    <cellStyle name="Normal" xfId="0" builtinId="0"/>
    <cellStyle name="Normal 2" xfId="119" xr:uid="{00000000-0005-0000-0000-0000A5000000}"/>
    <cellStyle name="Normal 2 2" xfId="120" xr:uid="{00000000-0005-0000-0000-0000A6000000}"/>
    <cellStyle name="Normal 2 3" xfId="121" xr:uid="{00000000-0005-0000-0000-0000A7000000}"/>
    <cellStyle name="Normal 3" xfId="122" xr:uid="{00000000-0005-0000-0000-0000A8000000}"/>
    <cellStyle name="Normal 3 2" xfId="7" xr:uid="{00000000-0005-0000-0000-00000D000000}"/>
    <cellStyle name="Normal 3 2 2" xfId="123" xr:uid="{00000000-0005-0000-0000-0000A9000000}"/>
    <cellStyle name="Normal 3 3" xfId="19" xr:uid="{00000000-0005-0000-0000-00003C000000}"/>
    <cellStyle name="Normal 4" xfId="124" xr:uid="{00000000-0005-0000-0000-0000AA000000}"/>
    <cellStyle name="Normal 4 2" xfId="125" xr:uid="{00000000-0005-0000-0000-0000AB000000}"/>
    <cellStyle name="Normal 40" xfId="127" xr:uid="{00000000-0005-0000-0000-0000AD000000}"/>
    <cellStyle name="Normal 40 2" xfId="128" xr:uid="{00000000-0005-0000-0000-0000AE000000}"/>
    <cellStyle name="Normal 5" xfId="129" xr:uid="{00000000-0005-0000-0000-0000AF000000}"/>
    <cellStyle name="Normal 5 2" xfId="11" xr:uid="{00000000-0005-0000-0000-000019000000}"/>
    <cellStyle name="Normal 6" xfId="130" xr:uid="{00000000-0005-0000-0000-0000B0000000}"/>
    <cellStyle name="Normal 6 2" xfId="131" xr:uid="{00000000-0005-0000-0000-0000B1000000}"/>
    <cellStyle name="Normal 7" xfId="132" xr:uid="{00000000-0005-0000-0000-0000B2000000}"/>
    <cellStyle name="Normal 8" xfId="133" xr:uid="{00000000-0005-0000-0000-0000B3000000}"/>
    <cellStyle name="Note" xfId="134" xr:uid="{00000000-0005-0000-0000-0000B4000000}"/>
    <cellStyle name="Note 6" xfId="135" xr:uid="{00000000-0005-0000-0000-0000B5000000}"/>
    <cellStyle name="Output" xfId="136" xr:uid="{00000000-0005-0000-0000-0000B6000000}"/>
    <cellStyle name="Output 2" xfId="69" xr:uid="{00000000-0005-0000-0000-000073000000}"/>
    <cellStyle name="Porcentagem" xfId="5" builtinId="5"/>
    <cellStyle name="Porcentagem 2" xfId="137" xr:uid="{00000000-0005-0000-0000-0000B7000000}"/>
    <cellStyle name="Porcentagem 2 2" xfId="73" xr:uid="{00000000-0005-0000-0000-000077000000}"/>
    <cellStyle name="Porcentagem 2 2 2" xfId="75" xr:uid="{00000000-0005-0000-0000-000079000000}"/>
    <cellStyle name="Porcentagem 2 3" xfId="138" xr:uid="{00000000-0005-0000-0000-0000B8000000}"/>
    <cellStyle name="Porcentagem 3" xfId="139" xr:uid="{00000000-0005-0000-0000-0000B9000000}"/>
    <cellStyle name="Porcentagem 3 2" xfId="141" xr:uid="{00000000-0005-0000-0000-0000BB000000}"/>
    <cellStyle name="Porcentagem 4" xfId="142" xr:uid="{00000000-0005-0000-0000-0000BC000000}"/>
    <cellStyle name="Separador de milhares 10 2" xfId="103" xr:uid="{00000000-0005-0000-0000-000095000000}"/>
    <cellStyle name="Separador de milhares 10 2 2" xfId="83" xr:uid="{00000000-0005-0000-0000-000081000000}"/>
    <cellStyle name="Separador de milhares 13 2" xfId="17" xr:uid="{00000000-0005-0000-0000-000035000000}"/>
    <cellStyle name="Separador de milhares 13 2 2" xfId="143" xr:uid="{00000000-0005-0000-0000-0000BD000000}"/>
    <cellStyle name="Separador de milhares 15 2" xfId="144" xr:uid="{00000000-0005-0000-0000-0000BE000000}"/>
    <cellStyle name="Separador de milhares 15 2 2" xfId="145" xr:uid="{00000000-0005-0000-0000-0000BF000000}"/>
    <cellStyle name="Separador de milhares 2 2" xfId="115" xr:uid="{00000000-0005-0000-0000-0000A1000000}"/>
    <cellStyle name="Separador de milhares 2 2 2" xfId="146" xr:uid="{00000000-0005-0000-0000-0000C0000000}"/>
    <cellStyle name="Separador de milhares 2 2 2 2" xfId="148" xr:uid="{00000000-0005-0000-0000-0000C2000000}"/>
    <cellStyle name="Separador de milhares 2 2 3" xfId="149" xr:uid="{00000000-0005-0000-0000-0000C3000000}"/>
    <cellStyle name="Separador de milhares 2 3" xfId="150" xr:uid="{00000000-0005-0000-0000-0000C4000000}"/>
    <cellStyle name="Separador de milhares 2 3 2" xfId="64" xr:uid="{00000000-0005-0000-0000-00006E000000}"/>
    <cellStyle name="Separador de milhares 3 2" xfId="151" xr:uid="{00000000-0005-0000-0000-0000C5000000}"/>
    <cellStyle name="Separador de milhares 3 2 2" xfId="152" xr:uid="{00000000-0005-0000-0000-0000C6000000}"/>
    <cellStyle name="Title" xfId="153" xr:uid="{00000000-0005-0000-0000-0000C7000000}"/>
    <cellStyle name="Title 2" xfId="39" xr:uid="{00000000-0005-0000-0000-000055000000}"/>
    <cellStyle name="Título 1 1" xfId="147" xr:uid="{00000000-0005-0000-0000-0000C1000000}"/>
    <cellStyle name="Título 1 1 1" xfId="117" xr:uid="{00000000-0005-0000-0000-0000A3000000}"/>
    <cellStyle name="Título 1 1 1 2" xfId="154" xr:uid="{00000000-0005-0000-0000-0000C8000000}"/>
    <cellStyle name="Título 1 1 2" xfId="155" xr:uid="{00000000-0005-0000-0000-0000C9000000}"/>
    <cellStyle name="Título 1 1_ANEXO A - 049.016.G00.PL.002.01Memória" xfId="156" xr:uid="{00000000-0005-0000-0000-0000CA000000}"/>
    <cellStyle name="Título 5" xfId="140" xr:uid="{00000000-0005-0000-0000-0000BA000000}"/>
    <cellStyle name="Título 5 2" xfId="157" xr:uid="{00000000-0005-0000-0000-0000CB000000}"/>
    <cellStyle name="Título 6" xfId="67" xr:uid="{00000000-0005-0000-0000-000071000000}"/>
    <cellStyle name="Título 6 2" xfId="126" xr:uid="{00000000-0005-0000-0000-0000AC000000}"/>
    <cellStyle name="Vírgula" xfId="2" builtinId="3"/>
    <cellStyle name="Vírgula 2" xfId="158" xr:uid="{00000000-0005-0000-0000-0000CC000000}"/>
    <cellStyle name="Vírgula 2 2" xfId="159" xr:uid="{00000000-0005-0000-0000-0000CD000000}"/>
    <cellStyle name="Warning Text" xfId="98" xr:uid="{00000000-0005-0000-0000-000090000000}"/>
    <cellStyle name="Warning Text 2" xfId="100" xr:uid="{00000000-0005-0000-0000-00009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628D2A1A" TargetMode="External"/><Relationship Id="rId1" Type="http://schemas.openxmlformats.org/officeDocument/2006/relationships/externalLinkPath" Target="file:///\\628D2A1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21E1FD96" TargetMode="External"/><Relationship Id="rId1" Type="http://schemas.openxmlformats.org/officeDocument/2006/relationships/externalLinkPath" Target="file:///\\21E1FD96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6350B8B2" TargetMode="External"/><Relationship Id="rId1" Type="http://schemas.openxmlformats.org/officeDocument/2006/relationships/externalLinkPath" Target="file:///\\6350B8B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workbookViewId="0">
      <selection activeCell="A3" sqref="A3:F3"/>
    </sheetView>
  </sheetViews>
  <sheetFormatPr defaultColWidth="9.140625" defaultRowHeight="15"/>
  <cols>
    <col min="1" max="1" width="5.5703125" style="156" customWidth="1"/>
    <col min="2" max="2" width="69.28515625" style="157" customWidth="1"/>
    <col min="3" max="3" width="17.28515625" style="158" customWidth="1"/>
    <col min="4" max="4" width="19.28515625" style="158" customWidth="1"/>
    <col min="5" max="5" width="13.7109375" style="158" customWidth="1"/>
    <col min="6" max="6" width="14.28515625" style="158" customWidth="1"/>
    <col min="7" max="16384" width="9.140625" style="158"/>
  </cols>
  <sheetData>
    <row r="1" spans="1:17">
      <c r="A1" s="194" t="s">
        <v>0</v>
      </c>
      <c r="B1" s="194"/>
      <c r="C1" s="194"/>
      <c r="D1" s="194"/>
      <c r="E1" s="194"/>
      <c r="F1" s="194"/>
      <c r="G1" s="51"/>
      <c r="H1" s="51"/>
      <c r="I1" s="51"/>
      <c r="J1" s="51"/>
      <c r="K1" s="51"/>
      <c r="L1" s="51"/>
      <c r="M1" s="51"/>
      <c r="N1" s="51"/>
    </row>
    <row r="2" spans="1:17">
      <c r="A2" s="194" t="s">
        <v>1</v>
      </c>
      <c r="B2" s="194"/>
      <c r="C2" s="194"/>
      <c r="D2" s="194"/>
      <c r="E2" s="194"/>
      <c r="F2" s="194"/>
    </row>
    <row r="3" spans="1:17">
      <c r="A3" s="195" t="s">
        <v>126</v>
      </c>
      <c r="B3" s="195"/>
      <c r="C3" s="195"/>
      <c r="D3" s="195"/>
      <c r="E3" s="195"/>
      <c r="F3" s="195"/>
    </row>
    <row r="4" spans="1:17">
      <c r="A4" s="196" t="s">
        <v>2</v>
      </c>
      <c r="B4" s="196"/>
      <c r="C4" s="196"/>
      <c r="D4" s="196"/>
      <c r="E4" s="196"/>
      <c r="F4" s="196"/>
    </row>
    <row r="5" spans="1:17" ht="31.5" customHeight="1">
      <c r="A5" s="197" t="s">
        <v>3</v>
      </c>
      <c r="B5" s="197"/>
      <c r="C5" s="197"/>
      <c r="D5" s="197"/>
      <c r="E5" s="197"/>
      <c r="F5" s="197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30.75" customHeight="1">
      <c r="A6" s="198" t="s">
        <v>4</v>
      </c>
      <c r="B6" s="198"/>
      <c r="C6" s="198"/>
      <c r="D6" s="198"/>
      <c r="E6" s="198"/>
      <c r="F6" s="198"/>
      <c r="G6" s="57"/>
      <c r="H6" s="57"/>
      <c r="I6" s="57"/>
      <c r="J6" s="57"/>
      <c r="K6" s="57"/>
      <c r="L6" s="57"/>
      <c r="M6" s="57"/>
      <c r="N6" s="57"/>
      <c r="O6" s="57"/>
    </row>
    <row r="7" spans="1:17" ht="15.75" customHeight="1">
      <c r="A7" s="42"/>
      <c r="B7" s="72"/>
      <c r="C7" s="199" t="s">
        <v>5</v>
      </c>
      <c r="D7" s="200"/>
      <c r="E7" s="201" t="s">
        <v>6</v>
      </c>
      <c r="F7" s="202"/>
    </row>
    <row r="8" spans="1:17" ht="15" customHeight="1">
      <c r="A8" s="210" t="s">
        <v>7</v>
      </c>
      <c r="B8" s="212" t="s">
        <v>8</v>
      </c>
      <c r="C8" s="159" t="s">
        <v>9</v>
      </c>
      <c r="D8" s="214" t="s">
        <v>10</v>
      </c>
      <c r="E8" s="160" t="s">
        <v>9</v>
      </c>
      <c r="F8" s="216" t="s">
        <v>10</v>
      </c>
    </row>
    <row r="9" spans="1:17" ht="15" customHeight="1">
      <c r="A9" s="211"/>
      <c r="B9" s="213"/>
      <c r="C9" s="161" t="s">
        <v>11</v>
      </c>
      <c r="D9" s="215"/>
      <c r="E9" s="162" t="s">
        <v>11</v>
      </c>
      <c r="F9" s="217"/>
    </row>
    <row r="10" spans="1:17">
      <c r="A10" s="163" t="s">
        <v>12</v>
      </c>
      <c r="B10" s="164" t="s">
        <v>13</v>
      </c>
      <c r="C10" s="165">
        <f>D10/$D$20</f>
        <v>1.7007815081244489E-2</v>
      </c>
      <c r="D10" s="166">
        <f>Cronograma!$C$10</f>
        <v>1920.5900000000001</v>
      </c>
      <c r="E10" s="167" t="e">
        <f>F10/$F$20</f>
        <v>#DIV/0!</v>
      </c>
      <c r="F10" s="168"/>
    </row>
    <row r="11" spans="1:17" ht="6.95" customHeight="1">
      <c r="A11" s="169"/>
      <c r="B11" s="170"/>
      <c r="C11" s="171"/>
      <c r="D11" s="172"/>
      <c r="E11" s="173"/>
      <c r="F11" s="174"/>
    </row>
    <row r="12" spans="1:17">
      <c r="A12" s="175" t="s">
        <v>14</v>
      </c>
      <c r="B12" s="176" t="s">
        <v>15</v>
      </c>
      <c r="C12" s="177">
        <f>D12/$D$20</f>
        <v>0.30275370233618248</v>
      </c>
      <c r="D12" s="178">
        <f>Cronograma!$C$12</f>
        <v>34188.15</v>
      </c>
      <c r="E12" s="167" t="e">
        <f>F12/$F$20</f>
        <v>#DIV/0!</v>
      </c>
      <c r="F12" s="179"/>
    </row>
    <row r="13" spans="1:17" ht="6.95" customHeight="1">
      <c r="A13" s="169"/>
      <c r="B13" s="170"/>
      <c r="C13" s="180"/>
      <c r="D13" s="181"/>
      <c r="E13" s="182"/>
      <c r="F13" s="183"/>
    </row>
    <row r="14" spans="1:17">
      <c r="A14" s="175" t="s">
        <v>16</v>
      </c>
      <c r="B14" s="184" t="s">
        <v>17</v>
      </c>
      <c r="C14" s="177">
        <f>D14/$D$20</f>
        <v>5.785388168694388E-2</v>
      </c>
      <c r="D14" s="178">
        <f>Cronograma!$C$14</f>
        <v>6533.09</v>
      </c>
      <c r="E14" s="167" t="e">
        <f>F14/$F$20</f>
        <v>#DIV/0!</v>
      </c>
      <c r="F14" s="179"/>
    </row>
    <row r="15" spans="1:17" ht="6.95" customHeight="1">
      <c r="A15" s="169"/>
      <c r="B15" s="170"/>
      <c r="C15" s="171"/>
      <c r="D15" s="181"/>
      <c r="E15" s="173"/>
      <c r="F15" s="183"/>
    </row>
    <row r="16" spans="1:17">
      <c r="A16" s="175" t="s">
        <v>18</v>
      </c>
      <c r="B16" s="184" t="s">
        <v>19</v>
      </c>
      <c r="C16" s="177">
        <f>D16/$D$20</f>
        <v>0.61280169303293175</v>
      </c>
      <c r="D16" s="178">
        <f>Cronograma!$C$16</f>
        <v>69200</v>
      </c>
      <c r="E16" s="167" t="e">
        <f>F16/$F$20</f>
        <v>#DIV/0!</v>
      </c>
      <c r="F16" s="179"/>
    </row>
    <row r="17" spans="1:10" ht="6.95" customHeight="1">
      <c r="A17" s="169"/>
      <c r="B17" s="170"/>
      <c r="C17" s="171"/>
      <c r="D17" s="181"/>
      <c r="E17" s="173"/>
      <c r="F17" s="183"/>
    </row>
    <row r="18" spans="1:10" ht="15" customHeight="1">
      <c r="A18" s="175" t="s">
        <v>20</v>
      </c>
      <c r="B18" s="184" t="s">
        <v>21</v>
      </c>
      <c r="C18" s="177">
        <f>D18/$D$20</f>
        <v>9.5829078626973509E-3</v>
      </c>
      <c r="D18" s="178">
        <f>Cronograma!$C$18</f>
        <v>1082.1399999999999</v>
      </c>
      <c r="E18" s="167" t="e">
        <f>F18/$F$20</f>
        <v>#DIV/0!</v>
      </c>
      <c r="F18" s="179"/>
    </row>
    <row r="19" spans="1:10" ht="6.95" customHeight="1">
      <c r="A19" s="169"/>
      <c r="B19" s="170"/>
      <c r="C19" s="171"/>
      <c r="D19" s="181"/>
      <c r="E19" s="173"/>
      <c r="F19" s="183"/>
    </row>
    <row r="20" spans="1:10" ht="15" customHeight="1">
      <c r="A20" s="203" t="s">
        <v>22</v>
      </c>
      <c r="B20" s="204"/>
      <c r="C20" s="185">
        <f>SUM(C10:C19)</f>
        <v>0.99999999999999989</v>
      </c>
      <c r="D20" s="186">
        <f>SUM(D10:D18)</f>
        <v>112923.97</v>
      </c>
      <c r="E20" s="185" t="e">
        <f>SUM(E10:E19)</f>
        <v>#DIV/0!</v>
      </c>
      <c r="F20" s="187">
        <f>SUM(F10:F18)</f>
        <v>0</v>
      </c>
    </row>
    <row r="21" spans="1:10" ht="19.5" customHeight="1">
      <c r="A21" s="205" t="s">
        <v>23</v>
      </c>
      <c r="B21" s="205"/>
      <c r="C21" s="220" t="s">
        <v>24</v>
      </c>
      <c r="D21" s="221"/>
      <c r="E21" s="221"/>
      <c r="F21" s="222"/>
      <c r="G21" s="188"/>
      <c r="H21" s="188"/>
      <c r="I21" s="188"/>
      <c r="J21" s="188"/>
    </row>
    <row r="22" spans="1:10" ht="42.75" customHeight="1">
      <c r="A22" s="206" t="s">
        <v>25</v>
      </c>
      <c r="B22" s="206"/>
      <c r="C22" s="223"/>
      <c r="D22" s="224"/>
      <c r="E22" s="224"/>
      <c r="F22" s="225"/>
      <c r="G22" s="188"/>
      <c r="H22" s="188"/>
      <c r="I22" s="188"/>
      <c r="J22" s="188"/>
    </row>
    <row r="23" spans="1:10">
      <c r="A23" s="189"/>
      <c r="B23" s="207" t="s">
        <v>26</v>
      </c>
      <c r="C23" s="207"/>
      <c r="D23" s="190"/>
      <c r="E23" s="190"/>
      <c r="F23" s="191"/>
      <c r="G23" s="192"/>
      <c r="H23" s="192"/>
    </row>
    <row r="24" spans="1:10" ht="15" customHeight="1">
      <c r="A24" s="193"/>
      <c r="B24" s="218" t="s">
        <v>27</v>
      </c>
      <c r="C24" s="219"/>
      <c r="D24" s="219"/>
      <c r="E24" s="219"/>
      <c r="F24" s="219"/>
      <c r="G24" s="47"/>
    </row>
    <row r="25" spans="1:10">
      <c r="A25" s="193"/>
      <c r="B25" s="219"/>
      <c r="C25" s="219"/>
      <c r="D25" s="219"/>
      <c r="E25" s="219"/>
      <c r="F25" s="219"/>
    </row>
    <row r="26" spans="1:10">
      <c r="A26" s="193"/>
      <c r="B26" s="208"/>
      <c r="C26" s="208"/>
      <c r="D26" s="208"/>
    </row>
    <row r="27" spans="1:10">
      <c r="A27" s="193"/>
      <c r="B27" s="43"/>
    </row>
    <row r="28" spans="1:10" ht="24" customHeight="1">
      <c r="A28" s="193"/>
      <c r="B28" s="209"/>
      <c r="C28" s="209"/>
      <c r="D28" s="209"/>
    </row>
    <row r="29" spans="1:10">
      <c r="A29" s="42"/>
      <c r="B29" s="72"/>
    </row>
    <row r="30" spans="1:10">
      <c r="A30" s="42"/>
      <c r="B30" s="72"/>
    </row>
    <row r="31" spans="1:10">
      <c r="A31" s="42"/>
      <c r="B31" s="72"/>
    </row>
    <row r="32" spans="1:10">
      <c r="A32" s="42"/>
      <c r="B32" s="72"/>
    </row>
    <row r="33" spans="1:2">
      <c r="A33" s="42"/>
      <c r="B33" s="72"/>
    </row>
    <row r="34" spans="1:2">
      <c r="A34" s="42"/>
      <c r="B34" s="72"/>
    </row>
    <row r="35" spans="1:2">
      <c r="A35" s="42"/>
      <c r="B35" s="72"/>
    </row>
    <row r="36" spans="1:2">
      <c r="A36" s="42"/>
      <c r="B36" s="72"/>
    </row>
    <row r="37" spans="1:2">
      <c r="A37" s="42"/>
      <c r="B37" s="72"/>
    </row>
    <row r="38" spans="1:2">
      <c r="A38" s="42"/>
      <c r="B38" s="72"/>
    </row>
    <row r="39" spans="1:2">
      <c r="A39" s="42"/>
      <c r="B39" s="72"/>
    </row>
    <row r="40" spans="1:2">
      <c r="A40" s="42"/>
      <c r="B40" s="72"/>
    </row>
    <row r="41" spans="1:2">
      <c r="A41" s="42"/>
      <c r="B41" s="72"/>
    </row>
    <row r="42" spans="1:2">
      <c r="A42" s="42"/>
      <c r="B42" s="72"/>
    </row>
    <row r="43" spans="1:2">
      <c r="A43" s="42"/>
      <c r="B43" s="72"/>
    </row>
    <row r="44" spans="1:2">
      <c r="A44" s="42"/>
      <c r="B44" s="72"/>
    </row>
    <row r="45" spans="1:2">
      <c r="A45" s="42"/>
      <c r="B45" s="72"/>
    </row>
    <row r="46" spans="1:2">
      <c r="A46" s="42"/>
      <c r="B46" s="72"/>
    </row>
    <row r="47" spans="1:2">
      <c r="A47" s="42"/>
      <c r="B47" s="72"/>
    </row>
    <row r="48" spans="1:2">
      <c r="A48" s="42"/>
      <c r="B48" s="72"/>
    </row>
    <row r="49" spans="1:2">
      <c r="A49" s="42"/>
      <c r="B49" s="72"/>
    </row>
    <row r="50" spans="1:2">
      <c r="A50" s="42"/>
      <c r="B50" s="72"/>
    </row>
    <row r="51" spans="1:2">
      <c r="A51" s="42"/>
      <c r="B51" s="72"/>
    </row>
    <row r="52" spans="1:2">
      <c r="A52" s="42"/>
      <c r="B52" s="72"/>
    </row>
    <row r="53" spans="1:2">
      <c r="A53" s="42"/>
      <c r="B53" s="72"/>
    </row>
    <row r="54" spans="1:2">
      <c r="A54" s="42"/>
      <c r="B54" s="72"/>
    </row>
    <row r="55" spans="1:2">
      <c r="A55" s="42"/>
      <c r="B55" s="72"/>
    </row>
    <row r="56" spans="1:2">
      <c r="A56" s="42"/>
      <c r="B56" s="72"/>
    </row>
    <row r="57" spans="1:2">
      <c r="A57" s="42"/>
      <c r="B57" s="72"/>
    </row>
  </sheetData>
  <mergeCells count="20">
    <mergeCell ref="A22:B22"/>
    <mergeCell ref="B23:C23"/>
    <mergeCell ref="B26:D26"/>
    <mergeCell ref="B28:D28"/>
    <mergeCell ref="A8:A9"/>
    <mergeCell ref="B8:B9"/>
    <mergeCell ref="D8:D9"/>
    <mergeCell ref="B24:F25"/>
    <mergeCell ref="C21:F22"/>
    <mergeCell ref="A6:F6"/>
    <mergeCell ref="C7:D7"/>
    <mergeCell ref="E7:F7"/>
    <mergeCell ref="A20:B20"/>
    <mergeCell ref="A21:B21"/>
    <mergeCell ref="F8:F9"/>
    <mergeCell ref="A1:F1"/>
    <mergeCell ref="A2:F2"/>
    <mergeCell ref="A3:F3"/>
    <mergeCell ref="A4:F4"/>
    <mergeCell ref="A5:F5"/>
  </mergeCells>
  <printOptions horizontalCentered="1"/>
  <pageMargins left="0" right="0" top="1.1811023622047201" bottom="0.55118110236220497" header="0.31496062992126" footer="0.35433070866141703"/>
  <pageSetup paperSize="9" scale="80" fitToHeight="16" orientation="landscape"/>
  <headerFooter>
    <oddHeader>&amp;R&amp;"Verdana,Normal"&amp;8Fls.:______
Processo n.º 23069.164942/2022-40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9"/>
  <sheetViews>
    <sheetView workbookViewId="0">
      <selection activeCell="A4" sqref="A4"/>
    </sheetView>
  </sheetViews>
  <sheetFormatPr defaultColWidth="9.140625" defaultRowHeight="12.75"/>
  <cols>
    <col min="1" max="1" width="9" style="61" customWidth="1"/>
    <col min="2" max="2" width="9.140625" style="62" customWidth="1"/>
    <col min="3" max="3" width="10.42578125" style="61" customWidth="1"/>
    <col min="4" max="4" width="35" style="63" customWidth="1"/>
    <col min="5" max="5" width="7" style="64" customWidth="1"/>
    <col min="6" max="6" width="9.5703125" style="64" customWidth="1"/>
    <col min="7" max="7" width="12.42578125" style="65" customWidth="1"/>
    <col min="8" max="8" width="8.28515625" style="66" customWidth="1"/>
    <col min="9" max="9" width="11.28515625" style="67" customWidth="1"/>
    <col min="10" max="11" width="10.140625" style="67" customWidth="1"/>
    <col min="12" max="12" width="12.7109375" style="67" customWidth="1"/>
    <col min="13" max="13" width="7.28515625" style="68" customWidth="1"/>
    <col min="14" max="14" width="11" style="69" customWidth="1"/>
    <col min="15" max="15" width="9.85546875" style="70" customWidth="1"/>
    <col min="16" max="16" width="10.85546875" style="70" customWidth="1"/>
    <col min="17" max="17" width="11.7109375" style="70" customWidth="1"/>
    <col min="18" max="16384" width="9.140625" style="70"/>
  </cols>
  <sheetData>
    <row r="1" spans="1:17" ht="1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15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">
      <c r="A3" s="195" t="s">
        <v>127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>
      <c r="A4" s="42"/>
      <c r="B4" s="71"/>
      <c r="C4" s="42"/>
      <c r="D4" s="72"/>
      <c r="E4" s="44"/>
      <c r="F4" s="44"/>
      <c r="G4" s="73"/>
      <c r="H4" s="74"/>
      <c r="I4" s="45"/>
      <c r="J4" s="45"/>
      <c r="K4" s="45"/>
      <c r="L4" s="45"/>
      <c r="M4" s="53"/>
      <c r="N4" s="54"/>
    </row>
    <row r="5" spans="1:17" ht="15">
      <c r="A5" s="227" t="s">
        <v>28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ht="37.5" customHeight="1">
      <c r="A6" s="197" t="s">
        <v>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ht="21" customHeight="1">
      <c r="A7" s="198" t="s">
        <v>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7" ht="15.75" customHeight="1">
      <c r="A8" s="75"/>
      <c r="B8" s="76"/>
      <c r="C8" s="75"/>
      <c r="D8" s="77"/>
      <c r="E8" s="228" t="s">
        <v>29</v>
      </c>
      <c r="F8" s="229"/>
      <c r="G8" s="229"/>
      <c r="H8" s="229"/>
      <c r="I8" s="229"/>
      <c r="J8" s="229"/>
      <c r="K8" s="229"/>
      <c r="L8" s="230"/>
      <c r="M8" s="231" t="s">
        <v>30</v>
      </c>
      <c r="N8" s="232"/>
      <c r="O8" s="232"/>
      <c r="P8" s="232"/>
      <c r="Q8" s="233"/>
    </row>
    <row r="9" spans="1:17" ht="15.75" customHeight="1">
      <c r="A9" s="251" t="s">
        <v>7</v>
      </c>
      <c r="B9" s="255" t="s">
        <v>31</v>
      </c>
      <c r="C9" s="255" t="s">
        <v>32</v>
      </c>
      <c r="D9" s="255" t="s">
        <v>8</v>
      </c>
      <c r="E9" s="257" t="s">
        <v>33</v>
      </c>
      <c r="F9" s="257" t="s">
        <v>34</v>
      </c>
      <c r="G9" s="260" t="s">
        <v>35</v>
      </c>
      <c r="H9" s="263" t="s">
        <v>36</v>
      </c>
      <c r="I9" s="234" t="s">
        <v>37</v>
      </c>
      <c r="J9" s="234"/>
      <c r="K9" s="234"/>
      <c r="L9" s="235"/>
      <c r="M9" s="265" t="s">
        <v>36</v>
      </c>
      <c r="N9" s="236" t="s">
        <v>37</v>
      </c>
      <c r="O9" s="236"/>
      <c r="P9" s="236"/>
      <c r="Q9" s="237"/>
    </row>
    <row r="10" spans="1:17" ht="12.75" customHeight="1">
      <c r="A10" s="251"/>
      <c r="B10" s="255"/>
      <c r="C10" s="255"/>
      <c r="D10" s="255"/>
      <c r="E10" s="258"/>
      <c r="F10" s="258"/>
      <c r="G10" s="261"/>
      <c r="H10" s="255"/>
      <c r="I10" s="234" t="s">
        <v>38</v>
      </c>
      <c r="J10" s="234" t="s">
        <v>39</v>
      </c>
      <c r="K10" s="234"/>
      <c r="L10" s="235"/>
      <c r="M10" s="266"/>
      <c r="N10" s="236" t="s">
        <v>38</v>
      </c>
      <c r="O10" s="236" t="s">
        <v>39</v>
      </c>
      <c r="P10" s="236"/>
      <c r="Q10" s="237"/>
    </row>
    <row r="11" spans="1:17" ht="22.5">
      <c r="A11" s="252"/>
      <c r="B11" s="256"/>
      <c r="C11" s="256"/>
      <c r="D11" s="256"/>
      <c r="E11" s="259"/>
      <c r="F11" s="259"/>
      <c r="G11" s="262"/>
      <c r="H11" s="256"/>
      <c r="I11" s="264"/>
      <c r="J11" s="123" t="s">
        <v>40</v>
      </c>
      <c r="K11" s="123" t="s">
        <v>7</v>
      </c>
      <c r="L11" s="124" t="s">
        <v>11</v>
      </c>
      <c r="M11" s="267"/>
      <c r="N11" s="268"/>
      <c r="O11" s="125" t="s">
        <v>40</v>
      </c>
      <c r="P11" s="125" t="s">
        <v>41</v>
      </c>
      <c r="Q11" s="150" t="s">
        <v>11</v>
      </c>
    </row>
    <row r="12" spans="1:17">
      <c r="A12" s="78">
        <v>1</v>
      </c>
      <c r="B12" s="79"/>
      <c r="C12" s="80"/>
      <c r="D12" s="81" t="s">
        <v>42</v>
      </c>
      <c r="E12" s="82"/>
      <c r="F12" s="82"/>
      <c r="G12" s="83"/>
      <c r="H12" s="84"/>
      <c r="I12" s="84"/>
      <c r="J12" s="84"/>
      <c r="K12" s="126">
        <f>SUM(J13:J14)</f>
        <v>1920.5900000000001</v>
      </c>
      <c r="L12" s="127">
        <f>K12</f>
        <v>1920.5900000000001</v>
      </c>
      <c r="M12" s="128"/>
      <c r="N12" s="129"/>
      <c r="O12" s="130"/>
      <c r="P12" s="130">
        <f>SUM(O13:O14)</f>
        <v>0</v>
      </c>
      <c r="Q12" s="151">
        <f>P12</f>
        <v>0</v>
      </c>
    </row>
    <row r="13" spans="1:17" ht="33.75">
      <c r="A13" s="85" t="s">
        <v>43</v>
      </c>
      <c r="B13" s="86" t="s">
        <v>44</v>
      </c>
      <c r="C13" s="87" t="s">
        <v>45</v>
      </c>
      <c r="D13" s="88" t="s">
        <v>46</v>
      </c>
      <c r="E13" s="89" t="s">
        <v>47</v>
      </c>
      <c r="F13" s="90">
        <v>1000</v>
      </c>
      <c r="G13" s="91">
        <v>0.97</v>
      </c>
      <c r="H13" s="92">
        <v>0.28070000000000001</v>
      </c>
      <c r="I13" s="122">
        <f>TRUNC(G13*(1+H13),2)</f>
        <v>1.24</v>
      </c>
      <c r="J13" s="131">
        <f>TRUNC(F13*I13,2)</f>
        <v>1240</v>
      </c>
      <c r="K13" s="132"/>
      <c r="L13" s="133"/>
      <c r="M13" s="134"/>
      <c r="N13" s="135"/>
      <c r="O13" s="136"/>
      <c r="P13" s="136"/>
      <c r="Q13" s="152"/>
    </row>
    <row r="14" spans="1:17" ht="101.25">
      <c r="A14" s="85" t="s">
        <v>48</v>
      </c>
      <c r="B14" s="86" t="s">
        <v>44</v>
      </c>
      <c r="C14" s="87" t="s">
        <v>49</v>
      </c>
      <c r="D14" s="88" t="s">
        <v>50</v>
      </c>
      <c r="E14" s="89" t="s">
        <v>51</v>
      </c>
      <c r="F14" s="90">
        <v>0.1</v>
      </c>
      <c r="G14" s="91">
        <v>5314.27</v>
      </c>
      <c r="H14" s="92">
        <v>0.28070000000000001</v>
      </c>
      <c r="I14" s="122">
        <f>TRUNC(G14*(1+H14),2)</f>
        <v>6805.98</v>
      </c>
      <c r="J14" s="131">
        <f>TRUNC(F14*I14,2)</f>
        <v>680.59</v>
      </c>
      <c r="K14" s="132"/>
      <c r="L14" s="133"/>
      <c r="M14" s="134"/>
      <c r="N14" s="135"/>
      <c r="O14" s="136"/>
      <c r="P14" s="136"/>
      <c r="Q14" s="152"/>
    </row>
    <row r="15" spans="1:17">
      <c r="A15" s="85"/>
      <c r="B15" s="86"/>
      <c r="C15" s="87"/>
      <c r="D15" s="88"/>
      <c r="E15" s="89"/>
      <c r="F15" s="90"/>
      <c r="G15" s="91"/>
      <c r="H15" s="92"/>
      <c r="I15" s="122"/>
      <c r="J15" s="131"/>
      <c r="K15" s="132"/>
      <c r="L15" s="133"/>
      <c r="M15" s="134"/>
      <c r="N15" s="135"/>
      <c r="O15" s="136"/>
      <c r="P15" s="136"/>
      <c r="Q15" s="152"/>
    </row>
    <row r="16" spans="1:17">
      <c r="A16" s="93">
        <v>2</v>
      </c>
      <c r="B16" s="94"/>
      <c r="C16" s="95"/>
      <c r="D16" s="96" t="s">
        <v>52</v>
      </c>
      <c r="E16" s="97"/>
      <c r="F16" s="98"/>
      <c r="G16" s="99"/>
      <c r="H16" s="100"/>
      <c r="I16" s="100"/>
      <c r="J16" s="137"/>
      <c r="K16" s="138">
        <f>SUM(J17)</f>
        <v>34188.15</v>
      </c>
      <c r="L16" s="139">
        <f>K16</f>
        <v>34188.15</v>
      </c>
      <c r="M16" s="140"/>
      <c r="N16" s="141"/>
      <c r="O16" s="142"/>
      <c r="P16" s="142">
        <f>O17</f>
        <v>0</v>
      </c>
      <c r="Q16" s="153">
        <f>P16</f>
        <v>0</v>
      </c>
    </row>
    <row r="17" spans="1:17">
      <c r="A17" s="85" t="s">
        <v>53</v>
      </c>
      <c r="B17" s="86" t="s">
        <v>54</v>
      </c>
      <c r="C17" s="87" t="s">
        <v>55</v>
      </c>
      <c r="D17" s="88" t="s">
        <v>56</v>
      </c>
      <c r="E17" s="89">
        <v>1</v>
      </c>
      <c r="F17" s="90">
        <v>1</v>
      </c>
      <c r="G17" s="91">
        <v>26694.9</v>
      </c>
      <c r="H17" s="92">
        <v>0.28070000000000001</v>
      </c>
      <c r="I17" s="122">
        <f>TRUNC(G17*(1+H17),2)</f>
        <v>34188.15</v>
      </c>
      <c r="J17" s="131">
        <f>TRUNC(F17*I17,2)</f>
        <v>34188.15</v>
      </c>
      <c r="K17" s="132"/>
      <c r="L17" s="133"/>
      <c r="M17" s="134"/>
      <c r="N17" s="135"/>
      <c r="O17" s="136"/>
      <c r="P17" s="136"/>
      <c r="Q17" s="152"/>
    </row>
    <row r="18" spans="1:17">
      <c r="A18" s="85"/>
      <c r="B18" s="86"/>
      <c r="C18" s="87"/>
      <c r="D18" s="88"/>
      <c r="E18" s="89"/>
      <c r="F18" s="90"/>
      <c r="G18" s="91"/>
      <c r="H18" s="92"/>
      <c r="I18" s="122"/>
      <c r="J18" s="131"/>
      <c r="K18" s="132"/>
      <c r="L18" s="133"/>
      <c r="M18" s="134"/>
      <c r="N18" s="135"/>
      <c r="O18" s="136"/>
      <c r="P18" s="136"/>
      <c r="Q18" s="152"/>
    </row>
    <row r="19" spans="1:17">
      <c r="A19" s="93">
        <v>3</v>
      </c>
      <c r="B19" s="94"/>
      <c r="C19" s="95"/>
      <c r="D19" s="96" t="s">
        <v>17</v>
      </c>
      <c r="E19" s="97"/>
      <c r="F19" s="98"/>
      <c r="G19" s="99"/>
      <c r="H19" s="100"/>
      <c r="I19" s="100"/>
      <c r="J19" s="137"/>
      <c r="K19" s="137"/>
      <c r="L19" s="139">
        <f>SUM(K20:K22)</f>
        <v>6533.09</v>
      </c>
      <c r="M19" s="140"/>
      <c r="N19" s="141"/>
      <c r="O19" s="142"/>
      <c r="P19" s="142"/>
      <c r="Q19" s="153">
        <f>SUM(P20:P22)</f>
        <v>0</v>
      </c>
    </row>
    <row r="20" spans="1:17">
      <c r="A20" s="101" t="s">
        <v>57</v>
      </c>
      <c r="B20" s="102"/>
      <c r="C20" s="103"/>
      <c r="D20" s="104" t="s">
        <v>58</v>
      </c>
      <c r="E20" s="105"/>
      <c r="F20" s="106"/>
      <c r="G20" s="107"/>
      <c r="H20" s="108"/>
      <c r="I20" s="108"/>
      <c r="J20" s="143"/>
      <c r="K20" s="144">
        <f>SUM(J21)</f>
        <v>299.60000000000002</v>
      </c>
      <c r="L20" s="133"/>
      <c r="M20" s="134"/>
      <c r="N20" s="135"/>
      <c r="O20" s="136"/>
      <c r="P20" s="136">
        <f>O21</f>
        <v>0</v>
      </c>
      <c r="Q20" s="152"/>
    </row>
    <row r="21" spans="1:17">
      <c r="A21" s="85" t="s">
        <v>59</v>
      </c>
      <c r="B21" s="86" t="s">
        <v>60</v>
      </c>
      <c r="C21" s="87"/>
      <c r="D21" s="88" t="s">
        <v>61</v>
      </c>
      <c r="E21" s="89" t="s">
        <v>62</v>
      </c>
      <c r="F21" s="90">
        <v>1</v>
      </c>
      <c r="G21" s="91">
        <v>233.94</v>
      </c>
      <c r="H21" s="92">
        <v>0.28070000000000001</v>
      </c>
      <c r="I21" s="122">
        <f>TRUNC(G21*(1+H21),2)</f>
        <v>299.60000000000002</v>
      </c>
      <c r="J21" s="131">
        <f>TRUNC(F21*I21,2)</f>
        <v>299.60000000000002</v>
      </c>
      <c r="K21" s="132"/>
      <c r="L21" s="133"/>
      <c r="M21" s="134"/>
      <c r="N21" s="135"/>
      <c r="O21" s="136"/>
      <c r="P21" s="136"/>
      <c r="Q21" s="152"/>
    </row>
    <row r="22" spans="1:17">
      <c r="A22" s="101" t="s">
        <v>63</v>
      </c>
      <c r="B22" s="102"/>
      <c r="C22" s="103"/>
      <c r="D22" s="109" t="s">
        <v>64</v>
      </c>
      <c r="E22" s="110"/>
      <c r="F22" s="111"/>
      <c r="G22" s="112"/>
      <c r="H22" s="113"/>
      <c r="I22" s="113"/>
      <c r="J22" s="145"/>
      <c r="K22" s="146">
        <f>SUM(J23:J26)</f>
        <v>6233.49</v>
      </c>
      <c r="L22" s="133"/>
      <c r="M22" s="134"/>
      <c r="N22" s="135"/>
      <c r="O22" s="136"/>
      <c r="P22" s="136">
        <f>SUM(O23:O26)</f>
        <v>0</v>
      </c>
      <c r="Q22" s="152"/>
    </row>
    <row r="23" spans="1:17" ht="67.5">
      <c r="A23" s="85" t="s">
        <v>65</v>
      </c>
      <c r="B23" s="86" t="s">
        <v>44</v>
      </c>
      <c r="C23" s="87" t="s">
        <v>66</v>
      </c>
      <c r="D23" s="88" t="s">
        <v>67</v>
      </c>
      <c r="E23" s="89" t="s">
        <v>47</v>
      </c>
      <c r="F23" s="90">
        <v>3.15</v>
      </c>
      <c r="G23" s="91">
        <v>466.32</v>
      </c>
      <c r="H23" s="92">
        <v>0.28070000000000001</v>
      </c>
      <c r="I23" s="122">
        <f>TRUNC(G23*(1+H23),2)</f>
        <v>597.21</v>
      </c>
      <c r="J23" s="131">
        <f>TRUNC(F23*I23,2)</f>
        <v>1881.21</v>
      </c>
      <c r="K23" s="132"/>
      <c r="L23" s="133"/>
      <c r="M23" s="134"/>
      <c r="N23" s="135"/>
      <c r="O23" s="136"/>
      <c r="P23" s="136"/>
      <c r="Q23" s="152"/>
    </row>
    <row r="24" spans="1:17" ht="67.5">
      <c r="A24" s="85" t="s">
        <v>68</v>
      </c>
      <c r="B24" s="86" t="s">
        <v>69</v>
      </c>
      <c r="C24" s="87">
        <v>10777</v>
      </c>
      <c r="D24" s="88" t="s">
        <v>70</v>
      </c>
      <c r="E24" s="89" t="s">
        <v>62</v>
      </c>
      <c r="F24" s="90">
        <v>2</v>
      </c>
      <c r="G24" s="91">
        <v>858.37</v>
      </c>
      <c r="H24" s="92">
        <v>0.28070000000000001</v>
      </c>
      <c r="I24" s="122">
        <f t="shared" ref="I24:I26" si="0">TRUNC(G24*(1+H24),2)</f>
        <v>1099.31</v>
      </c>
      <c r="J24" s="131">
        <f t="shared" ref="J24:J26" si="1">TRUNC(F24*I24,2)</f>
        <v>2198.62</v>
      </c>
      <c r="K24" s="132"/>
      <c r="L24" s="133"/>
      <c r="M24" s="134"/>
      <c r="N24" s="135"/>
      <c r="O24" s="136"/>
      <c r="P24" s="136"/>
      <c r="Q24" s="152"/>
    </row>
    <row r="25" spans="1:17" ht="67.5">
      <c r="A25" s="85" t="s">
        <v>71</v>
      </c>
      <c r="B25" s="86" t="s">
        <v>69</v>
      </c>
      <c r="C25" s="87">
        <v>10776</v>
      </c>
      <c r="D25" s="88" t="s">
        <v>72</v>
      </c>
      <c r="E25" s="89" t="s">
        <v>62</v>
      </c>
      <c r="F25" s="90">
        <v>2</v>
      </c>
      <c r="G25" s="91">
        <v>590.62</v>
      </c>
      <c r="H25" s="92">
        <v>0.28070000000000001</v>
      </c>
      <c r="I25" s="122">
        <f t="shared" si="0"/>
        <v>756.4</v>
      </c>
      <c r="J25" s="131">
        <f t="shared" si="1"/>
        <v>1512.8</v>
      </c>
      <c r="K25" s="132"/>
      <c r="L25" s="133"/>
      <c r="M25" s="134"/>
      <c r="N25" s="135"/>
      <c r="O25" s="136"/>
      <c r="P25" s="136"/>
      <c r="Q25" s="152"/>
    </row>
    <row r="26" spans="1:17" ht="25.5">
      <c r="A26" s="85" t="s">
        <v>73</v>
      </c>
      <c r="B26" s="86" t="s">
        <v>54</v>
      </c>
      <c r="C26" s="87" t="s">
        <v>74</v>
      </c>
      <c r="D26" s="88" t="s">
        <v>75</v>
      </c>
      <c r="E26" s="89" t="s">
        <v>62</v>
      </c>
      <c r="F26" s="90">
        <v>2</v>
      </c>
      <c r="G26" s="91">
        <v>250.2</v>
      </c>
      <c r="H26" s="92">
        <v>0.28070000000000001</v>
      </c>
      <c r="I26" s="122">
        <f t="shared" si="0"/>
        <v>320.43</v>
      </c>
      <c r="J26" s="131">
        <f t="shared" si="1"/>
        <v>640.86</v>
      </c>
      <c r="K26" s="132"/>
      <c r="L26" s="133"/>
      <c r="M26" s="134"/>
      <c r="N26" s="135"/>
      <c r="O26" s="136"/>
      <c r="P26" s="136"/>
      <c r="Q26" s="152"/>
    </row>
    <row r="27" spans="1:17">
      <c r="A27" s="85"/>
      <c r="B27" s="86"/>
      <c r="C27" s="87"/>
      <c r="D27" s="88"/>
      <c r="E27" s="89"/>
      <c r="F27" s="90"/>
      <c r="G27" s="91"/>
      <c r="H27" s="92"/>
      <c r="I27" s="122"/>
      <c r="J27" s="131"/>
      <c r="K27" s="132"/>
      <c r="L27" s="133"/>
      <c r="M27" s="134"/>
      <c r="N27" s="135"/>
      <c r="O27" s="136"/>
      <c r="P27" s="136"/>
      <c r="Q27" s="152"/>
    </row>
    <row r="28" spans="1:17">
      <c r="A28" s="93">
        <v>4</v>
      </c>
      <c r="B28" s="94"/>
      <c r="C28" s="95"/>
      <c r="D28" s="96" t="s">
        <v>19</v>
      </c>
      <c r="E28" s="97"/>
      <c r="F28" s="98"/>
      <c r="G28" s="99"/>
      <c r="H28" s="100"/>
      <c r="I28" s="100"/>
      <c r="J28" s="137"/>
      <c r="K28" s="138">
        <f>SUM(J29:J31)</f>
        <v>69200</v>
      </c>
      <c r="L28" s="139">
        <f>K28</f>
        <v>69200</v>
      </c>
      <c r="M28" s="140"/>
      <c r="N28" s="141"/>
      <c r="O28" s="142"/>
      <c r="P28" s="142">
        <f>SUM(O29:O31)</f>
        <v>0</v>
      </c>
      <c r="Q28" s="153">
        <f>P28</f>
        <v>0</v>
      </c>
    </row>
    <row r="29" spans="1:17" ht="56.25">
      <c r="A29" s="85" t="s">
        <v>76</v>
      </c>
      <c r="B29" s="86" t="s">
        <v>77</v>
      </c>
      <c r="C29" s="87" t="s">
        <v>78</v>
      </c>
      <c r="D29" s="88" t="s">
        <v>79</v>
      </c>
      <c r="E29" s="89" t="s">
        <v>80</v>
      </c>
      <c r="F29" s="90">
        <v>160</v>
      </c>
      <c r="G29" s="91">
        <v>147.49</v>
      </c>
      <c r="H29" s="92">
        <v>0.28070000000000001</v>
      </c>
      <c r="I29" s="122">
        <f t="shared" ref="I29:I31" si="2">TRUNC(G29*(1+H29),2)</f>
        <v>188.89</v>
      </c>
      <c r="J29" s="131">
        <f t="shared" ref="J29:J31" si="3">TRUNC(F29*I29,2)</f>
        <v>30222.400000000001</v>
      </c>
      <c r="K29" s="132"/>
      <c r="L29" s="133"/>
      <c r="M29" s="134"/>
      <c r="N29" s="135"/>
      <c r="O29" s="136"/>
      <c r="P29" s="136"/>
      <c r="Q29" s="152"/>
    </row>
    <row r="30" spans="1:17" ht="45">
      <c r="A30" s="85" t="s">
        <v>81</v>
      </c>
      <c r="B30" s="86" t="s">
        <v>44</v>
      </c>
      <c r="C30" s="87" t="s">
        <v>82</v>
      </c>
      <c r="D30" s="88" t="s">
        <v>83</v>
      </c>
      <c r="E30" s="89" t="s">
        <v>80</v>
      </c>
      <c r="F30" s="90">
        <v>160</v>
      </c>
      <c r="G30" s="91">
        <v>88.43</v>
      </c>
      <c r="H30" s="92">
        <v>0.28070000000000001</v>
      </c>
      <c r="I30" s="122">
        <f t="shared" si="2"/>
        <v>113.25</v>
      </c>
      <c r="J30" s="131">
        <f t="shared" si="3"/>
        <v>18120</v>
      </c>
      <c r="K30" s="132"/>
      <c r="L30" s="133"/>
      <c r="M30" s="134"/>
      <c r="N30" s="135"/>
      <c r="O30" s="136"/>
      <c r="P30" s="136"/>
      <c r="Q30" s="152"/>
    </row>
    <row r="31" spans="1:17" ht="56.25">
      <c r="A31" s="85" t="s">
        <v>84</v>
      </c>
      <c r="B31" s="86" t="s">
        <v>85</v>
      </c>
      <c r="C31" s="87">
        <v>90999</v>
      </c>
      <c r="D31" s="88" t="s">
        <v>86</v>
      </c>
      <c r="E31" s="89" t="s">
        <v>87</v>
      </c>
      <c r="F31" s="90">
        <v>160</v>
      </c>
      <c r="G31" s="91">
        <v>101.79</v>
      </c>
      <c r="H31" s="92">
        <v>0.28070000000000001</v>
      </c>
      <c r="I31" s="122">
        <f t="shared" si="2"/>
        <v>130.36000000000001</v>
      </c>
      <c r="J31" s="131">
        <f t="shared" si="3"/>
        <v>20857.599999999999</v>
      </c>
      <c r="K31" s="132"/>
      <c r="L31" s="133"/>
      <c r="M31" s="134"/>
      <c r="N31" s="135"/>
      <c r="O31" s="136"/>
      <c r="P31" s="136"/>
      <c r="Q31" s="152"/>
    </row>
    <row r="32" spans="1:17">
      <c r="A32" s="85"/>
      <c r="B32" s="86"/>
      <c r="C32" s="87"/>
      <c r="D32" s="88"/>
      <c r="E32" s="89"/>
      <c r="F32" s="90"/>
      <c r="G32" s="91"/>
      <c r="H32" s="92"/>
      <c r="I32" s="122"/>
      <c r="J32" s="131"/>
      <c r="K32" s="132"/>
      <c r="L32" s="133"/>
      <c r="M32" s="134"/>
      <c r="N32" s="135"/>
      <c r="O32" s="136"/>
      <c r="P32" s="136"/>
      <c r="Q32" s="152"/>
    </row>
    <row r="33" spans="1:17">
      <c r="A33" s="93">
        <v>5</v>
      </c>
      <c r="B33" s="94"/>
      <c r="C33" s="95"/>
      <c r="D33" s="96" t="s">
        <v>21</v>
      </c>
      <c r="E33" s="97"/>
      <c r="F33" s="114"/>
      <c r="G33" s="99"/>
      <c r="H33" s="100"/>
      <c r="I33" s="100"/>
      <c r="J33" s="137"/>
      <c r="K33" s="138">
        <f>SUM(J34:J35)</f>
        <v>1082.1399999999999</v>
      </c>
      <c r="L33" s="139">
        <f>K33</f>
        <v>1082.1399999999999</v>
      </c>
      <c r="M33" s="140"/>
      <c r="N33" s="141"/>
      <c r="O33" s="142"/>
      <c r="P33" s="142">
        <f>SUM(O34:O35)</f>
        <v>0</v>
      </c>
      <c r="Q33" s="153">
        <f>P33</f>
        <v>0</v>
      </c>
    </row>
    <row r="34" spans="1:17" ht="25.5">
      <c r="A34" s="85" t="s">
        <v>88</v>
      </c>
      <c r="B34" s="86" t="s">
        <v>54</v>
      </c>
      <c r="C34" s="87" t="s">
        <v>89</v>
      </c>
      <c r="D34" s="88" t="s">
        <v>90</v>
      </c>
      <c r="E34" s="89" t="s">
        <v>62</v>
      </c>
      <c r="F34" s="90">
        <v>2</v>
      </c>
      <c r="G34" s="91">
        <v>250.2</v>
      </c>
      <c r="H34" s="92">
        <v>0.28070000000000001</v>
      </c>
      <c r="I34" s="122">
        <f t="shared" ref="I34:I35" si="4">TRUNC(G34*(1+H34),2)</f>
        <v>320.43</v>
      </c>
      <c r="J34" s="131">
        <f t="shared" ref="J34:J35" si="5">TRUNC(F34*I34,2)</f>
        <v>640.86</v>
      </c>
      <c r="K34" s="132"/>
      <c r="L34" s="133"/>
      <c r="M34" s="134"/>
      <c r="N34" s="135"/>
      <c r="O34" s="136"/>
      <c r="P34" s="136"/>
      <c r="Q34" s="152"/>
    </row>
    <row r="35" spans="1:17" ht="33.75">
      <c r="A35" s="85" t="s">
        <v>91</v>
      </c>
      <c r="B35" s="86" t="s">
        <v>92</v>
      </c>
      <c r="C35" s="87">
        <v>88316</v>
      </c>
      <c r="D35" s="88" t="s">
        <v>93</v>
      </c>
      <c r="E35" s="89" t="s">
        <v>87</v>
      </c>
      <c r="F35" s="90">
        <v>16</v>
      </c>
      <c r="G35" s="91">
        <v>21.54</v>
      </c>
      <c r="H35" s="92">
        <v>0.28070000000000001</v>
      </c>
      <c r="I35" s="122">
        <f t="shared" si="4"/>
        <v>27.58</v>
      </c>
      <c r="J35" s="131">
        <f t="shared" si="5"/>
        <v>441.28</v>
      </c>
      <c r="K35" s="132"/>
      <c r="L35" s="133"/>
      <c r="M35" s="134"/>
      <c r="N35" s="135"/>
      <c r="O35" s="136"/>
      <c r="P35" s="136"/>
      <c r="Q35" s="152"/>
    </row>
    <row r="36" spans="1:17">
      <c r="A36" s="115"/>
      <c r="B36" s="116"/>
      <c r="C36" s="117"/>
      <c r="D36" s="118"/>
      <c r="E36" s="119"/>
      <c r="F36" s="120"/>
      <c r="G36" s="121"/>
      <c r="H36" s="122"/>
      <c r="I36" s="122"/>
      <c r="J36" s="132"/>
      <c r="K36" s="132"/>
      <c r="L36" s="133"/>
      <c r="M36" s="134"/>
      <c r="N36" s="135"/>
      <c r="O36" s="136"/>
      <c r="P36" s="136"/>
      <c r="Q36" s="152"/>
    </row>
    <row r="37" spans="1:17" ht="31.5" customHeight="1">
      <c r="A37" s="238" t="s">
        <v>94</v>
      </c>
      <c r="B37" s="239"/>
      <c r="C37" s="239"/>
      <c r="D37" s="239"/>
      <c r="E37" s="239"/>
      <c r="F37" s="239"/>
      <c r="G37" s="239"/>
      <c r="H37" s="239"/>
      <c r="I37" s="239"/>
      <c r="J37" s="147"/>
      <c r="K37" s="147"/>
      <c r="L37" s="148">
        <f>SUM(L12:L36)</f>
        <v>112923.97</v>
      </c>
      <c r="M37" s="240" t="s">
        <v>95</v>
      </c>
      <c r="N37" s="240"/>
      <c r="O37" s="240"/>
      <c r="P37" s="240"/>
      <c r="Q37" s="154">
        <f>SUM(Q12:Q36)</f>
        <v>0</v>
      </c>
    </row>
    <row r="38" spans="1:17" ht="35.25" customHeight="1">
      <c r="A38" s="241" t="s">
        <v>23</v>
      </c>
      <c r="B38" s="241"/>
      <c r="C38" s="241"/>
      <c r="D38" s="241"/>
      <c r="E38" s="241"/>
      <c r="F38" s="241"/>
      <c r="G38" s="220" t="s">
        <v>24</v>
      </c>
      <c r="H38" s="221"/>
      <c r="I38" s="221"/>
      <c r="J38" s="221"/>
      <c r="K38" s="221"/>
      <c r="L38" s="221"/>
      <c r="M38" s="221"/>
      <c r="N38" s="221"/>
      <c r="O38" s="221"/>
      <c r="P38" s="221"/>
      <c r="Q38" s="222"/>
    </row>
    <row r="39" spans="1:17" ht="40.5" customHeight="1">
      <c r="A39" s="242" t="s">
        <v>25</v>
      </c>
      <c r="B39" s="243"/>
      <c r="C39" s="243"/>
      <c r="D39" s="243"/>
      <c r="E39" s="242" t="s">
        <v>96</v>
      </c>
      <c r="F39" s="243"/>
      <c r="G39" s="223"/>
      <c r="H39" s="224"/>
      <c r="I39" s="224"/>
      <c r="J39" s="224"/>
      <c r="K39" s="224"/>
      <c r="L39" s="224"/>
      <c r="M39" s="224"/>
      <c r="N39" s="224"/>
      <c r="O39" s="224"/>
      <c r="P39" s="224"/>
      <c r="Q39" s="225"/>
    </row>
    <row r="40" spans="1:17">
      <c r="A40" s="253" t="s">
        <v>26</v>
      </c>
      <c r="B40" s="244" t="s">
        <v>97</v>
      </c>
      <c r="C40" s="244"/>
      <c r="D40" s="244"/>
      <c r="E40" s="244"/>
      <c r="F40" s="244"/>
      <c r="G40" s="245"/>
      <c r="H40" s="245"/>
      <c r="I40" s="245"/>
      <c r="J40" s="245"/>
      <c r="K40" s="245"/>
      <c r="L40" s="245"/>
      <c r="M40" s="245"/>
      <c r="N40" s="245"/>
      <c r="O40" s="149"/>
      <c r="P40" s="149"/>
      <c r="Q40" s="149"/>
    </row>
    <row r="41" spans="1:17">
      <c r="A41" s="254"/>
      <c r="B41" s="246" t="s">
        <v>98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149"/>
      <c r="P41" s="149"/>
      <c r="Q41" s="149"/>
    </row>
    <row r="42" spans="1:17" ht="12.75" customHeight="1">
      <c r="A42" s="254"/>
      <c r="B42" s="247" t="s">
        <v>99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>
      <c r="A43" s="254"/>
      <c r="B43" s="245" t="s">
        <v>100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149"/>
      <c r="P43" s="149"/>
      <c r="Q43" s="149"/>
    </row>
    <row r="44" spans="1:17" ht="27" customHeight="1">
      <c r="A44" s="254"/>
      <c r="B44" s="248" t="s">
        <v>101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7" ht="12.75" customHeight="1">
      <c r="A45" s="254"/>
      <c r="B45" s="247" t="s">
        <v>102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>
      <c r="A46" s="254"/>
      <c r="B46" s="247" t="s">
        <v>103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149"/>
      <c r="P46" s="149"/>
      <c r="Q46" s="149"/>
    </row>
    <row r="47" spans="1:17" ht="27" customHeight="1">
      <c r="A47" s="254"/>
      <c r="B47" s="249" t="s">
        <v>104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201" spans="15:15" ht="15" customHeight="1">
      <c r="O201" s="155"/>
    </row>
    <row r="202" spans="15:15" ht="33.75" customHeight="1"/>
    <row r="203" spans="15:15" ht="31.5" customHeight="1"/>
    <row r="204" spans="15:15" ht="24.75" customHeight="1"/>
    <row r="209" ht="26.25" customHeight="1"/>
  </sheetData>
  <sheetProtection selectLockedCells="1"/>
  <mergeCells count="38">
    <mergeCell ref="B43:N43"/>
    <mergeCell ref="B44:Q44"/>
    <mergeCell ref="B45:Q45"/>
    <mergeCell ref="B46:N46"/>
    <mergeCell ref="B47:Q47"/>
    <mergeCell ref="A39:D39"/>
    <mergeCell ref="E39:F39"/>
    <mergeCell ref="B40:N40"/>
    <mergeCell ref="B41:N41"/>
    <mergeCell ref="B42:Q42"/>
    <mergeCell ref="A40:A47"/>
    <mergeCell ref="G38:Q39"/>
    <mergeCell ref="J10:L10"/>
    <mergeCell ref="O10:Q10"/>
    <mergeCell ref="A37:I37"/>
    <mergeCell ref="M37:P37"/>
    <mergeCell ref="A38:F38"/>
    <mergeCell ref="A9:A11"/>
    <mergeCell ref="B9:B11"/>
    <mergeCell ref="C9:C11"/>
    <mergeCell ref="D9:D11"/>
    <mergeCell ref="E9:E11"/>
    <mergeCell ref="F9:F11"/>
    <mergeCell ref="G9:G11"/>
    <mergeCell ref="H9:H11"/>
    <mergeCell ref="I10:I11"/>
    <mergeCell ref="M9:M11"/>
    <mergeCell ref="N10:N11"/>
    <mergeCell ref="A7:O7"/>
    <mergeCell ref="E8:L8"/>
    <mergeCell ref="M8:Q8"/>
    <mergeCell ref="I9:L9"/>
    <mergeCell ref="N9:Q9"/>
    <mergeCell ref="A1:Q1"/>
    <mergeCell ref="A2:Q2"/>
    <mergeCell ref="A3:Q3"/>
    <mergeCell ref="A5:Q5"/>
    <mergeCell ref="A6:Q6"/>
  </mergeCells>
  <printOptions horizontalCentered="1"/>
  <pageMargins left="0" right="0" top="0.47244094488188998" bottom="0.35433070866141703" header="0.23622047244094499" footer="0.196850393700787"/>
  <pageSetup paperSize="9" scale="70" fitToHeight="16" orientation="landscape"/>
  <headerFooter>
    <oddHeader>&amp;R&amp;"Verdana,Normal"&amp;8Fls.:______
Processo n.º 23069.164942/2022-40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8"/>
  <sheetViews>
    <sheetView topLeftCell="A22" workbookViewId="0">
      <selection activeCell="A4" sqref="A4:H4"/>
    </sheetView>
  </sheetViews>
  <sheetFormatPr defaultColWidth="9" defaultRowHeight="15"/>
  <cols>
    <col min="1" max="1" width="6" customWidth="1"/>
    <col min="2" max="2" width="32.5703125" customWidth="1"/>
    <col min="3" max="3" width="13" customWidth="1"/>
    <col min="4" max="4" width="11.140625" customWidth="1"/>
    <col min="5" max="7" width="15.7109375" customWidth="1"/>
    <col min="8" max="8" width="16.85546875" customWidth="1"/>
    <col min="9" max="9" width="12.28515625" customWidth="1"/>
  </cols>
  <sheetData>
    <row r="1" spans="1:17" ht="15.75">
      <c r="A1" s="194" t="s">
        <v>0</v>
      </c>
      <c r="B1" s="194"/>
      <c r="C1" s="194"/>
      <c r="D1" s="194"/>
      <c r="E1" s="194"/>
      <c r="F1" s="194"/>
      <c r="G1" s="194"/>
      <c r="H1" s="194"/>
      <c r="I1" s="51"/>
      <c r="J1" s="51"/>
      <c r="K1" s="51"/>
    </row>
    <row r="2" spans="1:17" ht="15.75">
      <c r="A2" s="194" t="s">
        <v>1</v>
      </c>
      <c r="B2" s="194"/>
      <c r="C2" s="194"/>
      <c r="D2" s="194"/>
      <c r="E2" s="194"/>
      <c r="F2" s="194"/>
      <c r="G2" s="194"/>
      <c r="H2" s="194"/>
      <c r="I2" s="51"/>
      <c r="J2" s="51"/>
      <c r="K2" s="51"/>
    </row>
    <row r="3" spans="1:17" ht="15.75">
      <c r="A3" s="195" t="s">
        <v>128</v>
      </c>
      <c r="B3" s="195"/>
      <c r="C3" s="195"/>
      <c r="D3" s="195"/>
      <c r="E3" s="195"/>
      <c r="F3" s="195"/>
      <c r="G3" s="195"/>
      <c r="H3" s="195"/>
      <c r="I3" s="52"/>
      <c r="J3" s="52"/>
      <c r="K3" s="52"/>
    </row>
    <row r="4" spans="1:17">
      <c r="A4" s="269" t="s">
        <v>105</v>
      </c>
      <c r="B4" s="269"/>
      <c r="C4" s="269"/>
      <c r="D4" s="269"/>
      <c r="E4" s="269"/>
      <c r="F4" s="269"/>
      <c r="G4" s="269"/>
      <c r="H4" s="269"/>
      <c r="I4" s="45"/>
      <c r="J4" s="53"/>
      <c r="K4" s="54"/>
    </row>
    <row r="5" spans="1:17" ht="15" customHeight="1">
      <c r="A5" s="197" t="s">
        <v>3</v>
      </c>
      <c r="B5" s="197"/>
      <c r="C5" s="197"/>
      <c r="D5" s="197"/>
      <c r="E5" s="197"/>
      <c r="F5" s="197"/>
      <c r="G5" s="197"/>
      <c r="H5" s="197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>
      <c r="A6" s="197"/>
      <c r="B6" s="197"/>
      <c r="C6" s="197"/>
      <c r="D6" s="197"/>
      <c r="E6" s="197"/>
      <c r="F6" s="197"/>
      <c r="G6" s="197"/>
      <c r="H6" s="197"/>
      <c r="I6" s="56"/>
      <c r="J6" s="56"/>
      <c r="K6" s="56"/>
      <c r="L6" s="56"/>
    </row>
    <row r="7" spans="1:17" ht="29.25" customHeight="1">
      <c r="A7" s="270" t="s">
        <v>4</v>
      </c>
      <c r="B7" s="270"/>
      <c r="C7" s="270"/>
      <c r="D7" s="270"/>
      <c r="E7" s="270"/>
      <c r="F7" s="270"/>
      <c r="G7" s="270"/>
      <c r="H7" s="270"/>
      <c r="I7" s="57"/>
      <c r="J7" s="57"/>
      <c r="K7" s="57"/>
      <c r="L7" s="57"/>
      <c r="M7" s="57"/>
      <c r="N7" s="57"/>
      <c r="O7" s="57"/>
    </row>
    <row r="8" spans="1:17">
      <c r="A8" s="291" t="s">
        <v>7</v>
      </c>
      <c r="B8" s="296" t="s">
        <v>106</v>
      </c>
      <c r="C8" s="296" t="s">
        <v>107</v>
      </c>
      <c r="D8" s="296" t="s">
        <v>9</v>
      </c>
      <c r="E8" s="271" t="s">
        <v>108</v>
      </c>
      <c r="F8" s="271"/>
      <c r="G8" s="271"/>
      <c r="H8" s="313" t="s">
        <v>109</v>
      </c>
      <c r="I8" s="34"/>
    </row>
    <row r="9" spans="1:17">
      <c r="A9" s="292"/>
      <c r="B9" s="297"/>
      <c r="C9" s="297"/>
      <c r="D9" s="297"/>
      <c r="E9" s="1" t="s">
        <v>110</v>
      </c>
      <c r="F9" s="1" t="s">
        <v>111</v>
      </c>
      <c r="G9" s="1" t="s">
        <v>112</v>
      </c>
      <c r="H9" s="314"/>
      <c r="I9" s="34"/>
    </row>
    <row r="10" spans="1:17" ht="9.9499999999999993" customHeight="1">
      <c r="A10" s="293" t="s">
        <v>113</v>
      </c>
      <c r="B10" s="298" t="s">
        <v>13</v>
      </c>
      <c r="C10" s="304">
        <f>Orçamento!$L$12</f>
        <v>1920.5900000000001</v>
      </c>
      <c r="D10" s="311">
        <f>C10/C$21</f>
        <v>1.7007815081244489E-2</v>
      </c>
      <c r="E10" s="2">
        <v>1</v>
      </c>
      <c r="F10" s="3"/>
      <c r="G10" s="4"/>
      <c r="H10" s="5">
        <f t="shared" ref="H10:H19" si="0">SUM(E10:G10)</f>
        <v>1</v>
      </c>
      <c r="I10" s="34"/>
    </row>
    <row r="11" spans="1:17" ht="15" customHeight="1">
      <c r="A11" s="294"/>
      <c r="B11" s="299"/>
      <c r="C11" s="305"/>
      <c r="D11" s="312"/>
      <c r="E11" s="6">
        <f>$C10*E10</f>
        <v>1920.5900000000001</v>
      </c>
      <c r="F11" s="6"/>
      <c r="G11" s="7"/>
      <c r="H11" s="8">
        <f t="shared" si="0"/>
        <v>1920.5900000000001</v>
      </c>
      <c r="I11" s="40"/>
    </row>
    <row r="12" spans="1:17" ht="9.9499999999999993" customHeight="1">
      <c r="A12" s="295" t="s">
        <v>114</v>
      </c>
      <c r="B12" s="300" t="s">
        <v>15</v>
      </c>
      <c r="C12" s="306">
        <f>Orçamento!$L$16</f>
        <v>34188.15</v>
      </c>
      <c r="D12" s="311">
        <f>C12/C$21</f>
        <v>0.30275370233618248</v>
      </c>
      <c r="E12" s="9"/>
      <c r="F12" s="10">
        <f>E24+F24</f>
        <v>0.45892301623327214</v>
      </c>
      <c r="G12" s="10">
        <f>G24</f>
        <v>0.54107698376672775</v>
      </c>
      <c r="H12" s="11">
        <f t="shared" si="0"/>
        <v>0.99999999999999989</v>
      </c>
      <c r="I12" s="40"/>
    </row>
    <row r="13" spans="1:17">
      <c r="A13" s="294"/>
      <c r="B13" s="301"/>
      <c r="C13" s="305"/>
      <c r="D13" s="312"/>
      <c r="E13" s="12"/>
      <c r="F13" s="12">
        <f t="shared" ref="F13:G13" si="1">$C12*F12</f>
        <v>15689.728917435543</v>
      </c>
      <c r="G13" s="12">
        <f t="shared" si="1"/>
        <v>18498.421082564455</v>
      </c>
      <c r="H13" s="13">
        <f t="shared" si="0"/>
        <v>34188.149999999994</v>
      </c>
      <c r="I13" s="40"/>
    </row>
    <row r="14" spans="1:17" ht="9.9499999999999993" customHeight="1">
      <c r="A14" s="295" t="s">
        <v>115</v>
      </c>
      <c r="B14" s="302" t="s">
        <v>17</v>
      </c>
      <c r="C14" s="306">
        <f>Orçamento!$L$19</f>
        <v>6533.09</v>
      </c>
      <c r="D14" s="311">
        <f>C14/C$21</f>
        <v>5.785388168694388E-2</v>
      </c>
      <c r="E14" s="9"/>
      <c r="F14" s="10">
        <v>1</v>
      </c>
      <c r="G14" s="9"/>
      <c r="H14" s="14">
        <f t="shared" si="0"/>
        <v>1</v>
      </c>
      <c r="I14" s="40"/>
    </row>
    <row r="15" spans="1:17">
      <c r="A15" s="294"/>
      <c r="B15" s="303"/>
      <c r="C15" s="305"/>
      <c r="D15" s="312"/>
      <c r="E15" s="12"/>
      <c r="F15" s="12">
        <f t="shared" ref="F15" si="2">$C14*F14</f>
        <v>6533.09</v>
      </c>
      <c r="G15" s="15"/>
      <c r="H15" s="13">
        <f t="shared" si="0"/>
        <v>6533.09</v>
      </c>
      <c r="I15" s="40"/>
    </row>
    <row r="16" spans="1:17" ht="9.9499999999999993" customHeight="1">
      <c r="A16" s="295" t="s">
        <v>116</v>
      </c>
      <c r="B16" s="302" t="s">
        <v>19</v>
      </c>
      <c r="C16" s="307">
        <f>Orçamento!$L$28</f>
        <v>69200</v>
      </c>
      <c r="D16" s="311">
        <f>C16/C$21</f>
        <v>0.61280169303293175</v>
      </c>
      <c r="E16" s="16"/>
      <c r="F16" s="17">
        <v>0.4</v>
      </c>
      <c r="G16" s="17">
        <v>0.6</v>
      </c>
      <c r="H16" s="11">
        <f t="shared" si="0"/>
        <v>1</v>
      </c>
      <c r="I16" s="40"/>
    </row>
    <row r="17" spans="1:14">
      <c r="A17" s="294"/>
      <c r="B17" s="303"/>
      <c r="C17" s="308"/>
      <c r="D17" s="312"/>
      <c r="E17" s="12"/>
      <c r="F17" s="12">
        <f t="shared" ref="F17:G17" si="3">F16*$C16</f>
        <v>27680</v>
      </c>
      <c r="G17" s="12">
        <f t="shared" si="3"/>
        <v>41520</v>
      </c>
      <c r="H17" s="13">
        <f t="shared" si="0"/>
        <v>69200</v>
      </c>
      <c r="I17" s="40"/>
    </row>
    <row r="18" spans="1:14" ht="9.9499999999999993" customHeight="1">
      <c r="A18" s="295" t="s">
        <v>117</v>
      </c>
      <c r="B18" s="302" t="s">
        <v>21</v>
      </c>
      <c r="C18" s="309">
        <f>Orçamento!$L$33</f>
        <v>1082.1399999999999</v>
      </c>
      <c r="D18" s="311">
        <f>C18/C$21</f>
        <v>9.5829078626973509E-3</v>
      </c>
      <c r="E18" s="18"/>
      <c r="F18" s="18"/>
      <c r="G18" s="19">
        <v>1</v>
      </c>
      <c r="H18" s="11">
        <f t="shared" si="0"/>
        <v>1</v>
      </c>
      <c r="I18" s="40"/>
      <c r="J18" s="58"/>
      <c r="K18" s="58"/>
      <c r="L18" s="58"/>
      <c r="M18" s="58"/>
      <c r="N18" s="58"/>
    </row>
    <row r="19" spans="1:14">
      <c r="A19" s="294"/>
      <c r="B19" s="303"/>
      <c r="C19" s="310"/>
      <c r="D19" s="312"/>
      <c r="E19" s="15"/>
      <c r="F19" s="15"/>
      <c r="G19" s="12">
        <f t="shared" ref="G19" si="4">G18*$C18</f>
        <v>1082.1399999999999</v>
      </c>
      <c r="H19" s="13">
        <f t="shared" si="0"/>
        <v>1082.1399999999999</v>
      </c>
      <c r="I19" s="40"/>
      <c r="J19" s="59"/>
    </row>
    <row r="20" spans="1:14" ht="6.95" customHeight="1">
      <c r="A20" s="20"/>
      <c r="B20" s="21"/>
      <c r="C20" s="22"/>
      <c r="D20" s="23"/>
      <c r="E20" s="24"/>
      <c r="F20" s="24"/>
      <c r="G20" s="24"/>
      <c r="H20" s="25"/>
      <c r="I20" s="34"/>
    </row>
    <row r="21" spans="1:14">
      <c r="A21" s="272" t="s">
        <v>118</v>
      </c>
      <c r="B21" s="273"/>
      <c r="C21" s="26">
        <f>SUM(C10:C19)</f>
        <v>112923.97</v>
      </c>
      <c r="D21" s="27">
        <f>SUM(D10:D19)</f>
        <v>0.99999999999999989</v>
      </c>
      <c r="E21" s="28"/>
      <c r="F21" s="29"/>
      <c r="G21" s="29"/>
      <c r="H21" s="315">
        <f>H19+H17+H15+H13+H11</f>
        <v>112923.96999999999</v>
      </c>
      <c r="I21" s="40"/>
    </row>
    <row r="22" spans="1:14">
      <c r="A22" s="274" t="s">
        <v>119</v>
      </c>
      <c r="B22" s="275"/>
      <c r="C22" s="30">
        <f>C21-C12</f>
        <v>78735.820000000007</v>
      </c>
      <c r="D22" s="31">
        <f>D21-D12</f>
        <v>0.6972462976638174</v>
      </c>
      <c r="E22" s="32"/>
      <c r="F22" s="32"/>
      <c r="G22" s="32"/>
      <c r="H22" s="316"/>
      <c r="I22" s="40"/>
    </row>
    <row r="23" spans="1:14">
      <c r="A23" s="276" t="s">
        <v>120</v>
      </c>
      <c r="B23" s="277"/>
      <c r="C23" s="277"/>
      <c r="D23" s="278"/>
      <c r="E23" s="33">
        <f>E11+E15+E17+E19</f>
        <v>1920.5900000000001</v>
      </c>
      <c r="F23" s="33">
        <f t="shared" ref="F23:G23" si="5">F11+F15+F17+F19</f>
        <v>34213.089999999997</v>
      </c>
      <c r="G23" s="33">
        <f t="shared" si="5"/>
        <v>42602.14</v>
      </c>
      <c r="H23" s="34"/>
      <c r="I23" s="40"/>
    </row>
    <row r="24" spans="1:14">
      <c r="A24" s="276" t="s">
        <v>121</v>
      </c>
      <c r="B24" s="277"/>
      <c r="C24" s="277"/>
      <c r="D24" s="278"/>
      <c r="E24" s="35">
        <f>E23/$C$22</f>
        <v>2.4392836703802667E-2</v>
      </c>
      <c r="F24" s="35">
        <f>F23/$C$22</f>
        <v>0.43453017952946948</v>
      </c>
      <c r="G24" s="35">
        <f>G23/$C$22</f>
        <v>0.54107698376672775</v>
      </c>
      <c r="H24" s="34"/>
      <c r="I24" s="40"/>
    </row>
    <row r="25" spans="1:14">
      <c r="A25" s="276" t="s">
        <v>122</v>
      </c>
      <c r="B25" s="277"/>
      <c r="C25" s="277"/>
      <c r="D25" s="278"/>
      <c r="E25" s="36">
        <f>E23+E13</f>
        <v>1920.5900000000001</v>
      </c>
      <c r="F25" s="36">
        <f>F23+F13</f>
        <v>49902.818917435536</v>
      </c>
      <c r="G25" s="36">
        <f>G23+G13</f>
        <v>61100.561082564454</v>
      </c>
      <c r="H25" s="34"/>
      <c r="I25" s="40"/>
    </row>
    <row r="26" spans="1:14">
      <c r="A26" s="276" t="s">
        <v>123</v>
      </c>
      <c r="B26" s="277"/>
      <c r="C26" s="277"/>
      <c r="D26" s="278"/>
      <c r="E26" s="37">
        <f>E25</f>
        <v>1920.5900000000001</v>
      </c>
      <c r="F26" s="37">
        <f>E26+F25</f>
        <v>51823.408917435532</v>
      </c>
      <c r="G26" s="37">
        <f>F26+G25</f>
        <v>112923.96999999999</v>
      </c>
      <c r="H26" s="34"/>
      <c r="I26" s="40"/>
    </row>
    <row r="27" spans="1:14">
      <c r="A27" s="279" t="s">
        <v>124</v>
      </c>
      <c r="B27" s="280"/>
      <c r="C27" s="280"/>
      <c r="D27" s="281"/>
      <c r="E27" s="38">
        <f>E24</f>
        <v>2.4392836703802667E-2</v>
      </c>
      <c r="F27" s="39">
        <f>F24+E27</f>
        <v>0.45892301623327214</v>
      </c>
      <c r="G27" s="39">
        <f>F27+G24</f>
        <v>0.99999999999999989</v>
      </c>
      <c r="H27" s="34"/>
      <c r="I27" s="40"/>
    </row>
    <row r="28" spans="1:14" ht="33" customHeight="1">
      <c r="A28" s="282" t="s">
        <v>23</v>
      </c>
      <c r="B28" s="283"/>
      <c r="C28" s="283"/>
      <c r="D28" s="284"/>
      <c r="E28" s="317" t="s">
        <v>125</v>
      </c>
      <c r="F28" s="317"/>
      <c r="G28" s="317"/>
      <c r="H28" s="40"/>
      <c r="I28" s="40"/>
    </row>
    <row r="29" spans="1:14" ht="33" customHeight="1">
      <c r="A29" s="285" t="s">
        <v>25</v>
      </c>
      <c r="B29" s="286"/>
      <c r="C29" s="287"/>
      <c r="D29" s="41" t="s">
        <v>96</v>
      </c>
      <c r="E29" s="318"/>
      <c r="F29" s="318"/>
      <c r="G29" s="318"/>
      <c r="H29" s="40"/>
      <c r="I29" s="40"/>
    </row>
    <row r="30" spans="1:14">
      <c r="A30" s="288" t="s">
        <v>26</v>
      </c>
      <c r="B30" s="288"/>
      <c r="C30" s="42"/>
      <c r="D30" s="42"/>
      <c r="E30" s="43"/>
      <c r="F30" s="44"/>
      <c r="G30" s="44"/>
      <c r="H30" s="45"/>
      <c r="I30" s="60"/>
    </row>
    <row r="31" spans="1:14" ht="27" customHeight="1">
      <c r="A31" s="46"/>
      <c r="B31" s="289" t="s">
        <v>27</v>
      </c>
      <c r="C31" s="290"/>
      <c r="D31" s="290"/>
      <c r="E31" s="290"/>
      <c r="F31" s="290"/>
      <c r="G31" s="290"/>
      <c r="H31" s="48"/>
      <c r="I31" s="48"/>
    </row>
    <row r="32" spans="1:14">
      <c r="A32" s="42"/>
      <c r="B32" s="49"/>
      <c r="C32" s="43"/>
      <c r="D32" s="43"/>
      <c r="E32" s="43"/>
      <c r="F32" s="43"/>
      <c r="G32" s="43"/>
      <c r="H32" s="43"/>
      <c r="I32" s="43"/>
    </row>
    <row r="33" spans="1:9">
      <c r="A33" s="42"/>
      <c r="B33" s="49"/>
      <c r="C33" s="43"/>
      <c r="D33" s="43"/>
      <c r="E33" s="40"/>
      <c r="F33" s="43"/>
      <c r="G33" s="43"/>
      <c r="H33" s="43"/>
      <c r="I33" s="43"/>
    </row>
    <row r="34" spans="1:9">
      <c r="A34" s="50"/>
      <c r="B34" s="49"/>
      <c r="C34" s="43"/>
      <c r="D34" s="43"/>
      <c r="E34" s="40"/>
      <c r="F34" s="43"/>
      <c r="G34" s="43"/>
      <c r="H34" s="43"/>
      <c r="I34" s="43"/>
    </row>
    <row r="35" spans="1:9">
      <c r="A35" s="42"/>
      <c r="B35" s="40"/>
      <c r="C35" s="40"/>
      <c r="D35" s="40"/>
      <c r="E35" s="40"/>
      <c r="F35" s="40"/>
      <c r="G35" s="40"/>
      <c r="H35" s="40"/>
      <c r="I35" s="60"/>
    </row>
    <row r="36" spans="1:9">
      <c r="A36" s="40"/>
      <c r="B36" s="40"/>
      <c r="C36" s="40"/>
      <c r="D36" s="40"/>
      <c r="E36" s="40"/>
      <c r="F36" s="40"/>
      <c r="G36" s="40"/>
      <c r="H36" s="40"/>
      <c r="I36" s="40"/>
    </row>
    <row r="37" spans="1:9">
      <c r="A37" s="40"/>
      <c r="B37" s="40"/>
      <c r="C37" s="40"/>
      <c r="D37" s="40"/>
      <c r="E37" s="40"/>
      <c r="F37" s="40"/>
      <c r="G37" s="40"/>
      <c r="H37" s="40"/>
      <c r="I37" s="40"/>
    </row>
    <row r="38" spans="1:9">
      <c r="A38" s="40"/>
      <c r="B38" s="40"/>
      <c r="C38" s="40"/>
      <c r="D38" s="40"/>
      <c r="E38" s="40"/>
      <c r="F38" s="40"/>
      <c r="G38" s="40"/>
      <c r="H38" s="40"/>
      <c r="I38" s="40"/>
    </row>
    <row r="39" spans="1:9">
      <c r="A39" s="40"/>
      <c r="B39" s="40"/>
      <c r="C39" s="40"/>
      <c r="D39" s="40"/>
      <c r="E39" s="40"/>
      <c r="F39" s="40"/>
      <c r="G39" s="40"/>
      <c r="H39" s="40"/>
      <c r="I39" s="40"/>
    </row>
    <row r="40" spans="1:9">
      <c r="A40" s="40"/>
      <c r="B40" s="40"/>
      <c r="C40" s="40"/>
      <c r="D40" s="40"/>
      <c r="E40" s="40"/>
      <c r="F40" s="40"/>
      <c r="G40" s="40"/>
      <c r="H40" s="40"/>
      <c r="I40" s="40"/>
    </row>
    <row r="41" spans="1:9">
      <c r="A41" s="40"/>
      <c r="B41" s="40"/>
      <c r="C41" s="40"/>
      <c r="D41" s="40"/>
      <c r="E41" s="40"/>
      <c r="F41" s="40"/>
      <c r="G41" s="40"/>
      <c r="H41" s="40"/>
      <c r="I41" s="40"/>
    </row>
    <row r="42" spans="1:9">
      <c r="A42" s="40"/>
      <c r="B42" s="40"/>
      <c r="C42" s="40"/>
      <c r="D42" s="40"/>
      <c r="E42" s="40"/>
      <c r="F42" s="40"/>
      <c r="G42" s="40"/>
      <c r="H42" s="40"/>
      <c r="I42" s="40"/>
    </row>
    <row r="43" spans="1:9">
      <c r="A43" s="40"/>
      <c r="B43" s="40"/>
      <c r="C43" s="40"/>
      <c r="D43" s="40"/>
      <c r="E43" s="40"/>
      <c r="F43" s="40"/>
      <c r="G43" s="40"/>
      <c r="H43" s="40"/>
      <c r="I43" s="40"/>
    </row>
    <row r="44" spans="1:9">
      <c r="A44" s="40"/>
      <c r="B44" s="40"/>
      <c r="C44" s="40"/>
      <c r="D44" s="40"/>
      <c r="E44" s="40"/>
      <c r="F44" s="40"/>
      <c r="G44" s="40"/>
      <c r="H44" s="40"/>
      <c r="I44" s="40"/>
    </row>
    <row r="45" spans="1:9">
      <c r="A45" s="40"/>
      <c r="B45" s="40"/>
      <c r="C45" s="40"/>
      <c r="D45" s="40"/>
      <c r="E45" s="40"/>
      <c r="F45" s="40"/>
      <c r="G45" s="40"/>
      <c r="H45" s="40"/>
      <c r="I45" s="40"/>
    </row>
    <row r="46" spans="1:9">
      <c r="A46" s="40"/>
      <c r="B46" s="40"/>
      <c r="C46" s="40"/>
      <c r="D46" s="40"/>
      <c r="E46" s="40"/>
      <c r="F46" s="40"/>
      <c r="G46" s="40"/>
      <c r="H46" s="40"/>
      <c r="I46" s="40"/>
    </row>
    <row r="47" spans="1:9">
      <c r="A47" s="40"/>
      <c r="B47" s="40"/>
      <c r="C47" s="40"/>
      <c r="D47" s="40"/>
      <c r="E47" s="40"/>
      <c r="F47" s="40"/>
      <c r="G47" s="40"/>
      <c r="H47" s="40"/>
      <c r="I47" s="40"/>
    </row>
    <row r="48" spans="1:9">
      <c r="A48" s="40"/>
      <c r="B48" s="40"/>
      <c r="C48" s="40"/>
      <c r="D48" s="40"/>
      <c r="E48" s="40"/>
      <c r="F48" s="40"/>
      <c r="G48" s="40"/>
      <c r="H48" s="40"/>
      <c r="I48" s="40"/>
    </row>
    <row r="49" spans="1:9">
      <c r="A49" s="40"/>
      <c r="B49" s="40"/>
      <c r="C49" s="40"/>
      <c r="D49" s="40"/>
      <c r="E49" s="40"/>
      <c r="F49" s="40"/>
      <c r="G49" s="40"/>
      <c r="H49" s="40"/>
      <c r="I49" s="40"/>
    </row>
    <row r="50" spans="1:9">
      <c r="A50" s="40"/>
      <c r="B50" s="40"/>
      <c r="C50" s="40"/>
      <c r="D50" s="40"/>
      <c r="E50" s="40"/>
      <c r="F50" s="40"/>
      <c r="G50" s="40"/>
      <c r="H50" s="40"/>
      <c r="I50" s="40"/>
    </row>
    <row r="51" spans="1:9">
      <c r="A51" s="40"/>
      <c r="B51" s="40"/>
      <c r="C51" s="40"/>
      <c r="D51" s="40"/>
      <c r="E51" s="40"/>
      <c r="F51" s="40"/>
      <c r="G51" s="40"/>
      <c r="H51" s="40"/>
      <c r="I51" s="40"/>
    </row>
    <row r="52" spans="1:9">
      <c r="A52" s="40"/>
      <c r="B52" s="40"/>
      <c r="C52" s="40"/>
      <c r="D52" s="40"/>
      <c r="E52" s="40"/>
      <c r="F52" s="40"/>
      <c r="G52" s="40"/>
      <c r="H52" s="40"/>
      <c r="I52" s="40"/>
    </row>
    <row r="53" spans="1:9">
      <c r="A53" s="40"/>
      <c r="B53" s="40"/>
      <c r="C53" s="40"/>
      <c r="D53" s="40"/>
      <c r="E53" s="40"/>
      <c r="F53" s="40"/>
      <c r="G53" s="40"/>
      <c r="H53" s="40"/>
      <c r="I53" s="40"/>
    </row>
    <row r="54" spans="1:9">
      <c r="A54" s="40"/>
      <c r="B54" s="40"/>
      <c r="C54" s="40"/>
      <c r="D54" s="40"/>
      <c r="E54" s="40"/>
      <c r="F54" s="40"/>
      <c r="G54" s="40"/>
      <c r="H54" s="40"/>
      <c r="I54" s="40"/>
    </row>
    <row r="55" spans="1:9">
      <c r="A55" s="40"/>
      <c r="B55" s="40"/>
      <c r="C55" s="40"/>
      <c r="D55" s="40"/>
      <c r="E55" s="40"/>
      <c r="F55" s="40"/>
      <c r="G55" s="40"/>
      <c r="H55" s="40"/>
      <c r="I55" s="40"/>
    </row>
    <row r="56" spans="1:9">
      <c r="A56" s="40"/>
      <c r="B56" s="40"/>
      <c r="C56" s="40"/>
      <c r="D56" s="40"/>
      <c r="E56" s="40"/>
      <c r="F56" s="40"/>
      <c r="G56" s="40"/>
      <c r="H56" s="40"/>
      <c r="I56" s="40"/>
    </row>
    <row r="57" spans="1:9">
      <c r="A57" s="40"/>
      <c r="B57" s="40"/>
      <c r="C57" s="40"/>
      <c r="D57" s="40"/>
      <c r="E57" s="40"/>
      <c r="F57" s="40"/>
      <c r="G57" s="40"/>
      <c r="H57" s="40"/>
      <c r="I57" s="40"/>
    </row>
    <row r="58" spans="1:9">
      <c r="A58" s="40"/>
      <c r="B58" s="40"/>
      <c r="C58" s="40"/>
      <c r="D58" s="40"/>
      <c r="E58" s="40"/>
      <c r="F58" s="40"/>
      <c r="G58" s="40"/>
      <c r="H58" s="40"/>
      <c r="I58" s="40"/>
    </row>
    <row r="59" spans="1:9">
      <c r="A59" s="40"/>
      <c r="B59" s="40"/>
      <c r="C59" s="40"/>
      <c r="D59" s="40"/>
      <c r="E59" s="40"/>
      <c r="F59" s="40"/>
      <c r="G59" s="40"/>
      <c r="H59" s="40"/>
      <c r="I59" s="40"/>
    </row>
    <row r="60" spans="1:9">
      <c r="A60" s="40"/>
      <c r="B60" s="40"/>
      <c r="C60" s="40"/>
      <c r="D60" s="40"/>
      <c r="E60" s="40"/>
      <c r="F60" s="40"/>
      <c r="G60" s="40"/>
      <c r="H60" s="40"/>
      <c r="I60" s="40"/>
    </row>
    <row r="61" spans="1:9">
      <c r="A61" s="40"/>
      <c r="B61" s="40"/>
      <c r="C61" s="40"/>
      <c r="D61" s="40"/>
      <c r="E61" s="40"/>
      <c r="F61" s="40"/>
      <c r="G61" s="40"/>
      <c r="H61" s="40"/>
      <c r="I61" s="40"/>
    </row>
    <row r="62" spans="1:9">
      <c r="A62" s="40"/>
      <c r="B62" s="40"/>
      <c r="C62" s="40"/>
      <c r="D62" s="40"/>
      <c r="E62" s="40"/>
      <c r="F62" s="40"/>
      <c r="G62" s="40"/>
      <c r="H62" s="40"/>
      <c r="I62" s="40"/>
    </row>
    <row r="63" spans="1:9">
      <c r="A63" s="40"/>
      <c r="B63" s="40"/>
      <c r="C63" s="40"/>
      <c r="D63" s="40"/>
      <c r="E63" s="40"/>
      <c r="F63" s="40"/>
      <c r="G63" s="40"/>
      <c r="H63" s="40"/>
      <c r="I63" s="40"/>
    </row>
    <row r="64" spans="1:9">
      <c r="A64" s="40"/>
      <c r="B64" s="40"/>
      <c r="C64" s="40"/>
      <c r="D64" s="40"/>
      <c r="E64" s="40"/>
      <c r="F64" s="40"/>
      <c r="G64" s="40"/>
      <c r="H64" s="40"/>
      <c r="I64" s="40"/>
    </row>
    <row r="65" spans="1:9">
      <c r="A65" s="40"/>
      <c r="B65" s="40"/>
      <c r="C65" s="40"/>
      <c r="D65" s="40"/>
      <c r="E65" s="40"/>
      <c r="F65" s="40"/>
      <c r="G65" s="40"/>
      <c r="H65" s="40"/>
      <c r="I65" s="40"/>
    </row>
    <row r="66" spans="1:9">
      <c r="A66" s="40"/>
      <c r="B66" s="40"/>
      <c r="C66" s="40"/>
      <c r="D66" s="40"/>
      <c r="E66" s="40"/>
      <c r="F66" s="40"/>
      <c r="G66" s="40"/>
      <c r="H66" s="40"/>
      <c r="I66" s="40"/>
    </row>
    <row r="67" spans="1:9">
      <c r="A67" s="40"/>
      <c r="B67" s="40"/>
      <c r="C67" s="40"/>
      <c r="D67" s="40"/>
      <c r="E67" s="40"/>
      <c r="F67" s="40"/>
      <c r="G67" s="40"/>
      <c r="H67" s="40"/>
      <c r="I67" s="40"/>
    </row>
    <row r="68" spans="1:9">
      <c r="A68" s="40"/>
      <c r="B68" s="40"/>
      <c r="C68" s="40"/>
      <c r="D68" s="40"/>
      <c r="E68" s="40"/>
      <c r="F68" s="40"/>
      <c r="G68" s="40"/>
      <c r="H68" s="40"/>
      <c r="I68" s="40"/>
    </row>
    <row r="69" spans="1:9">
      <c r="A69" s="40"/>
      <c r="B69" s="40"/>
      <c r="C69" s="40"/>
      <c r="D69" s="40"/>
      <c r="E69" s="40"/>
      <c r="F69" s="40"/>
      <c r="G69" s="40"/>
      <c r="H69" s="40"/>
      <c r="I69" s="40"/>
    </row>
    <row r="70" spans="1:9">
      <c r="A70" s="40"/>
      <c r="B70" s="40"/>
      <c r="C70" s="40"/>
      <c r="D70" s="40"/>
      <c r="E70" s="40"/>
      <c r="F70" s="40"/>
      <c r="G70" s="40"/>
      <c r="H70" s="40"/>
      <c r="I70" s="40"/>
    </row>
    <row r="71" spans="1:9">
      <c r="A71" s="40"/>
      <c r="B71" s="40"/>
      <c r="C71" s="40"/>
      <c r="D71" s="40"/>
      <c r="E71" s="40"/>
      <c r="F71" s="40"/>
      <c r="G71" s="40"/>
      <c r="H71" s="40"/>
      <c r="I71" s="40"/>
    </row>
    <row r="72" spans="1:9">
      <c r="A72" s="40"/>
      <c r="B72" s="40"/>
      <c r="C72" s="40"/>
      <c r="D72" s="40"/>
      <c r="E72" s="40"/>
      <c r="F72" s="40"/>
      <c r="G72" s="40"/>
      <c r="H72" s="40"/>
      <c r="I72" s="40"/>
    </row>
    <row r="73" spans="1:9">
      <c r="A73" s="40"/>
      <c r="B73" s="40"/>
      <c r="C73" s="40"/>
      <c r="D73" s="40"/>
      <c r="E73" s="40"/>
      <c r="F73" s="40"/>
      <c r="G73" s="40"/>
      <c r="H73" s="40"/>
      <c r="I73" s="40"/>
    </row>
    <row r="74" spans="1:9">
      <c r="A74" s="40"/>
      <c r="B74" s="40"/>
      <c r="C74" s="40"/>
      <c r="D74" s="40"/>
      <c r="E74" s="40"/>
      <c r="F74" s="40"/>
      <c r="G74" s="40"/>
      <c r="H74" s="40"/>
      <c r="I74" s="40"/>
    </row>
    <row r="75" spans="1:9">
      <c r="A75" s="40"/>
      <c r="B75" s="40"/>
      <c r="C75" s="40"/>
      <c r="D75" s="40"/>
      <c r="E75" s="40"/>
      <c r="F75" s="40"/>
      <c r="G75" s="40"/>
      <c r="H75" s="40"/>
      <c r="I75" s="40"/>
    </row>
    <row r="76" spans="1:9">
      <c r="A76" s="40"/>
      <c r="B76" s="40"/>
      <c r="C76" s="40"/>
      <c r="D76" s="40"/>
      <c r="E76" s="40"/>
      <c r="F76" s="40"/>
      <c r="G76" s="40"/>
      <c r="H76" s="40"/>
      <c r="I76" s="40"/>
    </row>
    <row r="77" spans="1:9">
      <c r="A77" s="40"/>
      <c r="B77" s="40"/>
      <c r="C77" s="40"/>
      <c r="D77" s="40"/>
      <c r="E77" s="40"/>
      <c r="F77" s="40"/>
      <c r="G77" s="40"/>
      <c r="H77" s="40"/>
      <c r="I77" s="40"/>
    </row>
    <row r="78" spans="1:9">
      <c r="A78" s="40"/>
      <c r="B78" s="40"/>
      <c r="C78" s="40"/>
      <c r="D78" s="40"/>
      <c r="E78" s="40"/>
      <c r="F78" s="40"/>
      <c r="G78" s="40"/>
      <c r="H78" s="40"/>
      <c r="I78" s="40"/>
    </row>
    <row r="79" spans="1:9">
      <c r="A79" s="40"/>
      <c r="B79" s="40"/>
      <c r="C79" s="40"/>
      <c r="D79" s="40"/>
      <c r="E79" s="40"/>
      <c r="F79" s="40"/>
      <c r="G79" s="40"/>
      <c r="H79" s="40"/>
      <c r="I79" s="40"/>
    </row>
    <row r="80" spans="1:9">
      <c r="A80" s="40"/>
      <c r="B80" s="40"/>
      <c r="C80" s="40"/>
      <c r="D80" s="40"/>
      <c r="E80" s="40"/>
      <c r="F80" s="40"/>
      <c r="G80" s="40"/>
      <c r="H80" s="40"/>
      <c r="I80" s="40"/>
    </row>
    <row r="81" spans="1:9">
      <c r="A81" s="40"/>
      <c r="B81" s="40"/>
      <c r="C81" s="40"/>
      <c r="D81" s="40"/>
      <c r="E81" s="40"/>
      <c r="F81" s="40"/>
      <c r="G81" s="40"/>
      <c r="H81" s="40"/>
      <c r="I81" s="40"/>
    </row>
    <row r="82" spans="1:9">
      <c r="A82" s="40"/>
      <c r="B82" s="40"/>
      <c r="C82" s="40"/>
      <c r="D82" s="40"/>
      <c r="E82" s="40"/>
      <c r="F82" s="40"/>
      <c r="G82" s="40"/>
      <c r="H82" s="40"/>
      <c r="I82" s="40"/>
    </row>
    <row r="83" spans="1:9">
      <c r="A83" s="40"/>
      <c r="B83" s="40"/>
      <c r="C83" s="40"/>
      <c r="D83" s="40"/>
      <c r="E83" s="40"/>
      <c r="F83" s="40"/>
      <c r="G83" s="40"/>
      <c r="H83" s="40"/>
      <c r="I83" s="40"/>
    </row>
    <row r="84" spans="1:9">
      <c r="A84" s="40"/>
      <c r="B84" s="40"/>
      <c r="C84" s="40"/>
      <c r="D84" s="40"/>
      <c r="E84" s="40"/>
      <c r="F84" s="40"/>
      <c r="G84" s="40"/>
      <c r="H84" s="40"/>
      <c r="I84" s="40"/>
    </row>
    <row r="85" spans="1:9">
      <c r="A85" s="40"/>
      <c r="B85" s="40"/>
      <c r="C85" s="40"/>
      <c r="D85" s="40"/>
      <c r="E85" s="40"/>
      <c r="F85" s="40"/>
      <c r="G85" s="40"/>
      <c r="H85" s="40"/>
      <c r="I85" s="40"/>
    </row>
    <row r="86" spans="1:9">
      <c r="A86" s="40"/>
      <c r="B86" s="40"/>
      <c r="C86" s="40"/>
      <c r="D86" s="40"/>
      <c r="E86" s="40"/>
      <c r="F86" s="40"/>
      <c r="G86" s="40"/>
      <c r="H86" s="40"/>
      <c r="I86" s="40"/>
    </row>
    <row r="87" spans="1:9">
      <c r="A87" s="40"/>
      <c r="B87" s="40"/>
      <c r="C87" s="40"/>
      <c r="D87" s="40"/>
      <c r="E87" s="40"/>
      <c r="F87" s="40"/>
      <c r="G87" s="40"/>
      <c r="H87" s="40"/>
      <c r="I87" s="40"/>
    </row>
    <row r="88" spans="1:9">
      <c r="A88" s="40"/>
      <c r="B88" s="40"/>
      <c r="C88" s="40"/>
      <c r="D88" s="40"/>
      <c r="E88" s="40"/>
      <c r="F88" s="40"/>
      <c r="G88" s="40"/>
      <c r="H88" s="40"/>
      <c r="I88" s="40"/>
    </row>
    <row r="89" spans="1:9">
      <c r="A89" s="40"/>
      <c r="B89" s="40"/>
      <c r="C89" s="40"/>
      <c r="D89" s="40"/>
      <c r="E89" s="40"/>
      <c r="F89" s="40"/>
      <c r="G89" s="40"/>
      <c r="H89" s="40"/>
      <c r="I89" s="40"/>
    </row>
    <row r="90" spans="1:9">
      <c r="A90" s="40"/>
      <c r="B90" s="40"/>
      <c r="C90" s="40"/>
      <c r="D90" s="40"/>
      <c r="E90" s="40"/>
      <c r="F90" s="40"/>
      <c r="G90" s="40"/>
      <c r="H90" s="40"/>
      <c r="I90" s="40"/>
    </row>
    <row r="91" spans="1:9">
      <c r="A91" s="40"/>
      <c r="B91" s="40"/>
      <c r="C91" s="40"/>
      <c r="D91" s="40"/>
      <c r="E91" s="40"/>
      <c r="F91" s="40"/>
      <c r="G91" s="40"/>
      <c r="H91" s="40"/>
      <c r="I91" s="40"/>
    </row>
    <row r="92" spans="1:9">
      <c r="A92" s="40"/>
      <c r="B92" s="40"/>
      <c r="C92" s="40"/>
      <c r="D92" s="40"/>
      <c r="E92" s="40"/>
      <c r="F92" s="40"/>
      <c r="G92" s="40"/>
      <c r="H92" s="40"/>
      <c r="I92" s="40"/>
    </row>
    <row r="93" spans="1:9">
      <c r="A93" s="40"/>
      <c r="B93" s="40"/>
      <c r="C93" s="40"/>
      <c r="D93" s="40"/>
      <c r="E93" s="40"/>
      <c r="F93" s="40"/>
      <c r="G93" s="40"/>
      <c r="H93" s="40"/>
      <c r="I93" s="40"/>
    </row>
    <row r="94" spans="1:9">
      <c r="A94" s="40"/>
      <c r="B94" s="40"/>
      <c r="C94" s="40"/>
      <c r="D94" s="40"/>
      <c r="E94" s="40"/>
      <c r="F94" s="40"/>
      <c r="G94" s="40"/>
      <c r="H94" s="40"/>
      <c r="I94" s="40"/>
    </row>
    <row r="95" spans="1:9">
      <c r="A95" s="40"/>
      <c r="B95" s="40"/>
      <c r="C95" s="40"/>
      <c r="D95" s="40"/>
      <c r="E95" s="40"/>
      <c r="F95" s="40"/>
      <c r="G95" s="40"/>
      <c r="H95" s="40"/>
      <c r="I95" s="40"/>
    </row>
    <row r="96" spans="1:9">
      <c r="A96" s="40"/>
      <c r="B96" s="40"/>
      <c r="C96" s="40"/>
      <c r="D96" s="40"/>
      <c r="E96" s="40"/>
      <c r="F96" s="40"/>
      <c r="G96" s="40"/>
      <c r="H96" s="40"/>
      <c r="I96" s="40"/>
    </row>
    <row r="97" spans="1:9">
      <c r="A97" s="40"/>
      <c r="B97" s="40"/>
      <c r="C97" s="40"/>
      <c r="D97" s="40"/>
      <c r="E97" s="40"/>
      <c r="F97" s="40"/>
      <c r="G97" s="40"/>
      <c r="H97" s="40"/>
      <c r="I97" s="40"/>
    </row>
    <row r="98" spans="1:9">
      <c r="A98" s="40"/>
      <c r="B98" s="40"/>
      <c r="C98" s="40"/>
      <c r="D98" s="40"/>
      <c r="E98" s="40"/>
      <c r="F98" s="40"/>
      <c r="G98" s="40"/>
      <c r="H98" s="40"/>
      <c r="I98" s="40"/>
    </row>
    <row r="99" spans="1:9">
      <c r="A99" s="40"/>
      <c r="B99" s="40"/>
      <c r="C99" s="40"/>
      <c r="D99" s="40"/>
      <c r="E99" s="40"/>
      <c r="F99" s="40"/>
      <c r="G99" s="40"/>
      <c r="H99" s="40"/>
      <c r="I99" s="40"/>
    </row>
    <row r="100" spans="1:9">
      <c r="A100" s="40"/>
      <c r="B100" s="40"/>
      <c r="C100" s="40"/>
      <c r="D100" s="40"/>
      <c r="E100" s="40"/>
      <c r="F100" s="40"/>
      <c r="G100" s="40"/>
      <c r="H100" s="40"/>
      <c r="I100" s="40"/>
    </row>
    <row r="101" spans="1:9">
      <c r="A101" s="40"/>
      <c r="B101" s="40"/>
      <c r="C101" s="40"/>
      <c r="D101" s="40"/>
      <c r="E101" s="40"/>
      <c r="F101" s="40"/>
      <c r="G101" s="40"/>
      <c r="H101" s="40"/>
      <c r="I101" s="40"/>
    </row>
    <row r="102" spans="1:9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>
      <c r="A104" s="40"/>
      <c r="B104" s="40"/>
      <c r="C104" s="40"/>
      <c r="D104" s="40"/>
      <c r="E104" s="40"/>
      <c r="F104" s="40"/>
      <c r="G104" s="40"/>
      <c r="H104" s="40"/>
      <c r="I104" s="40"/>
    </row>
    <row r="105" spans="1:9">
      <c r="A105" s="40"/>
      <c r="B105" s="40"/>
      <c r="C105" s="40"/>
      <c r="D105" s="40"/>
      <c r="E105" s="40"/>
      <c r="F105" s="40"/>
      <c r="G105" s="40"/>
      <c r="H105" s="40"/>
      <c r="I105" s="40"/>
    </row>
    <row r="106" spans="1:9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>
      <c r="A127" s="40"/>
      <c r="B127" s="40"/>
      <c r="C127" s="40"/>
      <c r="D127" s="40"/>
      <c r="F127" s="40"/>
      <c r="G127" s="40"/>
      <c r="H127" s="40"/>
      <c r="I127" s="40"/>
    </row>
    <row r="128" spans="1:9">
      <c r="A128" s="40"/>
      <c r="B128" s="40"/>
      <c r="C128" s="40"/>
      <c r="D128" s="40"/>
      <c r="F128" s="40"/>
      <c r="G128" s="40"/>
      <c r="H128" s="40"/>
      <c r="I128" s="40"/>
    </row>
  </sheetData>
  <mergeCells count="45">
    <mergeCell ref="H8:H9"/>
    <mergeCell ref="H21:H22"/>
    <mergeCell ref="E28:G29"/>
    <mergeCell ref="A5:H6"/>
    <mergeCell ref="A30:B30"/>
    <mergeCell ref="B31:G31"/>
    <mergeCell ref="A8:A9"/>
    <mergeCell ref="A10:A11"/>
    <mergeCell ref="A12:A13"/>
    <mergeCell ref="A14:A15"/>
    <mergeCell ref="A16:A17"/>
    <mergeCell ref="A18:A19"/>
    <mergeCell ref="B8:B9"/>
    <mergeCell ref="B10:B11"/>
    <mergeCell ref="B12:B13"/>
    <mergeCell ref="B14:B15"/>
    <mergeCell ref="B16:B17"/>
    <mergeCell ref="B18:B19"/>
    <mergeCell ref="C8:C9"/>
    <mergeCell ref="C10:C11"/>
    <mergeCell ref="A25:D25"/>
    <mergeCell ref="A26:D26"/>
    <mergeCell ref="A27:D27"/>
    <mergeCell ref="A28:D28"/>
    <mergeCell ref="A29:C29"/>
    <mergeCell ref="E8:G8"/>
    <mergeCell ref="A21:B21"/>
    <mergeCell ref="A22:B22"/>
    <mergeCell ref="A23:D23"/>
    <mergeCell ref="A24:D24"/>
    <mergeCell ref="C12:C13"/>
    <mergeCell ref="C14:C15"/>
    <mergeCell ref="C16:C17"/>
    <mergeCell ref="C18:C19"/>
    <mergeCell ref="D8:D9"/>
    <mergeCell ref="D10:D11"/>
    <mergeCell ref="D12:D13"/>
    <mergeCell ref="D14:D15"/>
    <mergeCell ref="D16:D17"/>
    <mergeCell ref="D18:D19"/>
    <mergeCell ref="A1:H1"/>
    <mergeCell ref="A2:H2"/>
    <mergeCell ref="A3:H3"/>
    <mergeCell ref="A4:H4"/>
    <mergeCell ref="A7:H7"/>
  </mergeCells>
  <printOptions horizontalCentered="1"/>
  <pageMargins left="0" right="0" top="0.70866141732283505" bottom="0.43307086614173201" header="0.31496062992126" footer="0.118110236220472"/>
  <pageSetup paperSize="9" scale="90" orientation="landscape"/>
  <headerFooter>
    <oddHeader>&amp;RFls.:________
Processo n.º 23069.164942/2022-40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Sérgio</cp:lastModifiedBy>
  <cp:lastPrinted>2022-09-04T13:39:00Z</cp:lastPrinted>
  <dcterms:created xsi:type="dcterms:W3CDTF">2009-04-27T20:33:00Z</dcterms:created>
  <dcterms:modified xsi:type="dcterms:W3CDTF">2023-01-24T18:26:48Z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1AB64940CDBD43259B69120AB943433A</vt:lpwstr>
  </property>
  <property fmtid="{D5CDD505-2E9C-101B-9397-08002B2CF9AE}" pid="3" name="KSOProductBuildVer">
    <vt:lpwstr>1046-11.2.0.11380</vt:lpwstr>
  </property>
</Properties>
</file>