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RDC 02-2021 Pintura volta Redonda\Edital\"/>
    </mc:Choice>
  </mc:AlternateContent>
  <xr:revisionPtr revIDLastSave="0" documentId="13_ncr:1_{AAEB308A-267E-4AC0-BB46-B5186186EEF6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Orçamento" sheetId="2" r:id="rId1"/>
    <sheet name="Cronograma" sheetId="4" r:id="rId2"/>
  </sheets>
  <externalReferences>
    <externalReference r:id="rId3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Cronograma!$A$1:$F$30</definedName>
    <definedName name="_xlnm.Print_Area" localSheetId="0">Orçamento!$A$1:$M$41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'[1]ICEA - SJC'!#REF!</definedName>
    <definedName name="Área_impressão_IM_1_4">'[1]ICEA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'[1]Parte Externa'!#REF!</definedName>
    <definedName name="ccc">'[1]Parte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'[1]CRONOGRAMA FISICO-FINANCEIRO'!#REF!</definedName>
    <definedName name="DDE_LINK4_5">'[1]CRONOGRAMA FISICO-FINANCEIRO'!#REF!</definedName>
    <definedName name="DDE_LINK41_5" localSheetId="1">'[1]CRONOGRAMA FISICO-FINANCEIRO'!#REF!</definedName>
    <definedName name="DDE_LINK41_5">'[1]CRONOGRAMA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'[1]ARQUITETURA - ANEXO A'!#REF!</definedName>
    <definedName name="EEEEE">'[1]ARQUITETURA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'[1]URB E RED EXT SO SG'!#REF!</definedName>
    <definedName name="Excel_BuiltIn_Print_Titles_1_1_2">'[1]URB E RED EXT SO SG'!#REF!</definedName>
    <definedName name="Excel_BuiltIn_Print_Titles_1_1_4" localSheetId="1">'[1]Climatização Prédio CISCEA'!#REF!</definedName>
    <definedName name="Excel_BuiltIn_Print_Titles_1_1_4">'[1]Climatização Prédio CISCEA'!#REF!</definedName>
    <definedName name="Excel_BuiltIn_Print_Titles_1_4" localSheetId="1">'[1]ICEA - SJC'!#REF!</definedName>
    <definedName name="Excel_BuiltIn_Print_Titles_1_4">'[1]ICEA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'[1]ICEA - SJC'!#REF!</definedName>
    <definedName name="mobilização">'[1]ICEA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[1]CAPA!#REF!</definedName>
    <definedName name="NOME_DO_ARQUIVO_9">[1]CAPA!#REF!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'[1]ICEA - SJC'!#REF!</definedName>
    <definedName name="Títulos_impressão_IM_1_4">'[1]ICEA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81029"/>
</workbook>
</file>

<file path=xl/calcChain.xml><?xml version="1.0" encoding="utf-8"?>
<calcChain xmlns="http://schemas.openxmlformats.org/spreadsheetml/2006/main">
  <c r="J31" i="2" l="1"/>
  <c r="I31" i="2"/>
  <c r="J29" i="2"/>
  <c r="I29" i="2"/>
  <c r="J28" i="2"/>
  <c r="I28" i="2"/>
  <c r="J27" i="2"/>
  <c r="I27" i="2"/>
  <c r="K27" i="2" s="1"/>
  <c r="L27" i="2" s="1"/>
  <c r="J26" i="2"/>
  <c r="I26" i="2"/>
  <c r="J25" i="2"/>
  <c r="I25" i="2"/>
  <c r="J23" i="2"/>
  <c r="I23" i="2"/>
  <c r="J21" i="2"/>
  <c r="I21" i="2"/>
  <c r="K21" i="2" s="1"/>
  <c r="L21" i="2" s="1"/>
  <c r="J20" i="2"/>
  <c r="I20" i="2"/>
  <c r="K20" i="2" s="1"/>
  <c r="L20" i="2" s="1"/>
  <c r="M19" i="2" s="1"/>
  <c r="C14" i="4" s="1"/>
  <c r="J18" i="2"/>
  <c r="I18" i="2"/>
  <c r="J17" i="2"/>
  <c r="I17" i="2"/>
  <c r="K17" i="2" s="1"/>
  <c r="L17" i="2" s="1"/>
  <c r="J16" i="2"/>
  <c r="I16" i="2"/>
  <c r="J15" i="2"/>
  <c r="I15" i="2"/>
  <c r="K15" i="2" s="1"/>
  <c r="L15" i="2" s="1"/>
  <c r="J14" i="2"/>
  <c r="I14" i="2"/>
  <c r="F15" i="4" l="1"/>
  <c r="E15" i="4"/>
  <c r="K14" i="2"/>
  <c r="L14" i="2" s="1"/>
  <c r="M13" i="2" s="1"/>
  <c r="C12" i="4" s="1"/>
  <c r="K16" i="2"/>
  <c r="L16" i="2" s="1"/>
  <c r="K18" i="2"/>
  <c r="L18" i="2" s="1"/>
  <c r="K26" i="2"/>
  <c r="L26" i="2" s="1"/>
  <c r="K25" i="2"/>
  <c r="L25" i="2" s="1"/>
  <c r="M24" i="2" s="1"/>
  <c r="C18" i="4" s="1"/>
  <c r="K28" i="2"/>
  <c r="L28" i="2" s="1"/>
  <c r="K31" i="2"/>
  <c r="L31" i="2" s="1"/>
  <c r="M30" i="2" s="1"/>
  <c r="C20" i="4" s="1"/>
  <c r="K29" i="2"/>
  <c r="L29" i="2" s="1"/>
  <c r="K23" i="2"/>
  <c r="L23" i="2" s="1"/>
  <c r="M22" i="2" s="1"/>
  <c r="C16" i="4" s="1"/>
  <c r="F17" i="4" l="1"/>
  <c r="E17" i="4"/>
  <c r="F19" i="4"/>
  <c r="E19" i="4"/>
  <c r="F13" i="4"/>
  <c r="E13" i="4"/>
  <c r="F21" i="4"/>
  <c r="E21" i="4"/>
  <c r="I12" i="2" l="1"/>
  <c r="J12" i="2" l="1"/>
  <c r="K12" i="2" s="1"/>
  <c r="L12" i="2" s="1"/>
  <c r="M11" i="2" s="1"/>
  <c r="C10" i="4" l="1"/>
  <c r="M33" i="2"/>
  <c r="F11" i="4" l="1"/>
  <c r="F23" i="4" s="1"/>
  <c r="F25" i="4" s="1"/>
  <c r="E11" i="4"/>
  <c r="E23" i="4" s="1"/>
  <c r="C22" i="4"/>
  <c r="D10" i="4" s="1"/>
  <c r="D16" i="4" l="1"/>
  <c r="G11" i="4"/>
  <c r="G13" i="4" s="1"/>
  <c r="G15" i="4" s="1"/>
  <c r="G17" i="4" s="1"/>
  <c r="G19" i="4" s="1"/>
  <c r="G21" i="4" s="1"/>
  <c r="D12" i="4"/>
  <c r="D20" i="4"/>
  <c r="D22" i="4" s="1"/>
  <c r="D14" i="4"/>
  <c r="D18" i="4"/>
  <c r="E25" i="4"/>
  <c r="E26" i="4" s="1"/>
  <c r="F26" i="4" s="1"/>
  <c r="E24" i="4"/>
  <c r="F24" i="4" s="1"/>
</calcChain>
</file>

<file path=xl/sharedStrings.xml><?xml version="1.0" encoding="utf-8"?>
<sst xmlns="http://schemas.openxmlformats.org/spreadsheetml/2006/main" count="151" uniqueCount="116">
  <si>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</si>
  <si>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</si>
  <si>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</si>
  <si>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</si>
  <si>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</si>
  <si>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</si>
  <si>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</si>
  <si>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</si>
  <si>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</si>
  <si>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</si>
  <si>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</si>
  <si>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</si>
  <si>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</si>
  <si>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</si>
  <si>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</si>
  <si>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</si>
  <si>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</si>
  <si>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</si>
  <si>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</si>
  <si>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</si>
  <si>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MÊS 1</t>
  </si>
  <si>
    <t>MÊS 2</t>
  </si>
  <si>
    <t>VALOR ACUMULADO</t>
  </si>
  <si>
    <t>% MENSAL</t>
  </si>
  <si>
    <t>% ACUMULADO</t>
  </si>
  <si>
    <t>MODELO DE PLANILHA DE CRONOGRAMA FÍSICO FINANCEIRO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</si>
  <si>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</si>
  <si>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</si>
  <si>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</si>
  <si>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</si>
  <si>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</si>
  <si>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</si>
  <si>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</si>
  <si>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</si>
  <si>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</si>
  <si>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</t>
  </si>
  <si>
    <t>1.2</t>
  </si>
  <si>
    <t>2.1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</si>
  <si>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</si>
  <si>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</si>
  <si>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</si>
  <si>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</si>
  <si>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</si>
  <si>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</si>
  <si>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</si>
  <si>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</si>
  <si>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</si>
  <si>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</si>
  <si>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SINAPI</t>
  </si>
  <si>
    <t>mês</t>
  </si>
  <si>
    <t xml:space="preserve"> 74209/001 </t>
  </si>
  <si>
    <t>PLACA DE OBRA EM CHAPA DE ACO GALVANIZADO</t>
  </si>
  <si>
    <t>m²</t>
  </si>
  <si>
    <t>ANDAIMES</t>
  </si>
  <si>
    <t xml:space="preserve"> 00041805 </t>
  </si>
  <si>
    <t>LOCAÇÃO DE ANDAIME SUSPENSO OU BALANCIM MANUAL, CAPACIDADE DE CARGA TOTAL DE APROXIMADAMENTE 250 KG/M2, PLATAFORMA DE 1,50 M X 0,80 M (C X L), CABO DE 45 M</t>
  </si>
  <si>
    <t>2.2</t>
  </si>
  <si>
    <t xml:space="preserve"> UFF-TRAN-004 </t>
  </si>
  <si>
    <t>Próprio</t>
  </si>
  <si>
    <t>MOVIMENTAÇÃO VERTICAL OU HORIZONTAL DE PLATAFORMA OU PASSARELA. - (MOVIMENTAÇÃO ANDAIME SUSPENSO)</t>
  </si>
  <si>
    <t>2.3</t>
  </si>
  <si>
    <t xml:space="preserve"> 00020193 </t>
  </si>
  <si>
    <t>LOCAÇÃO DE ANDAIME METALICO TIPO FACHADEIRO, LARGURA DE 1,20 M, ALTURA POR PECA DE 2,0 M, INCLUINDO SAPATAS E ITENS NECESSARIOS A INSTALAÇÃO</t>
  </si>
  <si>
    <t>m².mês</t>
  </si>
  <si>
    <t>2.4</t>
  </si>
  <si>
    <t xml:space="preserve"> 97063 </t>
  </si>
  <si>
    <t>MONTAGEM E DESMONTAGEM DE ANDAIME MODULAR FACHADEIRO, COM PISO METÁLICO, PARA EDIFICAÇÕES COM MÚLTIPLOS PAVIMENTOS (EXCLUSIVE ANDAIME E LIMPEZA). AF_11/2017</t>
  </si>
  <si>
    <t>2.5</t>
  </si>
  <si>
    <t xml:space="preserve"> UFF-TRAN-006</t>
  </si>
  <si>
    <t>TRANSPORTE DE ANDAIME TUBULAR, CONSIDERANDO-SE A AREA DE PROJEÇÃO VERTICAL DO ANDAIME, INCLUSIVE IDA E VOLTA DO CAMINHÃO, CARGA E DESCARGA</t>
  </si>
  <si>
    <t>m².km</t>
  </si>
  <si>
    <t>REMOÇÕES</t>
  </si>
  <si>
    <t>3.1</t>
  </si>
  <si>
    <t xml:space="preserve"> 97631 </t>
  </si>
  <si>
    <t>DEMOLIÇÃO DE ARGAMASSAS, DE FORMA MANUAL, SEM REAPROVEITAMENTO. AF_12/2017</t>
  </si>
  <si>
    <t>3.2</t>
  </si>
  <si>
    <t xml:space="preserve"> 210500 </t>
  </si>
  <si>
    <t>SBC</t>
  </si>
  <si>
    <t>ALUGUEL DE CAÇAMBA 5M³ 48 HORAS COM RETIRADA</t>
  </si>
  <si>
    <t>uni</t>
  </si>
  <si>
    <t>REVESTIMENTO</t>
  </si>
  <si>
    <t>4.1</t>
  </si>
  <si>
    <t xml:space="preserve"> 87794 </t>
  </si>
  <si>
    <t>EMBOÇO OU MASSA ÚNICA EM ARGAMASSA TRAÇO 1:2:8, PREPARO MANUAL, APLICADA MANUALMENTE EM PANOS CEGOS DE FACHADA (SEM PRESENÇA DE VÃOS), ESPESSURA DE 25 MM. AF_06/2014</t>
  </si>
  <si>
    <t>PINTURA</t>
  </si>
  <si>
    <t>5.1</t>
  </si>
  <si>
    <t>LIMPEZA DE SUPERFÍCIE COM JATO DE ALTA PRESSÃO. AF_04/2019 - TORRE</t>
  </si>
  <si>
    <t>5.2</t>
  </si>
  <si>
    <t xml:space="preserve"> 96132 </t>
  </si>
  <si>
    <t>APLICAÇÃO MANUAL DE MASSA ACRÍLICA EM PANOS DE FACHADA SEM PRESENÇA DE VÃOS, DE EDIFÍCIOS DE MÚLTIPLOS PAVIMENTOS, DUAS DEMÃOS. AF_05/2017</t>
  </si>
  <si>
    <t>5.3</t>
  </si>
  <si>
    <t xml:space="preserve"> 88489 </t>
  </si>
  <si>
    <t>APLICAÇÃO MANUAL DE PINTURA COM TINTA LÁTEX ACRÍLICA EM PAREDES E TETO, DUAS DEMÃOS. AF_06/2014 - NA COR EXISTENTE - TODAS AS PAREDES EXTERNAS DAS 3 FACES DA TORRE E PAREDES E TETO DO AUDITÓRIO</t>
  </si>
  <si>
    <t>5.4</t>
  </si>
  <si>
    <t xml:space="preserve"> 73739/001 </t>
  </si>
  <si>
    <t>PINTURA ESMALTE ACETINADO EM MADEIRA, DUAS DEMÃOS, INCLUSO LIXAMENTO E PREPARO – COR AZUL DEL REY – ESQUADRIAS DE MADEIRA - 1 FACE EXTERNA EM JANELAS DA TORRE</t>
  </si>
  <si>
    <t>5.5</t>
  </si>
  <si>
    <t xml:space="preserve"> 100718 </t>
  </si>
  <si>
    <t>COLOCAÇÃO DE FITA PROTETORA PARA PINTURA. AF_01/2020</t>
  </si>
  <si>
    <t>m</t>
  </si>
  <si>
    <t>LIMPEZA</t>
  </si>
  <si>
    <t>6.1</t>
  </si>
  <si>
    <t>LIMPEZA GERAL PARA ENTREGA DA OBRA</t>
  </si>
  <si>
    <t>SERVIÇOS PRELIMINARES</t>
  </si>
  <si>
    <t xml:space="preserve"> - Mês de Referência: Jun/2021</t>
  </si>
  <si>
    <t xml:space="preserve"> - Incluso BDI (onerado) sobre preço unitário de: 23,54 %</t>
  </si>
  <si>
    <t>A referência utilizada como base de custos é a planilha do Sistema Nacional de Pesquisa de Custos e Índices da Construção Civil (SINAPI) e SBC;</t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</si>
  <si>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</si>
  <si>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</si>
  <si>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OBRA: Pintura externa das empenas laterais da torre e das paredes internas e teto do Auditório</t>
  </si>
  <si>
    <t>LOCAL: Escola de Engenharia Industrial e Metalúrgia de Volta Redonda - situada na Av. dos Trabalhadores nº 420, Vila Santa Cecília, Volta Redonda, Estado do Rio de Janeiro.</t>
  </si>
  <si>
    <t>Assinatura responsável legal da empresa e carimbo c/CNPJ</t>
  </si>
  <si>
    <t>Assinatura do Responsável Técnico pelo Orçamento:</t>
  </si>
  <si>
    <t>ANEXO III-A DO EDITAL DE LICITAÇÃO POR RDC ELETRÔNICO N.º 02/2021</t>
  </si>
  <si>
    <t>ANEXO III-B DO EDITAL DE LICITAÇÃO POR RDC ELETRÔNICO N.º 02/2021</t>
  </si>
  <si>
    <t>MODELO DE PLANILHA DE ORÇAMENTO PARA EXECUÇÃO DE SERVIÇO DE ENGENHARIA POR EMPREITADA POR PREÇO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</si>
</sst>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rgb="FF8EB4E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7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65" fontId="26" fillId="0" borderId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17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4" borderId="7" applyNumberFormat="0" applyFont="0" applyAlignment="0" applyProtection="0"/>
    <xf numFmtId="0" fontId="20" fillId="2" borderId="8" applyNumberFormat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6" fontId="2" fillId="0" borderId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6" fillId="0" borderId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4" fontId="4" fillId="0" borderId="0" xfId="0" applyNumberFormat="1" applyFont="1" applyFill="1"/>
    <xf numFmtId="4" fontId="4" fillId="0" borderId="0" xfId="0" applyNumberFormat="1" applyFont="1"/>
    <xf numFmtId="0" fontId="10" fillId="0" borderId="0" xfId="0" applyFont="1" applyBorder="1" applyAlignment="1">
      <alignment vertical="distributed" wrapText="1"/>
    </xf>
    <xf numFmtId="0" fontId="6" fillId="17" borderId="10" xfId="0" applyFont="1" applyFill="1" applyBorder="1" applyAlignment="1" applyProtection="1">
      <alignment horizontal="center" vertical="center" wrapText="1"/>
    </xf>
    <xf numFmtId="2" fontId="6" fillId="17" borderId="10" xfId="0" applyNumberFormat="1" applyFont="1" applyFill="1" applyBorder="1" applyAlignment="1">
      <alignment vertical="center" wrapText="1"/>
    </xf>
    <xf numFmtId="4" fontId="6" fillId="17" borderId="10" xfId="38" applyNumberFormat="1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vertical="center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37" fillId="0" borderId="0" xfId="0" applyNumberFormat="1" applyFont="1"/>
    <xf numFmtId="0" fontId="38" fillId="0" borderId="0" xfId="0" applyFont="1" applyBorder="1" applyAlignment="1">
      <alignment horizontal="center"/>
    </xf>
    <xf numFmtId="4" fontId="39" fillId="0" borderId="0" xfId="0" applyNumberFormat="1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4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vertical="distributed" wrapText="1"/>
    </xf>
    <xf numFmtId="4" fontId="40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36" fillId="0" borderId="0" xfId="0" applyFont="1" applyAlignment="1">
      <alignment vertical="center" wrapText="1"/>
    </xf>
    <xf numFmtId="4" fontId="42" fillId="0" borderId="16" xfId="0" applyNumberFormat="1" applyFont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4" fontId="8" fillId="19" borderId="16" xfId="0" applyNumberFormat="1" applyFont="1" applyFill="1" applyBorder="1" applyAlignment="1">
      <alignment horizontal="center" vertical="center"/>
    </xf>
    <xf numFmtId="4" fontId="43" fillId="19" borderId="16" xfId="0" applyNumberFormat="1" applyFont="1" applyFill="1" applyBorder="1" applyAlignment="1">
      <alignment horizontal="center"/>
    </xf>
    <xf numFmtId="168" fontId="6" fillId="17" borderId="10" xfId="6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44" fontId="46" fillId="18" borderId="10" xfId="38" applyFont="1" applyFill="1" applyBorder="1" applyAlignment="1">
      <alignment horizontal="center" vertical="center" wrapText="1"/>
    </xf>
    <xf numFmtId="0" fontId="4" fillId="18" borderId="0" xfId="0" applyFont="1" applyFill="1"/>
    <xf numFmtId="0" fontId="6" fillId="18" borderId="0" xfId="0" applyFont="1" applyFill="1"/>
    <xf numFmtId="0" fontId="7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2" fontId="47" fillId="21" borderId="10" xfId="0" applyNumberFormat="1" applyFont="1" applyFill="1" applyBorder="1" applyAlignment="1">
      <alignment horizontal="right"/>
    </xf>
    <xf numFmtId="44" fontId="47" fillId="21" borderId="10" xfId="38" applyFont="1" applyFill="1" applyBorder="1"/>
    <xf numFmtId="44" fontId="48" fillId="21" borderId="10" xfId="38" applyFont="1" applyFill="1" applyBorder="1"/>
    <xf numFmtId="0" fontId="47" fillId="21" borderId="10" xfId="0" applyFont="1" applyFill="1" applyBorder="1"/>
    <xf numFmtId="4" fontId="7" fillId="21" borderId="10" xfId="0" applyNumberFormat="1" applyFont="1" applyFill="1" applyBorder="1"/>
    <xf numFmtId="0" fontId="6" fillId="0" borderId="10" xfId="0" applyFont="1" applyBorder="1"/>
    <xf numFmtId="4" fontId="6" fillId="0" borderId="10" xfId="0" applyNumberFormat="1" applyFont="1" applyFill="1" applyBorder="1"/>
    <xf numFmtId="0" fontId="47" fillId="0" borderId="10" xfId="0" applyFont="1" applyFill="1" applyBorder="1"/>
    <xf numFmtId="0" fontId="7" fillId="18" borderId="0" xfId="0" applyFont="1" applyFill="1" applyBorder="1" applyAlignment="1">
      <alignment vertical="center" wrapText="1"/>
    </xf>
    <xf numFmtId="10" fontId="7" fillId="18" borderId="17" xfId="60" applyNumberFormat="1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vertical="center" wrapText="1"/>
    </xf>
    <xf numFmtId="0" fontId="7" fillId="21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0" fontId="1" fillId="0" borderId="0" xfId="0" applyFont="1"/>
    <xf numFmtId="0" fontId="1" fillId="19" borderId="16" xfId="0" applyFont="1" applyFill="1" applyBorder="1" applyAlignment="1">
      <alignment horizontal="center"/>
    </xf>
    <xf numFmtId="10" fontId="1" fillId="20" borderId="16" xfId="0" applyNumberFormat="1" applyFont="1" applyFill="1" applyBorder="1" applyAlignment="1">
      <alignment horizontal="center"/>
    </xf>
    <xf numFmtId="0" fontId="1" fillId="0" borderId="22" xfId="0" applyFont="1" applyBorder="1"/>
    <xf numFmtId="4" fontId="1" fillId="0" borderId="22" xfId="0" applyNumberFormat="1" applyFont="1" applyBorder="1"/>
    <xf numFmtId="4" fontId="1" fillId="19" borderId="16" xfId="0" applyNumberFormat="1" applyFont="1" applyFill="1" applyBorder="1" applyAlignment="1">
      <alignment horizontal="center"/>
    </xf>
    <xf numFmtId="0" fontId="1" fillId="19" borderId="21" xfId="0" applyFont="1" applyFill="1" applyBorder="1"/>
    <xf numFmtId="10" fontId="8" fillId="19" borderId="16" xfId="78" applyNumberFormat="1" applyFont="1" applyFill="1" applyBorder="1" applyAlignment="1">
      <alignment horizontal="center" vertical="center"/>
    </xf>
    <xf numFmtId="0" fontId="0" fillId="0" borderId="16" xfId="0" applyBorder="1"/>
    <xf numFmtId="10" fontId="1" fillId="19" borderId="21" xfId="0" applyNumberFormat="1" applyFont="1" applyFill="1" applyBorder="1"/>
    <xf numFmtId="10" fontId="1" fillId="19" borderId="16" xfId="0" applyNumberFormat="1" applyFont="1" applyFill="1" applyBorder="1" applyAlignment="1">
      <alignment horizontal="center"/>
    </xf>
    <xf numFmtId="10" fontId="1" fillId="19" borderId="23" xfId="0" applyNumberFormat="1" applyFont="1" applyFill="1" applyBorder="1"/>
    <xf numFmtId="10" fontId="43" fillId="19" borderId="24" xfId="0" applyNumberFormat="1" applyFont="1" applyFill="1" applyBorder="1" applyAlignment="1">
      <alignment horizontal="center"/>
    </xf>
    <xf numFmtId="4" fontId="7" fillId="18" borderId="13" xfId="38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51" fillId="0" borderId="0" xfId="0" applyFont="1" applyBorder="1" applyAlignment="1"/>
    <xf numFmtId="10" fontId="6" fillId="0" borderId="10" xfId="60" applyNumberFormat="1" applyFont="1" applyBorder="1" applyAlignment="1">
      <alignment horizontal="right" vertical="center"/>
    </xf>
    <xf numFmtId="2" fontId="6" fillId="0" borderId="10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 vertical="center"/>
    </xf>
    <xf numFmtId="168" fontId="7" fillId="18" borderId="10" xfId="60" applyNumberFormat="1" applyFont="1" applyFill="1" applyBorder="1" applyAlignment="1">
      <alignment horizontal="right" vertical="center"/>
    </xf>
    <xf numFmtId="2" fontId="7" fillId="21" borderId="10" xfId="0" applyNumberFormat="1" applyFont="1" applyFill="1" applyBorder="1" applyAlignment="1" applyProtection="1">
      <alignment horizontal="left" vertical="center" wrapText="1"/>
    </xf>
    <xf numFmtId="2" fontId="7" fillId="21" borderId="10" xfId="0" applyNumberFormat="1" applyFont="1" applyFill="1" applyBorder="1" applyAlignment="1">
      <alignment horizontal="center" vertical="center" wrapText="1"/>
    </xf>
    <xf numFmtId="4" fontId="41" fillId="21" borderId="10" xfId="0" applyNumberFormat="1" applyFont="1" applyFill="1" applyBorder="1" applyAlignment="1">
      <alignment horizontal="right" vertical="center"/>
    </xf>
    <xf numFmtId="10" fontId="7" fillId="21" borderId="10" xfId="60" applyNumberFormat="1" applyFont="1" applyFill="1" applyBorder="1" applyAlignment="1">
      <alignment horizontal="right"/>
    </xf>
    <xf numFmtId="2" fontId="7" fillId="21" borderId="10" xfId="38" applyNumberFormat="1" applyFont="1" applyFill="1" applyBorder="1"/>
    <xf numFmtId="168" fontId="7" fillId="21" borderId="10" xfId="60" applyNumberFormat="1" applyFont="1" applyFill="1" applyBorder="1" applyAlignment="1">
      <alignment horizontal="center" vertical="center" wrapText="1"/>
    </xf>
    <xf numFmtId="4" fontId="7" fillId="21" borderId="10" xfId="0" applyNumberFormat="1" applyFont="1" applyFill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35" fillId="19" borderId="0" xfId="0" applyFont="1" applyFill="1" applyBorder="1" applyAlignment="1">
      <alignment vertical="center" wrapText="1"/>
    </xf>
    <xf numFmtId="10" fontId="1" fillId="22" borderId="16" xfId="0" applyNumberFormat="1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0" fontId="43" fillId="19" borderId="16" xfId="6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0" fillId="0" borderId="15" xfId="0" applyBorder="1"/>
    <xf numFmtId="0" fontId="3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44" fontId="6" fillId="0" borderId="14" xfId="38" applyFont="1" applyBorder="1"/>
    <xf numFmtId="0" fontId="5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5" fillId="19" borderId="0" xfId="0" applyFont="1" applyFill="1" applyBorder="1" applyAlignment="1">
      <alignment horizontal="center" vertical="center" wrapText="1"/>
    </xf>
    <xf numFmtId="44" fontId="46" fillId="18" borderId="10" xfId="3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4" fillId="0" borderId="0" xfId="0" quotePrefix="1" applyFont="1" applyBorder="1" applyAlignment="1">
      <alignment horizontal="left" vertical="distributed" wrapText="1"/>
    </xf>
    <xf numFmtId="0" fontId="46" fillId="18" borderId="11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18" borderId="13" xfId="0" applyFont="1" applyFill="1" applyBorder="1" applyAlignment="1">
      <alignment horizontal="center" vertical="center" wrapText="1"/>
    </xf>
    <xf numFmtId="4" fontId="46" fillId="18" borderId="10" xfId="38" applyNumberFormat="1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46" fillId="18" borderId="10" xfId="0" applyFont="1" applyFill="1" applyBorder="1" applyAlignment="1" applyProtection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2" fontId="46" fillId="18" borderId="10" xfId="0" applyNumberFormat="1" applyFont="1" applyFill="1" applyBorder="1" applyAlignment="1">
      <alignment horizontal="center" vertical="center"/>
    </xf>
    <xf numFmtId="2" fontId="46" fillId="18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9" fillId="0" borderId="0" xfId="0" applyFont="1" applyAlignment="1"/>
    <xf numFmtId="0" fontId="7" fillId="18" borderId="15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0" fontId="35" fillId="19" borderId="29" xfId="0" applyFont="1" applyFill="1" applyBorder="1" applyAlignment="1">
      <alignment horizontal="center" vertical="center" wrapText="1"/>
    </xf>
    <xf numFmtId="49" fontId="8" fillId="19" borderId="21" xfId="0" applyNumberFormat="1" applyFont="1" applyFill="1" applyBorder="1" applyAlignment="1">
      <alignment horizontal="center" vertical="center" wrapText="1"/>
    </xf>
    <xf numFmtId="0" fontId="32" fillId="0" borderId="21" xfId="0" applyFont="1" applyBorder="1"/>
    <xf numFmtId="1" fontId="8" fillId="19" borderId="16" xfId="0" applyNumberFormat="1" applyFont="1" applyFill="1" applyBorder="1" applyAlignment="1">
      <alignment horizontal="left" vertical="center"/>
    </xf>
    <xf numFmtId="0" fontId="32" fillId="0" borderId="16" xfId="0" applyFont="1" applyBorder="1"/>
    <xf numFmtId="4" fontId="44" fillId="19" borderId="16" xfId="0" applyNumberFormat="1" applyFont="1" applyFill="1" applyBorder="1" applyAlignment="1">
      <alignment horizontal="center" vertical="center"/>
    </xf>
    <xf numFmtId="10" fontId="44" fillId="19" borderId="16" xfId="78" applyNumberFormat="1" applyFont="1" applyFill="1" applyBorder="1" applyAlignment="1">
      <alignment horizontal="center" vertical="center"/>
    </xf>
    <xf numFmtId="0" fontId="50" fillId="19" borderId="18" xfId="0" applyFont="1" applyFill="1" applyBorder="1" applyAlignment="1">
      <alignment horizontal="center" vertical="center"/>
    </xf>
    <xf numFmtId="0" fontId="50" fillId="19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19" borderId="19" xfId="0" applyFont="1" applyFill="1" applyBorder="1" applyAlignment="1">
      <alignment horizontal="center"/>
    </xf>
    <xf numFmtId="0" fontId="32" fillId="0" borderId="19" xfId="0" applyFont="1" applyBorder="1"/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" fontId="8" fillId="19" borderId="16" xfId="0" applyNumberFormat="1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34" fillId="0" borderId="0" xfId="0" quotePrefix="1" applyFont="1" applyBorder="1" applyAlignment="1">
      <alignment horizontal="center" vertical="distributed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10" fontId="8" fillId="19" borderId="16" xfId="0" applyNumberFormat="1" applyFont="1" applyFill="1" applyBorder="1" applyAlignment="1">
      <alignment horizontal="center"/>
    </xf>
    <xf numFmtId="10" fontId="8" fillId="19" borderId="24" xfId="0" applyNumberFormat="1" applyFont="1" applyFill="1" applyBorder="1" applyAlignment="1">
      <alignment horizontal="center"/>
    </xf>
  </cellXfs>
  <cellStyles count="7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 2" xfId="76" xr:uid="{00000000-0005-0000-0000-00004D000000}"/>
    <cellStyle name="Warning Text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  <sheetName val="ICEA - SJC"/>
      <sheetName val="As built"/>
      <sheetName val="Composições"/>
      <sheetName val="BDI"/>
      <sheetName val="Canteiro"/>
      <sheetName val="Adm Local"/>
      <sheetName val="Mob_ Desmobilização"/>
      <sheetName val="Parte Interna"/>
      <sheetName val="Parte Externa"/>
      <sheetName val="Planilha VHF UHF Aripuanã"/>
      <sheetName val="BDI de serviço"/>
      <sheetName val="BDI de equipamento"/>
      <sheetName val="BDI DE PROJETOS"/>
      <sheetName val="CRONOGRAMA FISICO-FINANCEIRO"/>
      <sheetName val="CURVA S"/>
      <sheetName val="ARQUITETURA - ANEXO A"/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Climatização Prédio CISCEA"/>
      <sheetName val="BDI DE SERVIÇOS"/>
      <sheetName val="BDI DE EQUIPAMENTOS"/>
      <sheetName val="Adm. Local"/>
      <sheetName val="Mobilização"/>
      <sheetName val="Plan1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Normal="100" workbookViewId="0">
      <selection activeCell="A6" sqref="A6:M7"/>
    </sheetView>
  </sheetViews>
  <sheetFormatPr defaultRowHeight="15.75" x14ac:dyDescent="0.25"/>
  <cols>
    <col min="1" max="1" width="5.5703125" style="1" bestFit="1" customWidth="1"/>
    <col min="2" max="2" width="11.42578125" style="1" customWidth="1"/>
    <col min="3" max="3" width="10.7109375" style="1" customWidth="1"/>
    <col min="4" max="4" width="45.28515625" style="2" customWidth="1"/>
    <col min="5" max="5" width="7.140625" style="3" customWidth="1"/>
    <col min="6" max="6" width="7.85546875" style="6" bestFit="1" customWidth="1"/>
    <col min="7" max="7" width="12.42578125" style="6" customWidth="1"/>
    <col min="8" max="8" width="8.5703125" style="6" bestFit="1" customWidth="1"/>
    <col min="9" max="9" width="10.140625" style="25" bestFit="1" customWidth="1"/>
    <col min="10" max="10" width="11.85546875" style="26" bestFit="1" customWidth="1"/>
    <col min="11" max="11" width="10.7109375" style="4" bestFit="1" customWidth="1"/>
    <col min="12" max="12" width="10.140625" style="4" bestFit="1" customWidth="1"/>
    <col min="13" max="13" width="11.28515625" style="4" customWidth="1"/>
    <col min="14" max="14" width="9.140625" style="4"/>
    <col min="15" max="15" width="11.42578125" style="4" bestFit="1" customWidth="1"/>
    <col min="16" max="16384" width="9.140625" style="4"/>
  </cols>
  <sheetData>
    <row r="1" spans="1:15" ht="15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 ht="15" x14ac:dyDescent="0.2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ht="15" x14ac:dyDescent="0.2">
      <c r="A3" s="111" t="s">
        <v>113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5" ht="15" x14ac:dyDescent="0.2">
      <c r="A4" s="104" t="s">
        <v>115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5" ht="23.25" customHeight="1" x14ac:dyDescent="0.2">
      <c r="A5" s="105" t="s">
        <v>109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5" ht="15.75" customHeight="1" x14ac:dyDescent="0.2">
      <c r="A6" s="106" t="s">
        <v>110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5" ht="15.75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5" ht="15.75" customHeight="1" x14ac:dyDescent="0.2">
      <c r="A8" s="43"/>
      <c r="B8" s="43"/>
      <c r="C8" s="43"/>
      <c r="D8" s="44"/>
      <c r="E8" s="114" t="s">
        <v>26</v>
      </c>
      <c r="F8" s="115"/>
      <c r="G8" s="115"/>
      <c r="H8" s="115"/>
      <c r="I8" s="116"/>
      <c r="J8" s="117" t="s">
        <v>39</v>
      </c>
      <c r="K8" s="117"/>
      <c r="L8" s="117"/>
      <c r="M8" s="117"/>
    </row>
    <row r="9" spans="1:15" ht="15" x14ac:dyDescent="0.2">
      <c r="A9" s="118" t="s">
        <v>0</v>
      </c>
      <c r="B9" s="119" t="s">
        <v>27</v>
      </c>
      <c r="C9" s="119" t="s">
        <v>13</v>
      </c>
      <c r="D9" s="120" t="s">
        <v>1</v>
      </c>
      <c r="E9" s="121" t="s">
        <v>3</v>
      </c>
      <c r="F9" s="121" t="s">
        <v>4</v>
      </c>
      <c r="G9" s="120" t="s">
        <v>28</v>
      </c>
      <c r="H9" s="120" t="s">
        <v>29</v>
      </c>
      <c r="I9" s="120" t="s">
        <v>30</v>
      </c>
      <c r="J9" s="122" t="s">
        <v>31</v>
      </c>
      <c r="K9" s="107" t="s">
        <v>32</v>
      </c>
      <c r="L9" s="107"/>
      <c r="M9" s="107" t="s">
        <v>33</v>
      </c>
    </row>
    <row r="10" spans="1:15" ht="15" x14ac:dyDescent="0.2">
      <c r="A10" s="118"/>
      <c r="B10" s="119"/>
      <c r="C10" s="119"/>
      <c r="D10" s="120"/>
      <c r="E10" s="121"/>
      <c r="F10" s="121"/>
      <c r="G10" s="120"/>
      <c r="H10" s="120"/>
      <c r="I10" s="120"/>
      <c r="J10" s="122"/>
      <c r="K10" s="45" t="s">
        <v>5</v>
      </c>
      <c r="L10" s="45" t="s">
        <v>34</v>
      </c>
      <c r="M10" s="107"/>
    </row>
    <row r="11" spans="1:15" ht="15" x14ac:dyDescent="0.2">
      <c r="A11" s="48" t="s">
        <v>35</v>
      </c>
      <c r="B11" s="49"/>
      <c r="C11" s="49"/>
      <c r="D11" s="85" t="s">
        <v>103</v>
      </c>
      <c r="E11" s="50"/>
      <c r="F11" s="51"/>
      <c r="G11" s="52"/>
      <c r="H11" s="52"/>
      <c r="I11" s="53"/>
      <c r="J11" s="54"/>
      <c r="K11" s="55"/>
      <c r="L11" s="55"/>
      <c r="M11" s="56">
        <f>SUM(L12:L12)</f>
        <v>875.58975000000009</v>
      </c>
    </row>
    <row r="12" spans="1:15" ht="22.5" x14ac:dyDescent="0.2">
      <c r="A12" s="17" t="s">
        <v>36</v>
      </c>
      <c r="B12" s="17" t="s">
        <v>50</v>
      </c>
      <c r="C12" s="17" t="s">
        <v>48</v>
      </c>
      <c r="D12" s="22" t="s">
        <v>51</v>
      </c>
      <c r="E12" s="20" t="s">
        <v>52</v>
      </c>
      <c r="F12" s="23">
        <v>3.15</v>
      </c>
      <c r="G12" s="34">
        <v>225</v>
      </c>
      <c r="H12" s="81">
        <v>0.2354</v>
      </c>
      <c r="I12" s="82">
        <f>G12*(1+H12)</f>
        <v>277.96500000000003</v>
      </c>
      <c r="J12" s="42">
        <f>$J$33</f>
        <v>0</v>
      </c>
      <c r="K12" s="34">
        <f>I12*(1-J12)</f>
        <v>277.96500000000003</v>
      </c>
      <c r="L12" s="64">
        <f>K12*F12</f>
        <v>875.58975000000009</v>
      </c>
      <c r="M12" s="57"/>
      <c r="O12" s="92"/>
    </row>
    <row r="13" spans="1:15" ht="15" x14ac:dyDescent="0.2">
      <c r="A13" s="48">
        <v>2</v>
      </c>
      <c r="B13" s="48"/>
      <c r="C13" s="48"/>
      <c r="D13" s="85" t="s">
        <v>53</v>
      </c>
      <c r="E13" s="63"/>
      <c r="F13" s="86"/>
      <c r="G13" s="87"/>
      <c r="H13" s="88"/>
      <c r="I13" s="89"/>
      <c r="J13" s="90"/>
      <c r="K13" s="87"/>
      <c r="L13" s="91"/>
      <c r="M13" s="56">
        <f>SUM(L14:L18)</f>
        <v>4398.6417000000001</v>
      </c>
      <c r="O13" s="92"/>
    </row>
    <row r="14" spans="1:15" ht="56.25" x14ac:dyDescent="0.2">
      <c r="A14" s="17" t="s">
        <v>37</v>
      </c>
      <c r="B14" s="17" t="s">
        <v>54</v>
      </c>
      <c r="C14" s="17" t="s">
        <v>48</v>
      </c>
      <c r="D14" s="22" t="s">
        <v>55</v>
      </c>
      <c r="E14" s="20" t="s">
        <v>49</v>
      </c>
      <c r="F14" s="23">
        <v>2</v>
      </c>
      <c r="G14" s="34">
        <v>410</v>
      </c>
      <c r="H14" s="81">
        <v>0.2354</v>
      </c>
      <c r="I14" s="83">
        <f t="shared" ref="I14:I18" si="0">G14*(1+H14)</f>
        <v>506.51400000000001</v>
      </c>
      <c r="J14" s="42">
        <f>$J$33</f>
        <v>0</v>
      </c>
      <c r="K14" s="34">
        <f t="shared" ref="K14:K18" si="1">I14*(1-J14)</f>
        <v>506.51400000000001</v>
      </c>
      <c r="L14" s="64">
        <f t="shared" ref="L14:L18" si="2">K14*F14</f>
        <v>1013.028</v>
      </c>
      <c r="M14" s="57"/>
      <c r="O14" s="92"/>
    </row>
    <row r="15" spans="1:15" ht="33.75" x14ac:dyDescent="0.2">
      <c r="A15" s="17" t="s">
        <v>56</v>
      </c>
      <c r="B15" s="17" t="s">
        <v>57</v>
      </c>
      <c r="C15" s="17" t="s">
        <v>58</v>
      </c>
      <c r="D15" s="22" t="s">
        <v>59</v>
      </c>
      <c r="E15" s="20" t="s">
        <v>52</v>
      </c>
      <c r="F15" s="23">
        <v>360</v>
      </c>
      <c r="G15" s="34">
        <v>0.63</v>
      </c>
      <c r="H15" s="81">
        <v>0.2354</v>
      </c>
      <c r="I15" s="83">
        <f t="shared" si="0"/>
        <v>0.77830200000000005</v>
      </c>
      <c r="J15" s="42">
        <f>$J$33</f>
        <v>0</v>
      </c>
      <c r="K15" s="34">
        <f t="shared" si="1"/>
        <v>0.77830200000000005</v>
      </c>
      <c r="L15" s="64">
        <f t="shared" si="2"/>
        <v>280.18871999999999</v>
      </c>
      <c r="M15" s="57"/>
      <c r="O15" s="92"/>
    </row>
    <row r="16" spans="1:15" ht="45" x14ac:dyDescent="0.2">
      <c r="A16" s="17" t="s">
        <v>60</v>
      </c>
      <c r="B16" s="17" t="s">
        <v>61</v>
      </c>
      <c r="C16" s="17" t="s">
        <v>48</v>
      </c>
      <c r="D16" s="22" t="s">
        <v>62</v>
      </c>
      <c r="E16" s="20" t="s">
        <v>63</v>
      </c>
      <c r="F16" s="23">
        <v>140</v>
      </c>
      <c r="G16" s="34">
        <v>6.33</v>
      </c>
      <c r="H16" s="81">
        <v>0.2354</v>
      </c>
      <c r="I16" s="83">
        <f t="shared" si="0"/>
        <v>7.8200820000000002</v>
      </c>
      <c r="J16" s="42">
        <f>$J$33</f>
        <v>0</v>
      </c>
      <c r="K16" s="34">
        <f t="shared" si="1"/>
        <v>7.8200820000000002</v>
      </c>
      <c r="L16" s="64">
        <f t="shared" si="2"/>
        <v>1094.8114800000001</v>
      </c>
      <c r="M16" s="57"/>
      <c r="O16" s="92"/>
    </row>
    <row r="17" spans="1:15" ht="56.25" x14ac:dyDescent="0.2">
      <c r="A17" s="17" t="s">
        <v>64</v>
      </c>
      <c r="B17" s="17" t="s">
        <v>65</v>
      </c>
      <c r="C17" s="17" t="s">
        <v>48</v>
      </c>
      <c r="D17" s="22" t="s">
        <v>66</v>
      </c>
      <c r="E17" s="20" t="s">
        <v>52</v>
      </c>
      <c r="F17" s="23">
        <v>140</v>
      </c>
      <c r="G17" s="34">
        <v>11.15</v>
      </c>
      <c r="H17" s="81">
        <v>0.2354</v>
      </c>
      <c r="I17" s="83">
        <f t="shared" si="0"/>
        <v>13.774710000000001</v>
      </c>
      <c r="J17" s="42">
        <f>$J$33</f>
        <v>0</v>
      </c>
      <c r="K17" s="34">
        <f t="shared" si="1"/>
        <v>13.774710000000001</v>
      </c>
      <c r="L17" s="64">
        <f t="shared" si="2"/>
        <v>1928.4594000000002</v>
      </c>
      <c r="M17" s="57"/>
      <c r="O17" s="92"/>
    </row>
    <row r="18" spans="1:15" ht="45" x14ac:dyDescent="0.2">
      <c r="A18" s="17" t="s">
        <v>67</v>
      </c>
      <c r="B18" s="17" t="s">
        <v>68</v>
      </c>
      <c r="C18" s="17" t="s">
        <v>58</v>
      </c>
      <c r="D18" s="22" t="s">
        <v>69</v>
      </c>
      <c r="E18" s="20" t="s">
        <v>70</v>
      </c>
      <c r="F18" s="23">
        <v>350</v>
      </c>
      <c r="G18" s="34">
        <v>0.19</v>
      </c>
      <c r="H18" s="81">
        <v>0.2354</v>
      </c>
      <c r="I18" s="83">
        <f t="shared" si="0"/>
        <v>0.23472600000000002</v>
      </c>
      <c r="J18" s="42">
        <f>$J$33</f>
        <v>0</v>
      </c>
      <c r="K18" s="34">
        <f t="shared" si="1"/>
        <v>0.23472600000000002</v>
      </c>
      <c r="L18" s="64">
        <f t="shared" si="2"/>
        <v>82.1541</v>
      </c>
      <c r="M18" s="57"/>
      <c r="O18" s="92"/>
    </row>
    <row r="19" spans="1:15" ht="15" x14ac:dyDescent="0.2">
      <c r="A19" s="48">
        <v>3</v>
      </c>
      <c r="B19" s="48"/>
      <c r="C19" s="48"/>
      <c r="D19" s="85" t="s">
        <v>71</v>
      </c>
      <c r="E19" s="63"/>
      <c r="F19" s="86"/>
      <c r="G19" s="87"/>
      <c r="H19" s="88"/>
      <c r="I19" s="89"/>
      <c r="J19" s="90"/>
      <c r="K19" s="87"/>
      <c r="L19" s="91"/>
      <c r="M19" s="56">
        <f>SUM(L20:L21)</f>
        <v>2525.1576000000005</v>
      </c>
      <c r="O19" s="92"/>
    </row>
    <row r="20" spans="1:15" ht="33.75" x14ac:dyDescent="0.2">
      <c r="A20" s="17" t="s">
        <v>72</v>
      </c>
      <c r="B20" s="17" t="s">
        <v>73</v>
      </c>
      <c r="C20" s="17" t="s">
        <v>48</v>
      </c>
      <c r="D20" s="22" t="s">
        <v>74</v>
      </c>
      <c r="E20" s="20" t="s">
        <v>52</v>
      </c>
      <c r="F20" s="23">
        <v>200</v>
      </c>
      <c r="G20" s="34">
        <v>3.22</v>
      </c>
      <c r="H20" s="81">
        <v>0.2354</v>
      </c>
      <c r="I20" s="83">
        <f t="shared" ref="I20:I21" si="3">G20*(1+H20)</f>
        <v>3.9779880000000003</v>
      </c>
      <c r="J20" s="42">
        <f>$J$33</f>
        <v>0</v>
      </c>
      <c r="K20" s="34">
        <f t="shared" ref="K20:K21" si="4">I20*(1-J20)</f>
        <v>3.9779880000000003</v>
      </c>
      <c r="L20" s="64">
        <f t="shared" ref="L20:L21" si="5">K20*F20</f>
        <v>795.59760000000006</v>
      </c>
      <c r="M20" s="57"/>
      <c r="O20" s="92"/>
    </row>
    <row r="21" spans="1:15" ht="22.5" x14ac:dyDescent="0.2">
      <c r="A21" s="17" t="s">
        <v>75</v>
      </c>
      <c r="B21" s="17" t="s">
        <v>76</v>
      </c>
      <c r="C21" s="17" t="s">
        <v>77</v>
      </c>
      <c r="D21" s="22" t="s">
        <v>78</v>
      </c>
      <c r="E21" s="20" t="s">
        <v>79</v>
      </c>
      <c r="F21" s="23">
        <v>4</v>
      </c>
      <c r="G21" s="34">
        <v>350</v>
      </c>
      <c r="H21" s="81">
        <v>0.2354</v>
      </c>
      <c r="I21" s="83">
        <f t="shared" si="3"/>
        <v>432.39000000000004</v>
      </c>
      <c r="J21" s="42">
        <f>$J$33</f>
        <v>0</v>
      </c>
      <c r="K21" s="34">
        <f t="shared" si="4"/>
        <v>432.39000000000004</v>
      </c>
      <c r="L21" s="64">
        <f t="shared" si="5"/>
        <v>1729.5600000000002</v>
      </c>
      <c r="M21" s="57"/>
      <c r="O21" s="92"/>
    </row>
    <row r="22" spans="1:15" ht="15" x14ac:dyDescent="0.2">
      <c r="A22" s="48">
        <v>4</v>
      </c>
      <c r="B22" s="48"/>
      <c r="C22" s="48"/>
      <c r="D22" s="85" t="s">
        <v>80</v>
      </c>
      <c r="E22" s="63"/>
      <c r="F22" s="86"/>
      <c r="G22" s="87"/>
      <c r="H22" s="88"/>
      <c r="I22" s="89"/>
      <c r="J22" s="90"/>
      <c r="K22" s="87"/>
      <c r="L22" s="91"/>
      <c r="M22" s="56">
        <f>SUM(L23)</f>
        <v>9621.2952000000005</v>
      </c>
      <c r="O22" s="92"/>
    </row>
    <row r="23" spans="1:15" ht="56.25" x14ac:dyDescent="0.2">
      <c r="A23" s="17" t="s">
        <v>81</v>
      </c>
      <c r="B23" s="17" t="s">
        <v>82</v>
      </c>
      <c r="C23" s="17" t="s">
        <v>48</v>
      </c>
      <c r="D23" s="22" t="s">
        <v>83</v>
      </c>
      <c r="E23" s="20" t="s">
        <v>52</v>
      </c>
      <c r="F23" s="23">
        <v>200</v>
      </c>
      <c r="G23" s="34">
        <v>38.94</v>
      </c>
      <c r="H23" s="81">
        <v>0.2354</v>
      </c>
      <c r="I23" s="83">
        <f>G23*(1+H23)</f>
        <v>48.106476000000001</v>
      </c>
      <c r="J23" s="42">
        <f>$J$33</f>
        <v>0</v>
      </c>
      <c r="K23" s="34">
        <f>I23*(1-J23)</f>
        <v>48.106476000000001</v>
      </c>
      <c r="L23" s="64">
        <f>K23*F23</f>
        <v>9621.2952000000005</v>
      </c>
      <c r="M23" s="57"/>
      <c r="O23" s="92"/>
    </row>
    <row r="24" spans="1:15" ht="15" x14ac:dyDescent="0.2">
      <c r="A24" s="48">
        <v>5</v>
      </c>
      <c r="B24" s="48"/>
      <c r="C24" s="48"/>
      <c r="D24" s="85" t="s">
        <v>84</v>
      </c>
      <c r="E24" s="63"/>
      <c r="F24" s="86"/>
      <c r="G24" s="87"/>
      <c r="H24" s="88"/>
      <c r="I24" s="89"/>
      <c r="J24" s="90"/>
      <c r="K24" s="87"/>
      <c r="L24" s="91"/>
      <c r="M24" s="56">
        <f>SUM(L25:L29)</f>
        <v>22237.990655999998</v>
      </c>
      <c r="O24" s="92"/>
    </row>
    <row r="25" spans="1:15" ht="22.5" x14ac:dyDescent="0.2">
      <c r="A25" s="17" t="s">
        <v>85</v>
      </c>
      <c r="B25" s="17">
        <v>99814</v>
      </c>
      <c r="C25" s="17" t="s">
        <v>48</v>
      </c>
      <c r="D25" s="22" t="s">
        <v>86</v>
      </c>
      <c r="E25" s="20" t="s">
        <v>52</v>
      </c>
      <c r="F25" s="23">
        <v>360</v>
      </c>
      <c r="G25" s="34">
        <v>2.1</v>
      </c>
      <c r="H25" s="81">
        <v>0.2354</v>
      </c>
      <c r="I25" s="83">
        <f t="shared" ref="I25:I29" si="6">G25*(1+H25)</f>
        <v>2.5943400000000003</v>
      </c>
      <c r="J25" s="42">
        <f>$J$33</f>
        <v>0</v>
      </c>
      <c r="K25" s="34">
        <f t="shared" ref="K25:K29" si="7">I25*(1-J25)</f>
        <v>2.5943400000000003</v>
      </c>
      <c r="L25" s="64">
        <f t="shared" ref="L25:L29" si="8">K25*F25</f>
        <v>933.96240000000012</v>
      </c>
      <c r="M25" s="57"/>
      <c r="O25" s="92"/>
    </row>
    <row r="26" spans="1:15" ht="45" x14ac:dyDescent="0.2">
      <c r="A26" s="17" t="s">
        <v>87</v>
      </c>
      <c r="B26" s="17" t="s">
        <v>88</v>
      </c>
      <c r="C26" s="17" t="s">
        <v>48</v>
      </c>
      <c r="D26" s="22" t="s">
        <v>89</v>
      </c>
      <c r="E26" s="20" t="s">
        <v>52</v>
      </c>
      <c r="F26" s="23">
        <v>360</v>
      </c>
      <c r="G26" s="34">
        <v>19.04</v>
      </c>
      <c r="H26" s="81">
        <v>0.2354</v>
      </c>
      <c r="I26" s="83">
        <f t="shared" si="6"/>
        <v>23.522016000000001</v>
      </c>
      <c r="J26" s="42">
        <f>$J$33</f>
        <v>0</v>
      </c>
      <c r="K26" s="34">
        <f t="shared" si="7"/>
        <v>23.522016000000001</v>
      </c>
      <c r="L26" s="64">
        <f t="shared" si="8"/>
        <v>8467.9257600000001</v>
      </c>
      <c r="M26" s="57"/>
      <c r="O26" s="92"/>
    </row>
    <row r="27" spans="1:15" ht="56.25" x14ac:dyDescent="0.2">
      <c r="A27" s="17" t="s">
        <v>90</v>
      </c>
      <c r="B27" s="17" t="s">
        <v>91</v>
      </c>
      <c r="C27" s="17" t="s">
        <v>48</v>
      </c>
      <c r="D27" s="22" t="s">
        <v>92</v>
      </c>
      <c r="E27" s="20" t="s">
        <v>52</v>
      </c>
      <c r="F27" s="23">
        <v>690</v>
      </c>
      <c r="G27" s="34">
        <v>13.84</v>
      </c>
      <c r="H27" s="81">
        <v>0.2354</v>
      </c>
      <c r="I27" s="83">
        <f t="shared" si="6"/>
        <v>17.097936000000001</v>
      </c>
      <c r="J27" s="42">
        <f>$J$33</f>
        <v>0</v>
      </c>
      <c r="K27" s="34">
        <f t="shared" si="7"/>
        <v>17.097936000000001</v>
      </c>
      <c r="L27" s="64">
        <f t="shared" si="8"/>
        <v>11797.575840000001</v>
      </c>
      <c r="M27" s="57"/>
      <c r="O27" s="92"/>
    </row>
    <row r="28" spans="1:15" ht="56.25" x14ac:dyDescent="0.2">
      <c r="A28" s="17" t="s">
        <v>93</v>
      </c>
      <c r="B28" s="17" t="s">
        <v>94</v>
      </c>
      <c r="C28" s="17" t="s">
        <v>48</v>
      </c>
      <c r="D28" s="22" t="s">
        <v>95</v>
      </c>
      <c r="E28" s="20" t="s">
        <v>52</v>
      </c>
      <c r="F28" s="23">
        <v>9.6</v>
      </c>
      <c r="G28" s="34">
        <v>20.9</v>
      </c>
      <c r="H28" s="81">
        <v>0.2354</v>
      </c>
      <c r="I28" s="83">
        <f t="shared" si="6"/>
        <v>25.819859999999998</v>
      </c>
      <c r="J28" s="42">
        <f>$J$33</f>
        <v>0</v>
      </c>
      <c r="K28" s="34">
        <f t="shared" si="7"/>
        <v>25.819859999999998</v>
      </c>
      <c r="L28" s="64">
        <f t="shared" si="8"/>
        <v>247.87065599999997</v>
      </c>
      <c r="M28" s="57"/>
      <c r="O28" s="92"/>
    </row>
    <row r="29" spans="1:15" ht="22.5" x14ac:dyDescent="0.2">
      <c r="A29" s="17" t="s">
        <v>96</v>
      </c>
      <c r="B29" s="17" t="s">
        <v>97</v>
      </c>
      <c r="C29" s="17" t="s">
        <v>48</v>
      </c>
      <c r="D29" s="22" t="s">
        <v>98</v>
      </c>
      <c r="E29" s="20" t="s">
        <v>99</v>
      </c>
      <c r="F29" s="23">
        <v>500</v>
      </c>
      <c r="G29" s="34">
        <v>1.28</v>
      </c>
      <c r="H29" s="81">
        <v>0.2354</v>
      </c>
      <c r="I29" s="83">
        <f t="shared" si="6"/>
        <v>1.5813120000000001</v>
      </c>
      <c r="J29" s="42">
        <f>$J$33</f>
        <v>0</v>
      </c>
      <c r="K29" s="34">
        <f t="shared" si="7"/>
        <v>1.5813120000000001</v>
      </c>
      <c r="L29" s="64">
        <f t="shared" si="8"/>
        <v>790.65600000000006</v>
      </c>
      <c r="M29" s="57"/>
      <c r="O29" s="92"/>
    </row>
    <row r="30" spans="1:15" ht="15" x14ac:dyDescent="0.2">
      <c r="A30" s="48">
        <v>6</v>
      </c>
      <c r="B30" s="48"/>
      <c r="C30" s="48"/>
      <c r="D30" s="85" t="s">
        <v>100</v>
      </c>
      <c r="E30" s="63"/>
      <c r="F30" s="86"/>
      <c r="G30" s="87"/>
      <c r="H30" s="88"/>
      <c r="I30" s="89"/>
      <c r="J30" s="90"/>
      <c r="K30" s="87"/>
      <c r="L30" s="91"/>
      <c r="M30" s="56">
        <f>SUM(L31)</f>
        <v>1546.9061100000001</v>
      </c>
      <c r="O30" s="92"/>
    </row>
    <row r="31" spans="1:15" ht="15" x14ac:dyDescent="0.2">
      <c r="A31" s="17" t="s">
        <v>101</v>
      </c>
      <c r="B31" s="17">
        <v>9537</v>
      </c>
      <c r="C31" s="17" t="s">
        <v>48</v>
      </c>
      <c r="D31" s="22" t="s">
        <v>102</v>
      </c>
      <c r="E31" s="20" t="s">
        <v>52</v>
      </c>
      <c r="F31" s="23">
        <v>395</v>
      </c>
      <c r="G31" s="34">
        <v>3.17</v>
      </c>
      <c r="H31" s="81">
        <v>0.2354</v>
      </c>
      <c r="I31" s="83">
        <f>G31*(1+H31)</f>
        <v>3.9162180000000002</v>
      </c>
      <c r="J31" s="42">
        <f>$J$33</f>
        <v>0</v>
      </c>
      <c r="K31" s="34">
        <f>I31*(1-J31)</f>
        <v>3.9162180000000002</v>
      </c>
      <c r="L31" s="64">
        <f>K31*F31</f>
        <v>1546.9061100000001</v>
      </c>
      <c r="M31" s="57"/>
      <c r="O31" s="92"/>
    </row>
    <row r="32" spans="1:15" s="5" customFormat="1" ht="15" x14ac:dyDescent="0.2">
      <c r="A32" s="17"/>
      <c r="B32" s="17"/>
      <c r="C32" s="17"/>
      <c r="D32" s="22"/>
      <c r="E32" s="20"/>
      <c r="F32" s="23"/>
      <c r="G32" s="23"/>
      <c r="H32" s="18"/>
      <c r="I32" s="19"/>
      <c r="J32" s="19"/>
      <c r="K32" s="21"/>
      <c r="L32" s="58"/>
      <c r="M32" s="59"/>
      <c r="N32" s="14"/>
    </row>
    <row r="33" spans="1:14" ht="15" customHeight="1" x14ac:dyDescent="0.2">
      <c r="A33" s="125" t="s">
        <v>10</v>
      </c>
      <c r="B33" s="126"/>
      <c r="C33" s="126"/>
      <c r="D33" s="126"/>
      <c r="E33" s="60"/>
      <c r="F33" s="60"/>
      <c r="G33" s="60"/>
      <c r="H33" s="61"/>
      <c r="I33" s="62"/>
      <c r="J33" s="84">
        <v>0</v>
      </c>
      <c r="K33" s="46"/>
      <c r="L33" s="47"/>
      <c r="M33" s="78">
        <f>SUM(M11:M30)</f>
        <v>41205.581016000004</v>
      </c>
      <c r="N33" s="15"/>
    </row>
    <row r="34" spans="1:14" ht="19.5" customHeight="1" x14ac:dyDescent="0.2">
      <c r="A34" s="123" t="s">
        <v>9</v>
      </c>
      <c r="B34" s="123"/>
      <c r="C34" s="123"/>
      <c r="D34" s="123"/>
      <c r="E34" s="123"/>
      <c r="F34" s="123"/>
      <c r="G34" s="108" t="s">
        <v>8</v>
      </c>
      <c r="H34" s="108"/>
      <c r="I34" s="108"/>
      <c r="J34" s="108"/>
      <c r="K34" s="108"/>
      <c r="L34" s="108"/>
      <c r="M34" s="108"/>
    </row>
    <row r="35" spans="1:14" ht="24" customHeight="1" x14ac:dyDescent="0.2">
      <c r="A35" s="108" t="s">
        <v>7</v>
      </c>
      <c r="B35" s="108"/>
      <c r="C35" s="108"/>
      <c r="D35" s="108"/>
      <c r="E35" s="108" t="s">
        <v>38</v>
      </c>
      <c r="F35" s="108"/>
      <c r="G35" s="108"/>
      <c r="H35" s="108"/>
      <c r="I35" s="108"/>
      <c r="J35" s="108"/>
      <c r="K35" s="108"/>
      <c r="L35" s="108"/>
      <c r="M35" s="108"/>
    </row>
    <row r="36" spans="1:14" ht="15" x14ac:dyDescent="0.2">
      <c r="A36" s="109" t="s">
        <v>11</v>
      </c>
      <c r="B36" s="29" t="s">
        <v>104</v>
      </c>
      <c r="C36" s="30"/>
      <c r="D36" s="8"/>
      <c r="E36" s="9"/>
      <c r="F36" s="10"/>
      <c r="G36" s="10"/>
      <c r="H36" s="10"/>
      <c r="I36" s="13"/>
      <c r="J36" s="13"/>
      <c r="K36" s="11"/>
      <c r="L36" s="11"/>
    </row>
    <row r="37" spans="1:14" ht="15" x14ac:dyDescent="0.2">
      <c r="A37" s="110"/>
      <c r="B37" s="31" t="s">
        <v>105</v>
      </c>
      <c r="C37" s="30"/>
      <c r="D37" s="8"/>
      <c r="E37" s="127"/>
      <c r="F37" s="127"/>
      <c r="G37" s="32"/>
      <c r="H37" s="33"/>
      <c r="I37" s="33"/>
      <c r="J37" s="33"/>
      <c r="K37" s="33"/>
      <c r="L37" s="11"/>
    </row>
    <row r="38" spans="1:14" ht="15" x14ac:dyDescent="0.2">
      <c r="A38" s="110"/>
      <c r="B38" s="112" t="s">
        <v>106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4" ht="15" x14ac:dyDescent="0.2">
      <c r="A39" s="110"/>
      <c r="B39" s="112" t="s">
        <v>107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4" ht="15" x14ac:dyDescent="0.2">
      <c r="A40" s="110"/>
      <c r="B40" s="112" t="s">
        <v>108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1"/>
    </row>
    <row r="41" spans="1:14" ht="24" customHeight="1" x14ac:dyDescent="0.2">
      <c r="A41" s="110"/>
      <c r="B41" s="113" t="s">
        <v>12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4" ht="15" x14ac:dyDescent="0.2">
      <c r="A42" s="7"/>
      <c r="B42" s="7"/>
      <c r="C42" s="7"/>
      <c r="D42" s="8"/>
      <c r="E42" s="9"/>
      <c r="F42" s="10"/>
      <c r="G42" s="10"/>
      <c r="H42" s="10"/>
      <c r="I42" s="13"/>
      <c r="J42" s="12"/>
      <c r="K42" s="11"/>
      <c r="L42" s="11"/>
    </row>
    <row r="43" spans="1:14" ht="15" x14ac:dyDescent="0.2">
      <c r="A43" s="7"/>
      <c r="B43" s="7"/>
      <c r="C43" s="7"/>
      <c r="D43" s="8"/>
      <c r="E43" s="9"/>
      <c r="F43" s="10"/>
      <c r="G43" s="10"/>
      <c r="H43" s="10"/>
      <c r="I43" s="13"/>
      <c r="J43" s="12"/>
      <c r="K43" s="11"/>
      <c r="L43" s="11"/>
    </row>
    <row r="44" spans="1:14" ht="15" x14ac:dyDescent="0.2">
      <c r="A44" s="7"/>
      <c r="B44" s="7"/>
      <c r="C44" s="7"/>
      <c r="D44" s="8"/>
      <c r="E44" s="9"/>
      <c r="F44" s="10"/>
      <c r="G44" s="10"/>
      <c r="H44" s="10"/>
      <c r="I44" s="13"/>
      <c r="J44" s="12"/>
      <c r="K44" s="11"/>
      <c r="L44" s="11"/>
    </row>
    <row r="45" spans="1:14" ht="15" x14ac:dyDescent="0.2">
      <c r="A45" s="7"/>
      <c r="B45" s="7"/>
      <c r="C45" s="7"/>
      <c r="D45" s="8"/>
      <c r="E45" s="9"/>
      <c r="F45" s="10"/>
      <c r="G45" s="10"/>
      <c r="H45" s="10"/>
      <c r="I45" s="13"/>
      <c r="J45" s="12"/>
      <c r="K45" s="11"/>
      <c r="L45" s="11"/>
    </row>
    <row r="46" spans="1:14" ht="15" x14ac:dyDescent="0.2">
      <c r="A46" s="7"/>
      <c r="B46" s="7"/>
      <c r="C46" s="7"/>
      <c r="D46" s="8"/>
      <c r="E46" s="9"/>
      <c r="F46" s="10"/>
      <c r="G46" s="10"/>
      <c r="H46" s="10"/>
      <c r="I46" s="13"/>
      <c r="J46" s="12"/>
      <c r="K46" s="11"/>
      <c r="L46" s="11"/>
    </row>
    <row r="47" spans="1:14" ht="15" x14ac:dyDescent="0.2">
      <c r="A47" s="7"/>
      <c r="B47" s="7"/>
      <c r="C47" s="7"/>
      <c r="D47" s="8"/>
      <c r="E47" s="9"/>
      <c r="F47" s="10"/>
      <c r="G47" s="10"/>
      <c r="H47" s="10"/>
      <c r="I47" s="13"/>
      <c r="J47" s="12"/>
      <c r="K47" s="11"/>
      <c r="L47" s="11"/>
    </row>
    <row r="48" spans="1:14" ht="15" x14ac:dyDescent="0.2">
      <c r="A48" s="7"/>
      <c r="B48" s="7"/>
      <c r="C48" s="7"/>
      <c r="D48" s="8"/>
      <c r="E48" s="9"/>
      <c r="F48" s="10"/>
      <c r="G48" s="10"/>
      <c r="H48" s="10"/>
      <c r="I48" s="13"/>
      <c r="J48" s="12"/>
      <c r="K48" s="11"/>
      <c r="L48" s="11"/>
    </row>
    <row r="49" spans="1:12" ht="15" x14ac:dyDescent="0.2">
      <c r="A49" s="7"/>
      <c r="B49" s="7"/>
      <c r="C49" s="7"/>
      <c r="D49" s="8"/>
      <c r="E49" s="9"/>
      <c r="F49" s="10"/>
      <c r="G49" s="10"/>
      <c r="H49" s="10"/>
      <c r="I49" s="13"/>
      <c r="J49" s="12"/>
      <c r="K49" s="11"/>
      <c r="L49" s="11"/>
    </row>
    <row r="50" spans="1:12" ht="15" x14ac:dyDescent="0.2">
      <c r="A50" s="7"/>
      <c r="B50" s="7"/>
      <c r="C50" s="7"/>
      <c r="D50" s="8"/>
      <c r="E50" s="9"/>
      <c r="F50" s="10"/>
      <c r="G50" s="10"/>
      <c r="H50" s="10"/>
      <c r="I50" s="13"/>
      <c r="J50" s="12"/>
      <c r="K50" s="11"/>
      <c r="L50" s="11"/>
    </row>
    <row r="51" spans="1:12" ht="15" x14ac:dyDescent="0.2">
      <c r="A51" s="7"/>
      <c r="B51" s="7"/>
      <c r="C51" s="7"/>
      <c r="D51" s="8"/>
      <c r="E51" s="9"/>
      <c r="F51" s="10"/>
      <c r="G51" s="10"/>
      <c r="H51" s="10"/>
      <c r="I51" s="13"/>
      <c r="J51" s="12"/>
      <c r="K51" s="11"/>
      <c r="L51" s="11"/>
    </row>
    <row r="52" spans="1:12" ht="15" x14ac:dyDescent="0.2">
      <c r="A52" s="7"/>
      <c r="B52" s="7"/>
      <c r="C52" s="7"/>
      <c r="D52" s="8"/>
      <c r="E52" s="9"/>
      <c r="F52" s="10"/>
      <c r="G52" s="10"/>
      <c r="H52" s="10"/>
      <c r="I52" s="13"/>
      <c r="J52" s="12"/>
      <c r="K52" s="11"/>
      <c r="L52" s="11"/>
    </row>
    <row r="53" spans="1:12" ht="15" x14ac:dyDescent="0.2">
      <c r="A53" s="7"/>
      <c r="B53" s="7"/>
      <c r="C53" s="7"/>
      <c r="D53" s="8"/>
      <c r="E53" s="9"/>
      <c r="F53" s="10"/>
      <c r="G53" s="10"/>
      <c r="H53" s="10"/>
      <c r="I53" s="13"/>
      <c r="J53" s="12"/>
      <c r="K53" s="11"/>
      <c r="L53" s="11"/>
    </row>
    <row r="54" spans="1:12" ht="15" x14ac:dyDescent="0.2">
      <c r="A54" s="7"/>
      <c r="B54" s="7"/>
      <c r="C54" s="7"/>
      <c r="D54" s="8"/>
      <c r="E54" s="9"/>
      <c r="F54" s="10"/>
      <c r="G54" s="10"/>
      <c r="H54" s="10"/>
      <c r="I54" s="13"/>
      <c r="J54" s="24"/>
      <c r="K54" s="11"/>
      <c r="L54" s="11"/>
    </row>
    <row r="55" spans="1:12" ht="15" x14ac:dyDescent="0.2">
      <c r="A55" s="7"/>
      <c r="B55" s="7"/>
      <c r="C55" s="7"/>
      <c r="D55" s="8"/>
      <c r="E55" s="9"/>
      <c r="F55" s="10"/>
      <c r="G55" s="10"/>
      <c r="H55" s="10"/>
      <c r="I55" s="13"/>
      <c r="J55" s="24"/>
      <c r="K55" s="11"/>
      <c r="L55" s="11"/>
    </row>
    <row r="56" spans="1:12" ht="15" x14ac:dyDescent="0.2">
      <c r="A56" s="7"/>
      <c r="B56" s="7"/>
      <c r="C56" s="7"/>
      <c r="D56" s="8"/>
      <c r="E56" s="9"/>
      <c r="F56" s="10"/>
      <c r="G56" s="10"/>
      <c r="H56" s="10"/>
      <c r="I56" s="13"/>
      <c r="J56" s="24"/>
      <c r="K56" s="11"/>
      <c r="L56" s="11"/>
    </row>
    <row r="57" spans="1:12" ht="15" x14ac:dyDescent="0.2">
      <c r="A57" s="7"/>
      <c r="B57" s="7"/>
      <c r="C57" s="7"/>
      <c r="D57" s="8"/>
      <c r="E57" s="9"/>
      <c r="F57" s="10"/>
      <c r="G57" s="10"/>
      <c r="H57" s="10"/>
      <c r="I57" s="13"/>
      <c r="J57" s="24"/>
      <c r="K57" s="11"/>
      <c r="L57" s="11"/>
    </row>
    <row r="58" spans="1:12" ht="15" x14ac:dyDescent="0.2">
      <c r="A58" s="7"/>
      <c r="B58" s="7"/>
      <c r="C58" s="7"/>
      <c r="D58" s="8"/>
      <c r="E58" s="9"/>
      <c r="F58" s="10"/>
      <c r="G58" s="10"/>
      <c r="H58" s="10"/>
      <c r="I58" s="13"/>
      <c r="J58" s="24"/>
      <c r="K58" s="11"/>
      <c r="L58" s="11"/>
    </row>
    <row r="59" spans="1:12" ht="15" x14ac:dyDescent="0.2">
      <c r="A59" s="7"/>
      <c r="B59" s="7"/>
      <c r="C59" s="7"/>
      <c r="D59" s="8"/>
      <c r="E59" s="9"/>
      <c r="F59" s="10"/>
      <c r="G59" s="10"/>
      <c r="H59" s="10"/>
      <c r="I59" s="13"/>
      <c r="J59" s="24"/>
      <c r="K59" s="11"/>
      <c r="L59" s="11"/>
    </row>
    <row r="60" spans="1:12" ht="15" x14ac:dyDescent="0.2">
      <c r="A60" s="7"/>
      <c r="B60" s="7"/>
      <c r="C60" s="7"/>
      <c r="D60" s="8"/>
      <c r="E60" s="9"/>
      <c r="F60" s="10"/>
      <c r="G60" s="10"/>
      <c r="H60" s="10"/>
      <c r="I60" s="13"/>
      <c r="J60" s="24"/>
      <c r="K60" s="11"/>
      <c r="L60" s="11"/>
    </row>
    <row r="61" spans="1:12" ht="15" x14ac:dyDescent="0.2">
      <c r="A61" s="7"/>
      <c r="B61" s="7"/>
      <c r="C61" s="7"/>
      <c r="D61" s="8"/>
      <c r="E61" s="9"/>
      <c r="F61" s="10"/>
      <c r="G61" s="10"/>
      <c r="H61" s="10"/>
      <c r="I61" s="13"/>
      <c r="J61" s="24"/>
      <c r="K61" s="11"/>
      <c r="L61" s="11"/>
    </row>
    <row r="62" spans="1:12" ht="15" x14ac:dyDescent="0.2">
      <c r="A62" s="7"/>
      <c r="B62" s="7"/>
      <c r="C62" s="7"/>
      <c r="D62" s="8"/>
      <c r="E62" s="9"/>
      <c r="F62" s="10"/>
      <c r="G62" s="10"/>
      <c r="H62" s="10"/>
      <c r="I62" s="13"/>
      <c r="J62" s="24"/>
      <c r="K62" s="11"/>
      <c r="L62" s="11"/>
    </row>
    <row r="63" spans="1:12" ht="15" x14ac:dyDescent="0.2">
      <c r="A63" s="7"/>
      <c r="B63" s="7"/>
      <c r="C63" s="7"/>
      <c r="D63" s="8"/>
      <c r="E63" s="9"/>
      <c r="F63" s="10"/>
      <c r="G63" s="10"/>
      <c r="H63" s="10"/>
      <c r="I63" s="13"/>
      <c r="J63" s="24"/>
      <c r="K63" s="11"/>
      <c r="L63" s="11"/>
    </row>
    <row r="64" spans="1:12" ht="15" x14ac:dyDescent="0.2">
      <c r="A64" s="7"/>
      <c r="B64" s="7"/>
      <c r="C64" s="7"/>
      <c r="D64" s="8"/>
      <c r="E64" s="9"/>
      <c r="F64" s="10"/>
      <c r="G64" s="10"/>
      <c r="H64" s="10"/>
      <c r="I64" s="13"/>
      <c r="J64" s="24"/>
      <c r="K64" s="11"/>
      <c r="L64" s="11"/>
    </row>
    <row r="65" spans="1:12" ht="15" x14ac:dyDescent="0.2">
      <c r="A65" s="7"/>
      <c r="B65" s="7"/>
      <c r="C65" s="7"/>
      <c r="D65" s="8"/>
      <c r="E65" s="9"/>
      <c r="F65" s="10"/>
      <c r="G65" s="10"/>
      <c r="H65" s="10"/>
      <c r="I65" s="13"/>
      <c r="J65" s="24"/>
      <c r="K65" s="11"/>
      <c r="L65" s="11"/>
    </row>
    <row r="66" spans="1:12" ht="15" x14ac:dyDescent="0.2">
      <c r="A66" s="7"/>
      <c r="B66" s="7"/>
      <c r="C66" s="7"/>
      <c r="D66" s="8"/>
      <c r="E66" s="9"/>
      <c r="F66" s="10"/>
      <c r="G66" s="10"/>
      <c r="H66" s="10"/>
      <c r="I66" s="13"/>
      <c r="J66" s="24"/>
      <c r="K66" s="11"/>
      <c r="L66" s="11"/>
    </row>
    <row r="67" spans="1:12" ht="15" x14ac:dyDescent="0.2">
      <c r="A67" s="7"/>
      <c r="B67" s="7"/>
      <c r="C67" s="7"/>
      <c r="D67" s="8"/>
      <c r="E67" s="9"/>
      <c r="F67" s="10"/>
      <c r="G67" s="10"/>
      <c r="H67" s="10"/>
      <c r="I67" s="13"/>
      <c r="J67" s="24"/>
      <c r="K67" s="11"/>
      <c r="L67" s="11"/>
    </row>
    <row r="68" spans="1:12" ht="15" x14ac:dyDescent="0.2">
      <c r="A68" s="7"/>
      <c r="B68" s="7"/>
      <c r="C68" s="7"/>
      <c r="D68" s="8"/>
      <c r="E68" s="9"/>
      <c r="F68" s="10"/>
      <c r="G68" s="10"/>
      <c r="H68" s="10"/>
      <c r="I68" s="13"/>
      <c r="J68" s="24"/>
      <c r="K68" s="11"/>
      <c r="L68" s="11"/>
    </row>
    <row r="69" spans="1:12" ht="15" x14ac:dyDescent="0.2">
      <c r="A69" s="7"/>
      <c r="B69" s="7"/>
      <c r="C69" s="7"/>
      <c r="D69" s="8"/>
      <c r="E69" s="9"/>
      <c r="F69" s="10"/>
      <c r="G69" s="10"/>
      <c r="H69" s="10"/>
      <c r="I69" s="13"/>
      <c r="J69" s="24"/>
      <c r="K69" s="11"/>
      <c r="L69" s="11"/>
    </row>
    <row r="70" spans="1:12" ht="15" x14ac:dyDescent="0.2">
      <c r="A70" s="7"/>
      <c r="B70" s="7"/>
      <c r="C70" s="7"/>
      <c r="D70" s="8"/>
      <c r="E70" s="9"/>
      <c r="F70" s="10"/>
      <c r="G70" s="10"/>
      <c r="H70" s="10"/>
      <c r="I70" s="13"/>
      <c r="J70" s="24"/>
      <c r="K70" s="11"/>
      <c r="L70" s="11"/>
    </row>
  </sheetData>
  <mergeCells count="31">
    <mergeCell ref="A35:D35"/>
    <mergeCell ref="E35:F35"/>
    <mergeCell ref="B40:K40"/>
    <mergeCell ref="A33:D33"/>
    <mergeCell ref="E37:F37"/>
    <mergeCell ref="H9:H10"/>
    <mergeCell ref="I9:I10"/>
    <mergeCell ref="J9:J10"/>
    <mergeCell ref="K9:L9"/>
    <mergeCell ref="A34:F34"/>
    <mergeCell ref="M9:M10"/>
    <mergeCell ref="G34:M35"/>
    <mergeCell ref="A36:A41"/>
    <mergeCell ref="A3:M3"/>
    <mergeCell ref="B38:M38"/>
    <mergeCell ref="B39:M39"/>
    <mergeCell ref="B41:M41"/>
    <mergeCell ref="E8:I8"/>
    <mergeCell ref="J8:M8"/>
    <mergeCell ref="A9:A10"/>
    <mergeCell ref="B9:B10"/>
    <mergeCell ref="C9:C10"/>
    <mergeCell ref="D9:D10"/>
    <mergeCell ref="E9:E10"/>
    <mergeCell ref="F9:F10"/>
    <mergeCell ref="G9:G10"/>
    <mergeCell ref="A1:M1"/>
    <mergeCell ref="A2:M2"/>
    <mergeCell ref="A4:M4"/>
    <mergeCell ref="A5:M5"/>
    <mergeCell ref="A6:M7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23069.160920/2021-20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workbookViewId="0">
      <selection activeCell="F11" sqref="F11"/>
    </sheetView>
  </sheetViews>
  <sheetFormatPr defaultRowHeight="15" x14ac:dyDescent="0.25"/>
  <cols>
    <col min="1" max="1" width="13.85546875" customWidth="1"/>
    <col min="2" max="2" width="37.140625" customWidth="1"/>
    <col min="3" max="3" width="14.7109375" customWidth="1"/>
    <col min="4" max="4" width="10.85546875" bestFit="1" customWidth="1"/>
    <col min="5" max="5" width="24.5703125" customWidth="1"/>
    <col min="6" max="6" width="22.7109375" customWidth="1"/>
    <col min="7" max="7" width="14.28515625" customWidth="1"/>
  </cols>
  <sheetData>
    <row r="1" spans="1:13" ht="15.75" x14ac:dyDescent="0.25">
      <c r="A1" s="103" t="s">
        <v>6</v>
      </c>
      <c r="B1" s="103"/>
      <c r="C1" s="103"/>
      <c r="D1" s="103"/>
      <c r="E1" s="103"/>
      <c r="F1" s="103"/>
      <c r="G1" s="103"/>
      <c r="H1" s="80"/>
      <c r="I1" s="80"/>
      <c r="J1" s="80"/>
      <c r="K1" s="80"/>
      <c r="L1" s="80"/>
      <c r="M1" s="80"/>
    </row>
    <row r="2" spans="1:13" ht="15.75" x14ac:dyDescent="0.25">
      <c r="A2" s="103" t="s">
        <v>2</v>
      </c>
      <c r="B2" s="103"/>
      <c r="C2" s="103"/>
      <c r="D2" s="103"/>
      <c r="E2" s="103"/>
      <c r="F2" s="103"/>
      <c r="G2" s="103"/>
      <c r="H2" s="80"/>
      <c r="I2" s="80"/>
      <c r="J2" s="80"/>
      <c r="K2" s="80"/>
      <c r="L2" s="80"/>
      <c r="M2" s="80"/>
    </row>
    <row r="3" spans="1:13" ht="15.75" x14ac:dyDescent="0.25">
      <c r="A3" s="111" t="s">
        <v>114</v>
      </c>
      <c r="B3" s="111"/>
      <c r="C3" s="111"/>
      <c r="D3" s="111"/>
      <c r="E3" s="111"/>
      <c r="F3" s="111"/>
      <c r="G3" s="111"/>
      <c r="H3" s="35"/>
      <c r="I3" s="35"/>
      <c r="J3" s="35"/>
      <c r="K3" s="35"/>
      <c r="L3" s="35"/>
      <c r="M3" s="35"/>
    </row>
    <row r="4" spans="1:13" x14ac:dyDescent="0.25">
      <c r="A4" s="104" t="s">
        <v>25</v>
      </c>
      <c r="B4" s="104"/>
      <c r="C4" s="104"/>
      <c r="D4" s="104"/>
      <c r="E4" s="104"/>
      <c r="F4" s="104"/>
      <c r="G4" s="36"/>
      <c r="H4" s="36"/>
      <c r="I4" s="36"/>
    </row>
    <row r="5" spans="1:13" ht="31.5" customHeight="1" x14ac:dyDescent="0.25">
      <c r="A5" s="105" t="s">
        <v>109</v>
      </c>
      <c r="B5" s="105"/>
      <c r="C5" s="105"/>
      <c r="D5" s="105"/>
      <c r="E5" s="105"/>
      <c r="F5" s="105"/>
      <c r="G5" s="105"/>
      <c r="H5" s="37"/>
      <c r="I5" s="37"/>
      <c r="J5" s="37"/>
      <c r="K5" s="37"/>
      <c r="L5" s="37"/>
    </row>
    <row r="6" spans="1:13" ht="15" customHeight="1" x14ac:dyDescent="0.25">
      <c r="A6" s="106" t="s">
        <v>110</v>
      </c>
      <c r="B6" s="106"/>
      <c r="C6" s="106"/>
      <c r="D6" s="106"/>
      <c r="E6" s="106"/>
      <c r="F6" s="106"/>
      <c r="G6" s="106"/>
      <c r="H6" s="93"/>
      <c r="I6" s="93"/>
      <c r="J6" s="93"/>
      <c r="K6" s="93"/>
      <c r="L6" s="93"/>
    </row>
    <row r="7" spans="1:13" x14ac:dyDescent="0.25">
      <c r="A7" s="128"/>
      <c r="B7" s="128"/>
      <c r="C7" s="128"/>
      <c r="D7" s="128"/>
      <c r="E7" s="128"/>
      <c r="F7" s="128"/>
      <c r="G7" s="128"/>
      <c r="H7" s="93"/>
      <c r="I7" s="93"/>
      <c r="J7" s="93"/>
      <c r="K7" s="93"/>
      <c r="L7" s="93"/>
    </row>
    <row r="8" spans="1:13" x14ac:dyDescent="0.25">
      <c r="A8" s="135" t="s">
        <v>0</v>
      </c>
      <c r="B8" s="137" t="s">
        <v>40</v>
      </c>
      <c r="C8" s="137" t="s">
        <v>41</v>
      </c>
      <c r="D8" s="137" t="s">
        <v>42</v>
      </c>
      <c r="E8" s="139" t="s">
        <v>43</v>
      </c>
      <c r="F8" s="140"/>
      <c r="G8" s="141" t="s">
        <v>44</v>
      </c>
      <c r="H8" s="65"/>
      <c r="I8" s="65"/>
    </row>
    <row r="9" spans="1:13" x14ac:dyDescent="0.25">
      <c r="A9" s="136"/>
      <c r="B9" s="138"/>
      <c r="C9" s="138"/>
      <c r="D9" s="138"/>
      <c r="E9" s="66" t="s">
        <v>20</v>
      </c>
      <c r="F9" s="66" t="s">
        <v>21</v>
      </c>
      <c r="G9" s="142"/>
      <c r="H9" s="65"/>
      <c r="I9" s="65"/>
    </row>
    <row r="10" spans="1:13" ht="6.95" customHeight="1" x14ac:dyDescent="0.25">
      <c r="A10" s="129" t="s">
        <v>14</v>
      </c>
      <c r="B10" s="143" t="s">
        <v>103</v>
      </c>
      <c r="C10" s="133">
        <f>Orçamento!$M$11</f>
        <v>875.58975000000009</v>
      </c>
      <c r="D10" s="134">
        <f>C10/C$22</f>
        <v>2.1249299934880454E-2</v>
      </c>
      <c r="E10" s="67"/>
      <c r="F10" s="67"/>
      <c r="G10" s="68"/>
      <c r="H10" s="65"/>
      <c r="I10" s="65"/>
    </row>
    <row r="11" spans="1:13" ht="15" customHeight="1" x14ac:dyDescent="0.25">
      <c r="A11" s="130"/>
      <c r="B11" s="132"/>
      <c r="C11" s="133"/>
      <c r="D11" s="134"/>
      <c r="E11" s="38">
        <f>C10/2</f>
        <v>437.79487500000005</v>
      </c>
      <c r="F11" s="38">
        <f>C10/2</f>
        <v>437.79487500000005</v>
      </c>
      <c r="G11" s="69">
        <f>$C$22-SUM(E11:F11)</f>
        <v>40329.991266000005</v>
      </c>
      <c r="H11" s="65"/>
      <c r="I11" s="65"/>
    </row>
    <row r="12" spans="1:13" ht="6.95" customHeight="1" x14ac:dyDescent="0.25">
      <c r="A12" s="129" t="s">
        <v>15</v>
      </c>
      <c r="B12" s="131" t="s">
        <v>53</v>
      </c>
      <c r="C12" s="133">
        <f>Orçamento!$M$13</f>
        <v>4398.6417000000001</v>
      </c>
      <c r="D12" s="134">
        <f>C12/C$22</f>
        <v>0.10674868771519132</v>
      </c>
      <c r="E12" s="94"/>
      <c r="F12" s="95"/>
      <c r="G12" s="68"/>
      <c r="H12" s="65"/>
      <c r="I12" s="65"/>
    </row>
    <row r="13" spans="1:13" x14ac:dyDescent="0.25">
      <c r="A13" s="130"/>
      <c r="B13" s="132"/>
      <c r="C13" s="132"/>
      <c r="D13" s="134"/>
      <c r="E13" s="38">
        <f>C12/2</f>
        <v>2199.3208500000001</v>
      </c>
      <c r="F13" s="38">
        <f>C12/2</f>
        <v>2199.3208500000001</v>
      </c>
      <c r="G13" s="69">
        <f>G11-SUM(E13:F13)</f>
        <v>35931.349566000004</v>
      </c>
      <c r="H13" s="65"/>
      <c r="I13" s="65"/>
    </row>
    <row r="14" spans="1:13" ht="6.95" customHeight="1" x14ac:dyDescent="0.25">
      <c r="A14" s="129" t="s">
        <v>16</v>
      </c>
      <c r="B14" s="143" t="s">
        <v>71</v>
      </c>
      <c r="C14" s="133">
        <f>Orçamento!$M$19</f>
        <v>2525.1576000000005</v>
      </c>
      <c r="D14" s="134">
        <f>C14/C$22</f>
        <v>6.1281931664050299E-2</v>
      </c>
      <c r="E14" s="67"/>
      <c r="F14" s="67"/>
      <c r="G14" s="68"/>
      <c r="H14" s="65"/>
      <c r="I14" s="65"/>
    </row>
    <row r="15" spans="1:13" x14ac:dyDescent="0.25">
      <c r="A15" s="130"/>
      <c r="B15" s="132"/>
      <c r="C15" s="132"/>
      <c r="D15" s="134"/>
      <c r="E15" s="38">
        <f>C14/2</f>
        <v>1262.5788000000002</v>
      </c>
      <c r="F15" s="38">
        <f>C14/2</f>
        <v>1262.5788000000002</v>
      </c>
      <c r="G15" s="69">
        <f>G13-SUM(E15:F15)</f>
        <v>33406.191966000006</v>
      </c>
      <c r="H15" s="65"/>
      <c r="I15" s="65"/>
    </row>
    <row r="16" spans="1:13" ht="6.95" customHeight="1" x14ac:dyDescent="0.25">
      <c r="A16" s="129" t="s">
        <v>17</v>
      </c>
      <c r="B16" s="131" t="s">
        <v>80</v>
      </c>
      <c r="C16" s="133">
        <f>Orçamento!$M$22</f>
        <v>9621.2952000000005</v>
      </c>
      <c r="D16" s="134">
        <f>C16/C$22</f>
        <v>0.23349495293523662</v>
      </c>
      <c r="E16" s="96"/>
      <c r="F16" s="67"/>
      <c r="G16" s="68"/>
      <c r="H16" s="65"/>
      <c r="I16" s="65"/>
    </row>
    <row r="17" spans="1:9" x14ac:dyDescent="0.25">
      <c r="A17" s="130"/>
      <c r="B17" s="132"/>
      <c r="C17" s="132"/>
      <c r="D17" s="134"/>
      <c r="E17" s="38">
        <f>C16/2</f>
        <v>4810.6476000000002</v>
      </c>
      <c r="F17" s="38">
        <f>C16/2</f>
        <v>4810.6476000000002</v>
      </c>
      <c r="G17" s="69">
        <f>G15-SUM(E17:F17)</f>
        <v>23784.896766000005</v>
      </c>
      <c r="H17" s="65"/>
      <c r="I17" s="65"/>
    </row>
    <row r="18" spans="1:9" ht="6.95" customHeight="1" x14ac:dyDescent="0.25">
      <c r="A18" s="129" t="s">
        <v>18</v>
      </c>
      <c r="B18" s="143" t="s">
        <v>84</v>
      </c>
      <c r="C18" s="133">
        <f>Orçamento!$M$24</f>
        <v>22237.990655999998</v>
      </c>
      <c r="D18" s="134">
        <f>C18/C$22</f>
        <v>0.53968394833129651</v>
      </c>
      <c r="E18" s="96"/>
      <c r="F18" s="67"/>
      <c r="G18" s="68"/>
      <c r="H18" s="65"/>
      <c r="I18" s="65"/>
    </row>
    <row r="19" spans="1:9" x14ac:dyDescent="0.25">
      <c r="A19" s="130"/>
      <c r="B19" s="132"/>
      <c r="C19" s="132"/>
      <c r="D19" s="134"/>
      <c r="E19" s="38">
        <f>C18/2</f>
        <v>11118.995327999999</v>
      </c>
      <c r="F19" s="38">
        <f>C18/2</f>
        <v>11118.995327999999</v>
      </c>
      <c r="G19" s="69">
        <f>G17-SUM(E19:F19)</f>
        <v>1546.9061100000072</v>
      </c>
      <c r="H19" s="65"/>
      <c r="I19" s="65"/>
    </row>
    <row r="20" spans="1:9" ht="6.95" customHeight="1" x14ac:dyDescent="0.25">
      <c r="A20" s="129" t="s">
        <v>19</v>
      </c>
      <c r="B20" s="143" t="s">
        <v>100</v>
      </c>
      <c r="C20" s="133">
        <f>Orçamento!$M$30</f>
        <v>1546.9061100000001</v>
      </c>
      <c r="D20" s="134">
        <f>C20/C$22</f>
        <v>3.7541179419344706E-2</v>
      </c>
      <c r="E20" s="96"/>
      <c r="F20" s="67"/>
      <c r="G20" s="68"/>
      <c r="H20" s="65"/>
      <c r="I20" s="65"/>
    </row>
    <row r="21" spans="1:9" x14ac:dyDescent="0.25">
      <c r="A21" s="130"/>
      <c r="B21" s="132"/>
      <c r="C21" s="132"/>
      <c r="D21" s="134"/>
      <c r="E21" s="38">
        <f>C20/2</f>
        <v>773.45305500000006</v>
      </c>
      <c r="F21" s="38">
        <f>C20/2</f>
        <v>773.45305500000006</v>
      </c>
      <c r="G21" s="69">
        <f>G19-SUM(E21:F21)</f>
        <v>7.0485839387401938E-12</v>
      </c>
      <c r="H21" s="65"/>
      <c r="I21" s="65"/>
    </row>
    <row r="22" spans="1:9" x14ac:dyDescent="0.25">
      <c r="A22" s="71"/>
      <c r="B22" s="39" t="s">
        <v>45</v>
      </c>
      <c r="C22" s="40">
        <f>SUM(C10:C21)</f>
        <v>41205.581016000004</v>
      </c>
      <c r="D22" s="72">
        <f>SUM(D10:D21)</f>
        <v>1</v>
      </c>
      <c r="E22" s="73"/>
      <c r="F22" s="73"/>
      <c r="G22" s="156"/>
      <c r="H22" s="65"/>
      <c r="I22" s="65"/>
    </row>
    <row r="23" spans="1:9" x14ac:dyDescent="0.25">
      <c r="A23" s="71"/>
      <c r="B23" s="158" t="s">
        <v>46</v>
      </c>
      <c r="C23" s="158"/>
      <c r="D23" s="158"/>
      <c r="E23" s="70">
        <f>SUM(E11:E21)</f>
        <v>20602.790508000002</v>
      </c>
      <c r="F23" s="70">
        <f>SUM(F11:F21)</f>
        <v>20602.790508000002</v>
      </c>
      <c r="G23" s="156"/>
      <c r="H23" s="65"/>
      <c r="I23" s="65"/>
    </row>
    <row r="24" spans="1:9" x14ac:dyDescent="0.25">
      <c r="A24" s="71"/>
      <c r="B24" s="159" t="s">
        <v>22</v>
      </c>
      <c r="C24" s="159"/>
      <c r="D24" s="159"/>
      <c r="E24" s="41">
        <f>E23</f>
        <v>20602.790508000002</v>
      </c>
      <c r="F24" s="41">
        <f>E24+F23</f>
        <v>41205.581016000004</v>
      </c>
      <c r="G24" s="156"/>
      <c r="H24" s="65"/>
      <c r="I24" s="65"/>
    </row>
    <row r="25" spans="1:9" x14ac:dyDescent="0.25">
      <c r="A25" s="74"/>
      <c r="B25" s="159" t="s">
        <v>23</v>
      </c>
      <c r="C25" s="159"/>
      <c r="D25" s="159"/>
      <c r="E25" s="75">
        <f>E23/C22</f>
        <v>0.5</v>
      </c>
      <c r="F25" s="75">
        <f>F23/C22</f>
        <v>0.5</v>
      </c>
      <c r="G25" s="156"/>
      <c r="H25" s="65"/>
      <c r="I25" s="65"/>
    </row>
    <row r="26" spans="1:9" x14ac:dyDescent="0.25">
      <c r="A26" s="76"/>
      <c r="B26" s="160" t="s">
        <v>24</v>
      </c>
      <c r="C26" s="160"/>
      <c r="D26" s="160"/>
      <c r="E26" s="77">
        <f>E25</f>
        <v>0.5</v>
      </c>
      <c r="F26" s="97">
        <f>E26+F25</f>
        <v>1</v>
      </c>
      <c r="G26" s="157"/>
      <c r="H26" s="65"/>
      <c r="I26" s="65"/>
    </row>
    <row r="27" spans="1:9" ht="33" customHeight="1" x14ac:dyDescent="0.25">
      <c r="A27" s="144" t="s">
        <v>9</v>
      </c>
      <c r="B27" s="145"/>
      <c r="C27" s="145"/>
      <c r="D27" s="145"/>
      <c r="E27" s="150" t="s">
        <v>111</v>
      </c>
      <c r="F27" s="151"/>
      <c r="G27" s="152"/>
      <c r="H27" s="99"/>
    </row>
    <row r="28" spans="1:9" ht="33" customHeight="1" x14ac:dyDescent="0.25">
      <c r="A28" s="147" t="s">
        <v>112</v>
      </c>
      <c r="B28" s="148"/>
      <c r="C28" s="149"/>
      <c r="D28" s="79" t="s">
        <v>38</v>
      </c>
      <c r="E28" s="153"/>
      <c r="F28" s="154"/>
      <c r="G28" s="155"/>
    </row>
    <row r="29" spans="1:9" x14ac:dyDescent="0.25">
      <c r="A29" s="28" t="s">
        <v>11</v>
      </c>
      <c r="B29" s="29"/>
      <c r="C29" s="100"/>
      <c r="D29" s="30"/>
      <c r="E29" s="101"/>
      <c r="F29" s="98"/>
      <c r="G29" s="102"/>
      <c r="H29" s="13"/>
      <c r="I29" s="11"/>
    </row>
    <row r="30" spans="1:9" ht="26.25" customHeight="1" x14ac:dyDescent="0.25">
      <c r="A30" s="27"/>
      <c r="B30" s="146" t="s">
        <v>47</v>
      </c>
      <c r="C30" s="146"/>
      <c r="D30" s="146"/>
      <c r="E30" s="146"/>
      <c r="F30" s="146"/>
      <c r="G30" s="33"/>
      <c r="H30" s="33"/>
      <c r="I30" s="33"/>
    </row>
    <row r="31" spans="1:9" x14ac:dyDescent="0.25">
      <c r="A31" s="7"/>
      <c r="B31" s="112"/>
      <c r="C31" s="124"/>
      <c r="D31" s="124"/>
      <c r="E31" s="124"/>
      <c r="F31" s="124"/>
      <c r="G31" s="124"/>
      <c r="H31" s="124"/>
      <c r="I31" s="124"/>
    </row>
    <row r="32" spans="1:9" x14ac:dyDescent="0.25">
      <c r="A32" s="7"/>
      <c r="B32" s="112"/>
      <c r="C32" s="124"/>
      <c r="D32" s="124"/>
      <c r="E32" s="124"/>
      <c r="F32" s="124"/>
      <c r="G32" s="124"/>
      <c r="H32" s="124"/>
      <c r="I32" s="124"/>
    </row>
    <row r="33" spans="1:9" x14ac:dyDescent="0.25">
      <c r="A33" s="16"/>
      <c r="B33" s="112"/>
      <c r="C33" s="124"/>
      <c r="D33" s="124"/>
      <c r="E33" s="124"/>
      <c r="F33" s="124"/>
      <c r="G33" s="124"/>
      <c r="H33" s="124"/>
      <c r="I33" s="124"/>
    </row>
    <row r="34" spans="1:9" x14ac:dyDescent="0.25">
      <c r="A34" s="7"/>
      <c r="I34" s="11"/>
    </row>
  </sheetData>
  <mergeCells count="48">
    <mergeCell ref="G22:G26"/>
    <mergeCell ref="B23:D23"/>
    <mergeCell ref="B24:D24"/>
    <mergeCell ref="B25:D25"/>
    <mergeCell ref="B26:D26"/>
    <mergeCell ref="A27:D27"/>
    <mergeCell ref="B30:F30"/>
    <mergeCell ref="B31:I31"/>
    <mergeCell ref="B32:I32"/>
    <mergeCell ref="B33:I33"/>
    <mergeCell ref="A28:C28"/>
    <mergeCell ref="E27:G28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6:G7"/>
    <mergeCell ref="A12:A13"/>
    <mergeCell ref="B12:B13"/>
    <mergeCell ref="C12:C13"/>
    <mergeCell ref="D12:D13"/>
    <mergeCell ref="A8:A9"/>
    <mergeCell ref="B8:B9"/>
    <mergeCell ref="C8:C9"/>
    <mergeCell ref="D8:D9"/>
    <mergeCell ref="E8:F8"/>
    <mergeCell ref="G8:G9"/>
    <mergeCell ref="A10:A11"/>
    <mergeCell ref="B10:B11"/>
    <mergeCell ref="C10:C11"/>
    <mergeCell ref="D10:D11"/>
    <mergeCell ref="A4:F4"/>
    <mergeCell ref="A1:G1"/>
    <mergeCell ref="A2:G2"/>
    <mergeCell ref="A3:G3"/>
    <mergeCell ref="A5:G5"/>
  </mergeCells>
  <printOptions horizontalCentered="1"/>
  <pageMargins left="0" right="0" top="0.59055118110236227" bottom="0.59055118110236227" header="0.11811023622047245" footer="0.11811023622047245"/>
  <pageSetup paperSize="9" scale="80" orientation="landscape" verticalDpi="0" r:id="rId1"/>
  <headerFooter>
    <oddHeader>&amp;RFls.:________
Processo n.º 23069.160920/2021-20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Hellen Medeiros</cp:lastModifiedBy>
  <cp:lastPrinted>2021-08-16T14:12:30Z</cp:lastPrinted>
  <dcterms:created xsi:type="dcterms:W3CDTF">2009-04-27T20:33:58Z</dcterms:created>
  <dcterms:modified xsi:type="dcterms:W3CDTF">2021-08-31T15:53:37Z</dcterms:modified>
</cp:coreProperties>
</file>