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quivos da UFF\CPL\Licitação\Pregão\2022\PE 84-2022 Projeto PCIP\PE 84-2022 Contratação Projeto PCIP\"/>
    </mc:Choice>
  </mc:AlternateContent>
  <xr:revisionPtr revIDLastSave="0" documentId="13_ncr:1_{6EF978D3-A5F8-468E-9F17-A4B82E004ECF}" xr6:coauthVersionLast="47" xr6:coauthVersionMax="47" xr10:uidLastSave="{00000000-0000-0000-0000-000000000000}"/>
  <bookViews>
    <workbookView xWindow="-120" yWindow="-120" windowWidth="20730" windowHeight="11160" xr2:uid="{B52D1D73-2510-4378-90DA-E464D381B14C}"/>
  </bookViews>
  <sheets>
    <sheet name="Resumo" sheetId="5" r:id="rId1"/>
    <sheet name="Orçamento" sheetId="2" r:id="rId2"/>
    <sheet name="Cronograma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s">#N/A</definedName>
    <definedName name="_01" localSheetId="2">#REF!</definedName>
    <definedName name="_01" localSheetId="0">#REF!</definedName>
    <definedName name="_01">#REF!</definedName>
    <definedName name="_01_4" localSheetId="2">#REF!</definedName>
    <definedName name="_01_4">#REF!</definedName>
    <definedName name="_10Excel_BuiltIn_Print_Area_1_1_1" localSheetId="2">#REF!</definedName>
    <definedName name="_10Excel_BuiltIn_Print_Area_1_1_1">#REF!</definedName>
    <definedName name="_11Excel_BuiltIn_Print_Area_1_1_1_1">#REF!</definedName>
    <definedName name="_12Excel_BuiltIn_Print_Area_1_1_1_1_1">#REF!</definedName>
    <definedName name="_13Excel_BuiltIn_Print_Area_5_1">#REF!</definedName>
    <definedName name="_14Excel_BuiltIn_Print_Area_5_1_1">"$#REF!.$A$1:$F$49"</definedName>
    <definedName name="_15Excel_BuiltIn_Print_Area_7_1" localSheetId="2">#REF!</definedName>
    <definedName name="_15Excel_BuiltIn_Print_Area_7_1">#REF!</definedName>
    <definedName name="_16ILUM_4_1">"$#REF!.$#REF!$#REF!"</definedName>
    <definedName name="_17INTE_4_1">"$#REF!.$#REF!$#REF!"</definedName>
    <definedName name="_18PARA_4_1">"$#REF!.$#REF!$#REF!"</definedName>
    <definedName name="_1CABO_4_1">"$#REF!.$#REF!$#REF!"</definedName>
    <definedName name="_2CAIX_4_1">"$#REF!.$#REF!$#REF!"</definedName>
    <definedName name="_3CDT_4_1">"$#REF!.$#REF!$#REF!"</definedName>
    <definedName name="_4COND_4_1">"$#REF!.$#REF!$#REF!"</definedName>
    <definedName name="_5CONE_4_1">"$#REF!.$#REF!$#REF!"</definedName>
    <definedName name="_6DIVE_4_1">"$#REF!.$#REF!$#REF!"</definedName>
    <definedName name="_7EQUI_4_1">"$#REF!.$#REF!$#REF!"</definedName>
    <definedName name="_8Excel_BuiltIn_Print_Area_1" localSheetId="2">#REF!</definedName>
    <definedName name="_8Excel_BuiltIn_Print_Area_1">#REF!</definedName>
    <definedName name="_9Excel_BuiltIn_Print_Area_1_1" localSheetId="2">#REF!</definedName>
    <definedName name="_9Excel_BuiltIn_Print_Area_1_1">#REF!</definedName>
    <definedName name="_A99990" localSheetId="2">'[1]Climatização Prédio DECEA'!#REF!</definedName>
    <definedName name="_A99990">'[1]Climatização Prédio DECEA'!#REF!</definedName>
    <definedName name="_A99999" localSheetId="2">'[1]Climatização Prédio DECEA'!#REF!</definedName>
    <definedName name="_A99999">'[1]Climatização Prédio DECEA'!#REF!</definedName>
    <definedName name="_s" localSheetId="2">#REF!</definedName>
    <definedName name="_s">#REF!</definedName>
    <definedName name="Á1" localSheetId="2">#REF!</definedName>
    <definedName name="Á1">#REF!</definedName>
    <definedName name="AAAA" localSheetId="2">#REF!</definedName>
    <definedName name="AAAA">#REF!</definedName>
    <definedName name="ACRES">#REF!</definedName>
    <definedName name="ACRES_4">#REF!</definedName>
    <definedName name="_xlnm.Print_Area" localSheetId="2">Cronograma!$A$1:$L$43</definedName>
    <definedName name="_xlnm.Print_Area" localSheetId="1">Orçamento!$A$1:$Q$48</definedName>
    <definedName name="_xlnm.Print_Area" localSheetId="0">Resumo!$A$1:$F$24</definedName>
    <definedName name="_xlnm.Print_Area">#REF!</definedName>
    <definedName name="Área_impressão_IM" localSheetId="2">#REF!</definedName>
    <definedName name="Área_impressão_IM">#REF!</definedName>
    <definedName name="Área_impressão_IM_1" localSheetId="2">#REF!</definedName>
    <definedName name="Área_impressão_IM_1">#REF!</definedName>
    <definedName name="Área_impressão_IM_1_4" localSheetId="2">'[2]ICEA - SJC'!#REF!</definedName>
    <definedName name="Área_impressão_IM_1_4">'[2]ICEA - SJC'!#REF!</definedName>
    <definedName name="Área_impressão_IM_4" localSheetId="2">#REF!</definedName>
    <definedName name="Área_impressão_IM_4">#REF!</definedName>
    <definedName name="arredondamento" localSheetId="2">#REF!</definedName>
    <definedName name="arredondamento">#REF!</definedName>
    <definedName name="BBBB" localSheetId="2">#REF!</definedName>
    <definedName name="BBBB">#REF!</definedName>
    <definedName name="bdi">#REF!</definedName>
    <definedName name="BuiltIn_AutoFilter___1">#REF!</definedName>
    <definedName name="CABO">"PQ.$#REF!$#REF!"</definedName>
    <definedName name="CABO_2" localSheetId="2">#REF!</definedName>
    <definedName name="CABO_2">#REF!</definedName>
    <definedName name="CABO_3">"$#REF!.$#REF!$#REF!"</definedName>
    <definedName name="CABO_4">"$#REF!.$#REF!$#REF!"</definedName>
    <definedName name="CABO_4_1">"$#REF!.$#REF!$#REF!"</definedName>
    <definedName name="CABO_5">"$#REF!.$#REF!$#REF!"</definedName>
    <definedName name="CABO_6">"$#REF!.$#REF!$#REF!"</definedName>
    <definedName name="CAIX">"PQ.$#REF!$#REF!"</definedName>
    <definedName name="CAIX_2" localSheetId="2">#REF!</definedName>
    <definedName name="CAIX_2">#REF!</definedName>
    <definedName name="CAIX_3">"$#REF!.$#REF!$#REF!"</definedName>
    <definedName name="CAIX_4">"$#REF!.$#REF!$#REF!"</definedName>
    <definedName name="CAIX_4_1">"$#REF!.$#REF!$#REF!"</definedName>
    <definedName name="CAIX_5">"$#REF!.$#REF!$#REF!"</definedName>
    <definedName name="CAIX_6">"$#REF!.$#REF!$#REF!"</definedName>
    <definedName name="ccc" localSheetId="2">'[3]Parte Externa'!#REF!</definedName>
    <definedName name="ccc">'[3]Parte Externa'!#REF!</definedName>
    <definedName name="CDT">"PQ.$#REF!$#REF!"</definedName>
    <definedName name="CDT_2" localSheetId="2">#REF!</definedName>
    <definedName name="CDT_2">#REF!</definedName>
    <definedName name="CDT_3">"$#REF!.$#REF!$#REF!"</definedName>
    <definedName name="CDT_4">"$#REF!.$#REF!$#REF!"</definedName>
    <definedName name="CDT_4_1">"$#REF!.$#REF!$#REF!"</definedName>
    <definedName name="CDT_5">"$#REF!.$#REF!$#REF!"</definedName>
    <definedName name="CDT_6">"$#REF!.$#REF!$#REF!"</definedName>
    <definedName name="COND">"PQ.$#REF!$#REF!"</definedName>
    <definedName name="COND_2" localSheetId="2">#REF!</definedName>
    <definedName name="COND_2">#REF!</definedName>
    <definedName name="COND_3">"$#REF!.$#REF!$#REF!"</definedName>
    <definedName name="COND_4">"$#REF!.$#REF!$#REF!"</definedName>
    <definedName name="COND_4_1">"$#REF!.$#REF!$#REF!"</definedName>
    <definedName name="COND_5">"$#REF!.$#REF!$#REF!"</definedName>
    <definedName name="COND_6">"$#REF!.$#REF!$#REF!"</definedName>
    <definedName name="CONE">"PQ.$#REF!$#REF!"</definedName>
    <definedName name="CONE_2" localSheetId="2">#REF!</definedName>
    <definedName name="CONE_2">#REF!</definedName>
    <definedName name="CONE_3">"$#REF!.$#REF!$#REF!"</definedName>
    <definedName name="CONE_4">"$#REF!.$#REF!$#REF!"</definedName>
    <definedName name="CONE_4_1">"$#REF!.$#REF!$#REF!"</definedName>
    <definedName name="CONE_5">"$#REF!.$#REF!$#REF!"</definedName>
    <definedName name="CONE_6">"$#REF!.$#REF!$#REF!"</definedName>
    <definedName name="_xlnm.Criteria" localSheetId="2">#REF!</definedName>
    <definedName name="_xlnm.Criteria">#REF!</definedName>
    <definedName name="dddd" localSheetId="2">#REF!</definedName>
    <definedName name="dddd">#REF!</definedName>
    <definedName name="DDE_LINK4_5" localSheetId="2">'[4]CRONOGRAMA FISICO-FINANCEIRO'!#REF!</definedName>
    <definedName name="DDE_LINK4_5">'[4]CRONOGRAMA FISICO-FINANCEIRO'!#REF!</definedName>
    <definedName name="DDE_LINK41_5" localSheetId="2">'[4]CRONOGRAMA FISICO-FINANCEIRO'!#REF!</definedName>
    <definedName name="DDE_LINK41_5">'[4]CRONOGRAMA FISICO-FINANCEIRO'!#REF!</definedName>
    <definedName name="DIVE">"PQ.$#REF!$#REF!"</definedName>
    <definedName name="DIVE_2" localSheetId="2">#REF!</definedName>
    <definedName name="DIVE_2">#REF!</definedName>
    <definedName name="DIVE_3">"$#REF!.$#REF!$#REF!"</definedName>
    <definedName name="DIVE_4">"$#REF!.$#REF!$#REF!"</definedName>
    <definedName name="DIVE_4_1">"$#REF!.$#REF!$#REF!"</definedName>
    <definedName name="DIVE_5">"$#REF!.$#REF!$#REF!"</definedName>
    <definedName name="DIVE_6">"$#REF!.$#REF!$#REF!"</definedName>
    <definedName name="DPM_Eletricidade_Ltda." localSheetId="2">#REF!</definedName>
    <definedName name="DPM_Eletricidade_Ltda.">#REF!</definedName>
    <definedName name="EEEEE" localSheetId="2">'[5]ARQUITETURA - ANEXO A'!#REF!</definedName>
    <definedName name="EEEEE">'[5]ARQUITETURA - ANEXO A'!#REF!</definedName>
    <definedName name="EQUI">"PQ.$#REF!$#REF!"</definedName>
    <definedName name="EQUI_2" localSheetId="2">#REF!</definedName>
    <definedName name="EQUI_2">#REF!</definedName>
    <definedName name="EQUI_3">"$#REF!.$#REF!$#REF!"</definedName>
    <definedName name="EQUI_4">"$#REF!.$#REF!$#REF!"</definedName>
    <definedName name="EQUI_4_1">"$#REF!.$#REF!$#REF!"</definedName>
    <definedName name="EQUI_5">"$#REF!.$#REF!$#REF!"</definedName>
    <definedName name="EQUI_6">"$#REF!.$#REF!$#REF!"</definedName>
    <definedName name="Excel_BuiltIn__FilterDatabase_5" localSheetId="2">#REF!</definedName>
    <definedName name="Excel_BuiltIn__FilterDatabase_5">#REF!</definedName>
    <definedName name="Excel_BuiltIn_Print_Area" localSheetId="2">#REF!</definedName>
    <definedName name="Excel_BuiltIn_Print_Area">#REF!</definedName>
    <definedName name="Excel_BuiltIn_Print_Area_1" localSheetId="2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4">#REF!</definedName>
    <definedName name="Excel_BuiltIn_Print_Area_1_1_4">#REF!</definedName>
    <definedName name="Excel_BuiltIn_Print_Area_2">#REF!</definedName>
    <definedName name="Excel_BuiltIn_Print_Area_2_1">#REF!</definedName>
    <definedName name="Excel_BuiltIn_Print_Area_2_1_4">#REF!</definedName>
    <definedName name="Excel_BuiltIn_Print_Area_2_4">#REF!</definedName>
    <definedName name="Excel_BuiltIn_Print_Area_3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4">#REF!</definedName>
    <definedName name="Excel_BuiltIn_Print_Area_5">#REF!</definedName>
    <definedName name="Excel_BuiltIn_Print_Area_5_1">"$#REF!.$A$1:$F$49"</definedName>
    <definedName name="Excel_BuiltIn_Print_Area_5_4" localSheetId="2">#REF!</definedName>
    <definedName name="Excel_BuiltIn_Print_Area_5_4">#REF!</definedName>
    <definedName name="Excel_BuiltIn_Print_Area_6_1" localSheetId="2">#REF!</definedName>
    <definedName name="Excel_BuiltIn_Print_Area_6_1">#REF!</definedName>
    <definedName name="Excel_BuiltIn_Print_Area_7" localSheetId="2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Titles_1">"$'planilha união'.$#REF!$#REF!:$#REF!$#REF!"</definedName>
    <definedName name="Excel_BuiltIn_Print_Titles_1_1" localSheetId="2">#REF!</definedName>
    <definedName name="Excel_BuiltIn_Print_Titles_1_1">#REF!</definedName>
    <definedName name="Excel_BuiltIn_Print_Titles_1_1_2" localSheetId="2">'[6]URB E RED EXT SO SG'!#REF!</definedName>
    <definedName name="Excel_BuiltIn_Print_Titles_1_1_2">'[6]URB E RED EXT SO SG'!#REF!</definedName>
    <definedName name="Excel_BuiltIn_Print_Titles_1_1_4" localSheetId="2">'[7]Climatização Prédio CISCEA'!#REF!</definedName>
    <definedName name="Excel_BuiltIn_Print_Titles_1_1_4">'[7]Climatização Prédio CISCEA'!#REF!</definedName>
    <definedName name="Excel_BuiltIn_Print_Titles_1_4" localSheetId="2">'[2]ICEA - SJC'!#REF!</definedName>
    <definedName name="Excel_BuiltIn_Print_Titles_1_4">'[2]ICEA - SJC'!#REF!</definedName>
    <definedName name="Excel_BuiltIn_Print_Titles_2" localSheetId="2">#REF!</definedName>
    <definedName name="Excel_BuiltIn_Print_Titles_2">#REF!</definedName>
    <definedName name="Excel_BuiltIn_Print_Titles_2_1" localSheetId="2">#REF!</definedName>
    <definedName name="Excel_BuiltIn_Print_Titles_2_1">#REF!</definedName>
    <definedName name="Excel_BuiltIn_Print_Titles_2_4" localSheetId="2">#REF!</definedName>
    <definedName name="Excel_BuiltIn_Print_Titles_2_4">#REF!</definedName>
    <definedName name="Excel_BuiltIn_Print_Titles_3">#REF!</definedName>
    <definedName name="Excel_BuiltIn_Print_Titles_3_1">#REF!</definedName>
    <definedName name="Excel_BuiltIn_Print_Titles_3_4">#REF!</definedName>
    <definedName name="Excel_BuiltIn_Print_Titles_4">#REF!</definedName>
    <definedName name="Excel_BuiltIn_Print_Titles_4_1">#REF!</definedName>
    <definedName name="Excel_BuiltIn_Print_Titles_4_4">#REF!</definedName>
    <definedName name="Excel_BuiltIn_Print_Titles_5">#REF!</definedName>
    <definedName name="Excel_BuiltIn_Print_Titles_5_1">#REF!</definedName>
    <definedName name="Excel_BuiltIn_Print_Titles_5_4">#REF!</definedName>
    <definedName name="ILUM">"PQ.$#REF!$#REF!"</definedName>
    <definedName name="ILUM_2" localSheetId="2">#REF!</definedName>
    <definedName name="ILUM_2">#REF!</definedName>
    <definedName name="ILUM_3">"$#REF!.$#REF!$#REF!"</definedName>
    <definedName name="ILUM_4">"$#REF!.$#REF!$#REF!"</definedName>
    <definedName name="ILUM_4_1">"$#REF!.$#REF!$#REF!"</definedName>
    <definedName name="ILUM_5">"$#REF!.$#REF!$#REF!"</definedName>
    <definedName name="ILUM_6">"$#REF!.$#REF!$#REF!"</definedName>
    <definedName name="INTE">"PQ.$#REF!$#REF!"</definedName>
    <definedName name="INTE_2" localSheetId="2">#REF!</definedName>
    <definedName name="INTE_2">#REF!</definedName>
    <definedName name="INTE_3">"$#REF!.$#REF!$#REF!"</definedName>
    <definedName name="INTE_4">"$#REF!.$#REF!$#REF!"</definedName>
    <definedName name="INTE_4_1">"$#REF!.$#REF!$#REF!"</definedName>
    <definedName name="INTE_5">"$#REF!.$#REF!$#REF!"</definedName>
    <definedName name="INTE_6">"$#REF!.$#REF!$#REF!"</definedName>
    <definedName name="mobilização" localSheetId="2">'[2]ICEA - SJC'!#REF!</definedName>
    <definedName name="mobilização">'[2]ICEA - SJC'!#REF!</definedName>
    <definedName name="NOME_DO_ARQUIVO" localSheetId="2">#REF!</definedName>
    <definedName name="NOME_DO_ARQUIVO">#REF!</definedName>
    <definedName name="NOME_DO_ARQUIVO_2" localSheetId="2">#REF!</definedName>
    <definedName name="NOME_DO_ARQUIVO_2">#REF!</definedName>
    <definedName name="NOME_DO_ARQUIVO_3" localSheetId="2">#REF!</definedName>
    <definedName name="NOME_DO_ARQUIVO_3">#REF!</definedName>
    <definedName name="NOME_DO_ARQUIVO_4">#REF!</definedName>
    <definedName name="NOME_DO_ARQUIVO_9" localSheetId="2">[8]CAPA!#REF!</definedName>
    <definedName name="NOME_DO_ARQUIVO_9">[8]CAPA!#REF!</definedName>
    <definedName name="PARA">"PQ.$#REF!$#REF!"</definedName>
    <definedName name="PARA_2" localSheetId="2">#REF!</definedName>
    <definedName name="PARA_2">#REF!</definedName>
    <definedName name="PARA_3">"$#REF!.$#REF!$#REF!"</definedName>
    <definedName name="PARA_4">"$#REF!.$#REF!$#REF!"</definedName>
    <definedName name="PARA_4_1">"$#REF!.$#REF!$#REF!"</definedName>
    <definedName name="PARA_5">"$#REF!.$#REF!$#REF!"</definedName>
    <definedName name="PARA_6">"$#REF!.$#REF!$#REF!"</definedName>
    <definedName name="Plan2" localSheetId="2">#REF!</definedName>
    <definedName name="Plan2">#REF!</definedName>
    <definedName name="PRAIO" localSheetId="2">#REF!</definedName>
    <definedName name="PRAIO">#REF!</definedName>
    <definedName name="PRAIO_4" localSheetId="2">#REF!</definedName>
    <definedName name="PRAIO_4">#REF!</definedName>
    <definedName name="Print_Area_MI">#REF!</definedName>
    <definedName name="Print_Area_MI___0">"$#REF!.$A$1:$G$64"</definedName>
    <definedName name="_xlnm.Print_Titles" localSheetId="2">Cronograma!$1:$9</definedName>
    <definedName name="_xlnm.Print_Titles" localSheetId="1">Orçamento!$6:$10</definedName>
    <definedName name="_xlnm.Print_Titles" localSheetId="0">Resumo!$4:$8</definedName>
    <definedName name="Títulos_impressão_IM" localSheetId="2">#REF!</definedName>
    <definedName name="Títulos_impressão_IM" localSheetId="0">#REF!</definedName>
    <definedName name="Títulos_impressão_IM">#REF!</definedName>
    <definedName name="Títulos_impressão_IM_1" localSheetId="2">#REF!</definedName>
    <definedName name="Títulos_impressão_IM_1">#REF!</definedName>
    <definedName name="Títulos_impressão_IM_1_4" localSheetId="2">'[2]ICEA - SJC'!#REF!</definedName>
    <definedName name="Títulos_impressão_IM_1_4">'[2]ICEA - SJC'!#REF!</definedName>
    <definedName name="Títulos_impressão_IM_4" localSheetId="2">#REF!</definedName>
    <definedName name="Títulos_impressão_IM_4">#REF!</definedName>
    <definedName name="TOTAL" localSheetId="2">#REF!</definedName>
    <definedName name="TOT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5" i="4" l="1"/>
  <c r="D26" i="4"/>
  <c r="D18" i="4"/>
  <c r="D10" i="4"/>
  <c r="K36" i="4"/>
  <c r="K39" i="4"/>
  <c r="I39" i="4"/>
  <c r="F39" i="4"/>
  <c r="K38" i="4"/>
  <c r="I38" i="4"/>
  <c r="I36" i="4"/>
  <c r="F38" i="4"/>
  <c r="C26" i="4"/>
  <c r="F29" i="4" s="1"/>
  <c r="F36" i="4" s="1"/>
  <c r="C18" i="4"/>
  <c r="F21" i="4" s="1"/>
  <c r="C10" i="4"/>
  <c r="F13" i="4" s="1"/>
  <c r="I31" i="4" l="1"/>
  <c r="I15" i="4"/>
  <c r="K33" i="4"/>
  <c r="K25" i="4"/>
  <c r="K17" i="4"/>
  <c r="I23" i="4"/>
  <c r="D14" i="5" l="1"/>
  <c r="D12" i="5"/>
  <c r="D10" i="5"/>
  <c r="D16" i="5" s="1"/>
  <c r="P35" i="2"/>
  <c r="P33" i="2"/>
  <c r="Q26" i="2" s="1"/>
  <c r="P31" i="2"/>
  <c r="P27" i="2"/>
  <c r="P23" i="2"/>
  <c r="Q19" i="2" s="1"/>
  <c r="P20" i="2"/>
  <c r="P16" i="2"/>
  <c r="P13" i="2"/>
  <c r="Q12" i="2" s="1"/>
  <c r="L12" i="2"/>
  <c r="K16" i="2"/>
  <c r="K13" i="2"/>
  <c r="L19" i="2"/>
  <c r="K23" i="2"/>
  <c r="K20" i="2"/>
  <c r="L26" i="2"/>
  <c r="K31" i="2"/>
  <c r="K35" i="2"/>
  <c r="K33" i="2"/>
  <c r="K27" i="2"/>
  <c r="I36" i="2"/>
  <c r="J36" i="2" s="1"/>
  <c r="I34" i="2"/>
  <c r="J34" i="2" s="1"/>
  <c r="I32" i="2"/>
  <c r="J32" i="2" s="1"/>
  <c r="I30" i="2"/>
  <c r="J30" i="2" s="1"/>
  <c r="I29" i="2"/>
  <c r="J29" i="2" s="1"/>
  <c r="I28" i="2"/>
  <c r="J28" i="2" s="1"/>
  <c r="I24" i="2"/>
  <c r="J24" i="2" s="1"/>
  <c r="I22" i="2"/>
  <c r="J22" i="2" s="1"/>
  <c r="I21" i="2"/>
  <c r="J21" i="2" s="1"/>
  <c r="I17" i="2"/>
  <c r="J17" i="2" s="1"/>
  <c r="I15" i="2"/>
  <c r="J15" i="2" s="1"/>
  <c r="J14" i="2"/>
  <c r="I14" i="2"/>
  <c r="A7" i="4" l="1"/>
  <c r="A6" i="5"/>
  <c r="A5" i="4"/>
  <c r="A5" i="5"/>
  <c r="Q38" i="2"/>
  <c r="L38" i="2"/>
  <c r="F16" i="5" l="1"/>
  <c r="E10" i="5" l="1"/>
  <c r="E16" i="5" s="1"/>
  <c r="E14" i="5"/>
  <c r="E12" i="5"/>
  <c r="C14" i="5"/>
  <c r="C12" i="5"/>
  <c r="C10" i="5"/>
  <c r="L32" i="4"/>
  <c r="L30" i="4"/>
  <c r="L28" i="4"/>
  <c r="L26" i="4"/>
  <c r="L24" i="4"/>
  <c r="L22" i="4"/>
  <c r="L20" i="4"/>
  <c r="L18" i="4"/>
  <c r="L16" i="4"/>
  <c r="L14" i="4"/>
  <c r="L10" i="4"/>
  <c r="C16" i="5" l="1"/>
  <c r="L31" i="4" l="1"/>
  <c r="L23" i="4"/>
  <c r="L33" i="4"/>
  <c r="L15" i="4" l="1"/>
  <c r="L11" i="4" l="1"/>
  <c r="L21" i="4"/>
  <c r="L25" i="4"/>
  <c r="L19" i="4"/>
  <c r="L17" i="4"/>
  <c r="L27" i="4"/>
  <c r="C35" i="4" l="1"/>
  <c r="L29" i="4" l="1"/>
  <c r="D35" i="4" l="1"/>
  <c r="F37" i="4" l="1"/>
  <c r="L12" i="4" l="1"/>
  <c r="I37" i="4" l="1"/>
  <c r="K37" i="4" s="1"/>
  <c r="L13" i="4"/>
</calcChain>
</file>

<file path=xl/sharedStrings.xml><?xml version="1.0" encoding="utf-8"?>
<sst xmlns="http://schemas.openxmlformats.org/spreadsheetml/2006/main" count="201" uniqueCount="118">
  <si>
    <t>ITEM</t>
  </si>
  <si>
    <t>DESCRIÇÃO DO ITEM</t>
  </si>
  <si>
    <t>UNID.</t>
  </si>
  <si>
    <t>QUANT.</t>
  </si>
  <si>
    <t>Local e data:</t>
  </si>
  <si>
    <t>OBSERVAÇÃO</t>
  </si>
  <si>
    <t>FONTE</t>
  </si>
  <si>
    <t>MÊS 1</t>
  </si>
  <si>
    <t>MÊS 2</t>
  </si>
  <si>
    <t>MÊS 3</t>
  </si>
  <si>
    <t>CÓDIGO</t>
  </si>
  <si>
    <t xml:space="preserve"> CUSTO UNITÁRIO</t>
  </si>
  <si>
    <t>BDI (%)</t>
  </si>
  <si>
    <t>CREA/CAU:</t>
  </si>
  <si>
    <t>DISCRIMINAÇÃO DO SERVIÇO</t>
  </si>
  <si>
    <t>VALOR (R$)</t>
  </si>
  <si>
    <t>%</t>
  </si>
  <si>
    <t>- A planilha deve ser assinada pelo responsável técnico pela sua confecção (Art. 14 Lei 5.194/66), identificado através de carimbo com número do CREA/CAU</t>
  </si>
  <si>
    <t>MÊS 4</t>
  </si>
  <si>
    <t>PERÍODO</t>
  </si>
  <si>
    <t>assinatura representante legal da empresa e carimbro CNPJ</t>
  </si>
  <si>
    <t>A planilha deve ser assinada pelo responsável técnico pela sua confecção (Art. 14 Lei 5.194/66), identificado através de carimbo com número do CREA e pelo representante legal da empresa, com carimbo do CNPJ.</t>
  </si>
  <si>
    <t>SUBITEM</t>
  </si>
  <si>
    <t>PREÇO (R$)</t>
  </si>
  <si>
    <t>(razão social da empresa licitante)</t>
  </si>
  <si>
    <t xml:space="preserve">(n.º do CNPJ) </t>
  </si>
  <si>
    <t xml:space="preserve">As composições que não constam no SINAPI, procedeu-se a obtenção da composição em outra fonte (SBC) e utilizou-se como base de cálculo os insumos do SINAPI. </t>
  </si>
  <si>
    <t>MÊS 5</t>
  </si>
  <si>
    <t>TOTAL DO ITEM</t>
  </si>
  <si>
    <t>Total do orçamento</t>
  </si>
  <si>
    <t>Total acumulado</t>
  </si>
  <si>
    <t>Percentual Acumulado</t>
  </si>
  <si>
    <t>1</t>
  </si>
  <si>
    <t>2</t>
  </si>
  <si>
    <t>3</t>
  </si>
  <si>
    <t>PLANILHA DE CRONOGRAMA FÍSICO E FINANCEIRO</t>
  </si>
  <si>
    <t>(assinatura do representante legal da empresa e carimbo com CNPJ)</t>
  </si>
  <si>
    <t>No caso em que não houve o insumo no SINAPI, foi mantido a referência de valor indicada na cotação de mercado;</t>
  </si>
  <si>
    <t>Identificação e assinatura do Responsável Técnico pelo Orçamento:</t>
  </si>
  <si>
    <t>RESUMO DE ORÇAMENTO PARA EXECUÇÃO DE OBRA POR EMPREITADA POR PREÇO UNITÁRIO</t>
  </si>
  <si>
    <t>TOTAL DO ITEM (R$)</t>
  </si>
  <si>
    <t>SERVIÇO</t>
  </si>
  <si>
    <t>1.</t>
  </si>
  <si>
    <t>2.</t>
  </si>
  <si>
    <t>3.</t>
  </si>
  <si>
    <t xml:space="preserve">TOTAL GERAL </t>
  </si>
  <si>
    <t>PROPOSTO PELA EMPRESA LICITANTE</t>
  </si>
  <si>
    <t>VALOR ESTIMADO PELA UFF</t>
  </si>
  <si>
    <t>MÊS 6</t>
  </si>
  <si>
    <t>MÊS 7</t>
  </si>
  <si>
    <t>ESTIMADO PELA UFF</t>
  </si>
  <si>
    <t>PROPOSTO PELA EMPRESA</t>
  </si>
  <si>
    <t>VALOR TOTAL ESTIMADO PELA UFF</t>
  </si>
  <si>
    <t>TOTAL</t>
  </si>
  <si>
    <t xml:space="preserve"> ITEM</t>
  </si>
  <si>
    <t>VALOR TOTAL PROPOSTO PELA EMPRESA</t>
  </si>
  <si>
    <t>PLANILHA DE SERVIÇOS E PREÇOS UNITÁRIOS</t>
  </si>
  <si>
    <t>UNITÁRIO (c/ BDI)</t>
  </si>
  <si>
    <t>A licitante deverá preencher as colunas M em diante com seus valores, de forma a que o valor total proposto não ultrapasse o valor do seu ultimo lance e de acordo com as condições do edital;</t>
  </si>
  <si>
    <t>1.1</t>
  </si>
  <si>
    <t>PROJETO DE INSTALAÇÕES DE COMBATE A INCÊNDIO</t>
  </si>
  <si>
    <t>1.1.1</t>
  </si>
  <si>
    <t>SE 25.40.0050 (A)</t>
  </si>
  <si>
    <t>SCO/RJ</t>
  </si>
  <si>
    <t>Fornecimento de projeto executivo de instalacao de incendio em Autocad aprovado na concessionaria em predios escolares e administrativos com ate 500m2 de area.</t>
  </si>
  <si>
    <t>m2</t>
  </si>
  <si>
    <t>1.1.2</t>
  </si>
  <si>
    <t>SE 25.40.0100 (A)</t>
  </si>
  <si>
    <t>Fornecimento de projeto executivo de instalacao de incendio em Autocad aprovado na concessionaria em predios escolares e administrativos, com 500 a 3000m2 de area, sendo os primeiros 500m2 medidos como o item SE 25.40.0050.</t>
  </si>
  <si>
    <t>1.2</t>
  </si>
  <si>
    <t>PROJETO SPDA</t>
  </si>
  <si>
    <t>1.2.1</t>
  </si>
  <si>
    <t>000336</t>
  </si>
  <si>
    <t>SBC</t>
  </si>
  <si>
    <t>PROJETO DE SPDA - ACIMA DE 400m2</t>
  </si>
  <si>
    <t>SE 25.40.0150 (A)</t>
  </si>
  <si>
    <t>Fornecimento de projeto executivo de instalacao de incendio em Autocad aprovado na concessionaria em predios escolares e administrativos, considerando a area acima de 3000m2, sendo os primeiros 500m2 medidos como o item SE 25.40.0050 e de 501 a 3000m2 como o item SE 25.40.0100.</t>
  </si>
  <si>
    <t>PROJETO DE ESTRUTURA EXTERNA</t>
  </si>
  <si>
    <t>SE 25.25.0350 (A)</t>
  </si>
  <si>
    <t>Projeto de Escada Metálica Externa de Emergência (Projeto estrutural para predios escolares e administrativos de ate 500m2 apresentado em disquete, sendo o arquivo compativel com o Autocad da Autodesk, e uma copia em papel vegetal nos padroes da contratante constando de plantas de forma, armacao e detalhes, de acordo com a ABNT)</t>
  </si>
  <si>
    <t xml:space="preserve">m2 </t>
  </si>
  <si>
    <t>PROJETO URBANIZAÇÃO</t>
  </si>
  <si>
    <t>000102</t>
  </si>
  <si>
    <t>PROJETO DE URBANIZACAO DE AREAS</t>
  </si>
  <si>
    <t>2.1</t>
  </si>
  <si>
    <t>2.1.1</t>
  </si>
  <si>
    <t>2.2</t>
  </si>
  <si>
    <t>2.2.1</t>
  </si>
  <si>
    <t>3.1</t>
  </si>
  <si>
    <t>3.1.1</t>
  </si>
  <si>
    <t>3.1.2</t>
  </si>
  <si>
    <t>3.1.3</t>
  </si>
  <si>
    <t>3.2</t>
  </si>
  <si>
    <t>3.2.1</t>
  </si>
  <si>
    <t>3.3</t>
  </si>
  <si>
    <t>3.3.1</t>
  </si>
  <si>
    <t>3.4</t>
  </si>
  <si>
    <t>3.4.1</t>
  </si>
  <si>
    <t>Orçamento realizado em Mai/2022;</t>
  </si>
  <si>
    <t>Incluso BDI onerado sobre preço unitário de:  20,34%</t>
  </si>
  <si>
    <r>
      <t>A referência utilizada como base de custos é o SCO e SBC de Mar/2022</t>
    </r>
    <r>
      <rPr>
        <sz val="10"/>
        <color indexed="10"/>
        <rFont val="Verdana"/>
        <family val="2"/>
      </rPr>
      <t>;</t>
    </r>
  </si>
  <si>
    <t>SERVIÇO: Contratação de serviços técnicos de elaboração e aprovação de projeto básico, legal e executivo de sistemas de segurança contra incêndio e pânico (PCIP) e projetos complementares nos prédios do Arquivo Central (SDC), do Instituto de Artes e Comunicação Social (IACS) e da Reitoria da UFF.</t>
  </si>
  <si>
    <t>LOTE A - INSTITUTO DE ARTES E COMUNICAÇÃO SOCIAL - IACS</t>
  </si>
  <si>
    <t>LOTE B - ARQUIVO GERAL/COORDENAÇÃO DE ARQUIVOS - SDC</t>
  </si>
  <si>
    <t>Locais: endereços discriminados no subitem 3.6 do Termo de Referência - Anexo I do edital</t>
  </si>
  <si>
    <t>Planilha protegida por senha, com exceção de partes editáveis como cabeçalho (A1:A2), colunas M em diante e linhas inferiores a 38;</t>
  </si>
  <si>
    <t>Projeto Básico</t>
  </si>
  <si>
    <t>Projeto Legal</t>
  </si>
  <si>
    <t>Projeto Executivo</t>
  </si>
  <si>
    <t>LOTE B - ARQUIVO GERAL /COORDENAÇÃO ARQUIVOS - SDC</t>
  </si>
  <si>
    <t>1.3</t>
  </si>
  <si>
    <t>2.3</t>
  </si>
  <si>
    <t>Percentual mensal executado</t>
  </si>
  <si>
    <t>Total mensal executado</t>
  </si>
  <si>
    <t>LOTE C - REITORIA E CENTRO DE ARTES (CEART)</t>
  </si>
  <si>
    <t>ANEXO II-B DO EDITAL DE LICITAÇÃO POR PREGÃO ELETRÔNICO N.º 84/2022</t>
  </si>
  <si>
    <t>ANEXO II-A DO EDITAL DE LICITAÇÃO POR PREGÃO ELETRÔNICO N.º 84/2022</t>
  </si>
  <si>
    <t>ANEXO II-C DO EDITAL DE LICITAÇÃO POR PREGÃO ELETRÔNICO N.º 84/2022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</si>
</sst>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\$* #,##0.00_);_(\$* \(#,##0.00\);_(\$* \-??_);_(@_)"/>
    <numFmt numFmtId="166" formatCode="_-* #,##0.00_-;\-* #,##0.00_-;_-* \-??_-;_-@_-"/>
    <numFmt numFmtId="167" formatCode="_(* #,##0.00_);_(* \(#,##0.00\);_(* \-??_);_(@_)"/>
    <numFmt numFmtId="168" formatCode="General_)"/>
    <numFmt numFmtId="169" formatCode="_-&quot;R$ &quot;* #,##0.00_-;&quot;-R$ &quot;* #,##0.00_-;_-&quot;R$ &quot;* \-??_-;_-@_-"/>
    <numFmt numFmtId="170" formatCode="[$R$]#,##0.00"/>
  </numFmts>
  <fonts count="8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14"/>
      <name val="Calibri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10"/>
      <name val="Verdana"/>
      <family val="2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12"/>
      <name val="Courier"/>
      <family val="3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color rgb="FF333399"/>
      <name val="Verdana"/>
      <family val="2"/>
    </font>
    <font>
      <b/>
      <sz val="9"/>
      <color rgb="FFFF0000"/>
      <name val="Verdana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i/>
      <sz val="10"/>
      <color indexed="8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sz val="10"/>
      <color indexed="10"/>
      <name val="Verdana"/>
      <family val="2"/>
    </font>
    <font>
      <b/>
      <sz val="12"/>
      <color rgb="FFFF0000"/>
      <name val="Verdana"/>
      <family val="2"/>
    </font>
    <font>
      <b/>
      <sz val="12"/>
      <color indexed="10"/>
      <name val="Verdana"/>
      <family val="2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FF00FF"/>
      <name val="Calibri"/>
      <family val="2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i/>
      <sz val="11"/>
      <color rgb="FF808080"/>
      <name val="Calibri"/>
      <family val="2"/>
      <charset val="1"/>
    </font>
    <font>
      <sz val="11"/>
      <color rgb="FF008000"/>
      <name val="Calibri"/>
      <family val="2"/>
      <charset val="1"/>
    </font>
    <font>
      <b/>
      <sz val="15"/>
      <color rgb="FF333399"/>
      <name val="Calibri"/>
      <family val="2"/>
      <charset val="1"/>
    </font>
    <font>
      <b/>
      <sz val="13"/>
      <color rgb="FF333399"/>
      <name val="Calibri"/>
      <family val="2"/>
      <charset val="1"/>
    </font>
    <font>
      <b/>
      <sz val="11"/>
      <color rgb="FF333399"/>
      <name val="Calibri"/>
      <family val="2"/>
      <charset val="1"/>
    </font>
    <font>
      <sz val="11"/>
      <color rgb="FF333399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993300"/>
      <name val="Calibri"/>
      <family val="2"/>
      <charset val="1"/>
    </font>
    <font>
      <sz val="12"/>
      <name val="Courier New"/>
      <family val="3"/>
      <charset val="1"/>
    </font>
    <font>
      <b/>
      <sz val="11"/>
      <color rgb="FF333333"/>
      <name val="Calibri"/>
      <family val="2"/>
      <charset val="1"/>
    </font>
    <font>
      <b/>
      <sz val="18"/>
      <color rgb="FF333399"/>
      <name val="Cambria"/>
      <family val="2"/>
      <charset val="1"/>
    </font>
    <font>
      <b/>
      <sz val="15"/>
      <color rgb="FF003366"/>
      <name val="Calibri"/>
      <family val="2"/>
      <charset val="1"/>
    </font>
    <font>
      <b/>
      <sz val="18"/>
      <color rgb="FF003366"/>
      <name val="Cambria"/>
      <family val="2"/>
      <charset val="1"/>
    </font>
    <font>
      <sz val="11"/>
      <color rgb="FFFF0000"/>
      <name val="Calibri"/>
      <family val="2"/>
      <charset val="1"/>
    </font>
    <font>
      <b/>
      <sz val="10"/>
      <color theme="1"/>
      <name val="Verdana"/>
      <family val="2"/>
    </font>
    <font>
      <b/>
      <sz val="12"/>
      <name val="Verdana"/>
      <family val="2"/>
    </font>
    <font>
      <sz val="11"/>
      <name val="Arial"/>
      <family val="1"/>
      <charset val="1"/>
    </font>
    <font>
      <sz val="8"/>
      <color rgb="FF333399"/>
      <name val="Verdana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7"/>
      <color rgb="FFFF0000"/>
      <name val="Verdana"/>
      <family val="2"/>
    </font>
    <font>
      <i/>
      <sz val="7"/>
      <name val="Verdana"/>
      <family val="2"/>
    </font>
    <font>
      <i/>
      <sz val="7"/>
      <color rgb="FF000000"/>
      <name val="Verdana"/>
      <family val="2"/>
    </font>
    <font>
      <i/>
      <sz val="7"/>
      <color indexed="8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1"/>
      <color theme="1"/>
      <name val="Verdana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9"/>
      <color rgb="FF333333"/>
      <name val="Verdana"/>
      <family val="2"/>
    </font>
    <font>
      <sz val="9"/>
      <color rgb="FF00000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FFCC99"/>
        <bgColor rgb="FFD9D9D9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CCFFCC"/>
      </patternFill>
    </fill>
    <fill>
      <patternFill patternType="solid">
        <fgColor rgb="FFC0C0C0"/>
        <bgColor rgb="FFCCCCCC"/>
      </patternFill>
    </fill>
    <fill>
      <patternFill patternType="solid">
        <fgColor rgb="FFFF8080"/>
        <bgColor rgb="FFFF99CC"/>
      </patternFill>
    </fill>
    <fill>
      <patternFill patternType="solid">
        <fgColor rgb="FFFFFF99"/>
        <bgColor rgb="FFFFFFCC"/>
      </patternFill>
    </fill>
    <fill>
      <patternFill patternType="solid">
        <fgColor rgb="FF99CCFF"/>
        <bgColor rgb="FF8EB4E3"/>
      </patternFill>
    </fill>
    <fill>
      <patternFill patternType="solid">
        <fgColor rgb="FF33CCCC"/>
        <bgColor rgb="FF00CCFF"/>
      </patternFill>
    </fill>
    <fill>
      <patternFill patternType="solid">
        <fgColor rgb="FF808000"/>
        <bgColor rgb="FF808080"/>
      </patternFill>
    </fill>
    <fill>
      <patternFill patternType="solid">
        <fgColor rgb="FF666699"/>
        <bgColor rgb="FF808080"/>
      </patternFill>
    </fill>
    <fill>
      <patternFill patternType="solid">
        <fgColor rgb="FFFF6600"/>
        <bgColor rgb="FFFF8000"/>
      </patternFill>
    </fill>
    <fill>
      <patternFill patternType="solid">
        <fgColor rgb="FFFF99CC"/>
        <bgColor rgb="FFFF8080"/>
      </patternFill>
    </fill>
    <fill>
      <patternFill patternType="solid">
        <fgColor rgb="FF969696"/>
        <bgColor rgb="FF808080"/>
      </patternFill>
    </fill>
    <fill>
      <patternFill patternType="solid">
        <fgColor rgb="FFCCFFCC"/>
        <bgColor rgb="FFCCFFFF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8EB4E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8EB4E3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F5F5F5"/>
      </patternFill>
    </fill>
    <fill>
      <patternFill patternType="solid">
        <fgColor theme="0"/>
        <bgColor rgb="FFEFEFEF"/>
      </patternFill>
    </fill>
    <fill>
      <patternFill patternType="solid">
        <fgColor theme="3" tint="0.79998168889431442"/>
        <bgColor rgb="FFFF9900"/>
      </patternFill>
    </fill>
    <fill>
      <patternFill patternType="solid">
        <fgColor theme="4" tint="0.79998168889431442"/>
        <bgColor rgb="FFFF9900"/>
      </patternFill>
    </fill>
  </fills>
  <borders count="1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33CC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 style="double">
        <color indexed="64"/>
      </left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double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double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/>
      <diagonal/>
    </border>
    <border diagonalUp="1"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 style="hair">
        <color rgb="FF000000"/>
      </diagonal>
    </border>
    <border>
      <left style="double">
        <color rgb="FF000000"/>
      </left>
      <right/>
      <top style="thin">
        <color indexed="64"/>
      </top>
      <bottom style="hair">
        <color rgb="FF000000"/>
      </bottom>
      <diagonal/>
    </border>
    <border>
      <left/>
      <right style="hair">
        <color rgb="FF000000"/>
      </right>
      <top style="thin">
        <color indexed="64"/>
      </top>
      <bottom style="hair">
        <color rgb="FF000000"/>
      </bottom>
      <diagonal/>
    </border>
    <border diagonalUp="1">
      <left style="hair">
        <color rgb="FF000000"/>
      </left>
      <right/>
      <top style="thin">
        <color indexed="64"/>
      </top>
      <bottom style="hair">
        <color rgb="FF000000"/>
      </bottom>
      <diagonal style="hair">
        <color rgb="FF000000"/>
      </diagonal>
    </border>
    <border>
      <left style="double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double">
        <color rgb="FF000000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hair">
        <color indexed="64"/>
      </right>
      <top style="double">
        <color auto="1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auto="1"/>
      </left>
      <right style="hair">
        <color auto="1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indexed="64"/>
      </right>
      <top style="thin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indexed="64"/>
      </bottom>
      <diagonal/>
    </border>
    <border>
      <left style="hair">
        <color rgb="FF000000"/>
      </left>
      <right style="hair">
        <color indexed="64"/>
      </right>
      <top style="hair">
        <color rgb="FF000000"/>
      </top>
      <bottom style="hair">
        <color indexed="64"/>
      </bottom>
      <diagonal/>
    </border>
    <border>
      <left style="double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indexed="64"/>
      </right>
      <top/>
      <bottom style="hair">
        <color rgb="FF000000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rgb="FF000000"/>
      </left>
      <right style="hair">
        <color indexed="64"/>
      </right>
      <top style="hair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rgb="FF000000"/>
      </bottom>
      <diagonal/>
    </border>
    <border>
      <left style="hair">
        <color indexed="64"/>
      </left>
      <right/>
      <top style="hair">
        <color indexed="64"/>
      </top>
      <bottom style="thin">
        <color rgb="FF000000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rgb="FF000000"/>
      </bottom>
      <diagonal/>
    </border>
  </borders>
  <cellStyleXfs count="16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18" fillId="6" borderId="0" applyNumberFormat="0" applyBorder="0" applyAlignment="0" applyProtection="0"/>
    <xf numFmtId="0" fontId="8" fillId="2" borderId="1" applyNumberFormat="0" applyAlignment="0" applyProtection="0"/>
    <xf numFmtId="0" fontId="9" fillId="16" borderId="2" applyNumberFormat="0" applyAlignment="0" applyProtection="0"/>
    <xf numFmtId="165" fontId="19" fillId="0" borderId="0" applyFill="0" applyBorder="0" applyAlignment="0" applyProtection="0"/>
    <xf numFmtId="0" fontId="20" fillId="0" borderId="0"/>
    <xf numFmtId="0" fontId="15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1" fillId="3" borderId="1" applyNumberFormat="0" applyAlignment="0" applyProtection="0"/>
    <xf numFmtId="0" fontId="10" fillId="0" borderId="3" applyNumberFormat="0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1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" borderId="7" applyNumberFormat="0" applyFont="0" applyAlignment="0" applyProtection="0"/>
    <xf numFmtId="0" fontId="13" fillId="2" borderId="8" applyNumberFormat="0" applyAlignment="0" applyProtection="0"/>
    <xf numFmtId="9" fontId="2" fillId="0" borderId="0" applyFont="0" applyFill="0" applyBorder="0" applyAlignment="0" applyProtection="0"/>
    <xf numFmtId="9" fontId="19" fillId="0" borderId="0" applyFill="0" applyBorder="0" applyAlignment="0" applyProtection="0"/>
    <xf numFmtId="9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6" fontId="1" fillId="0" borderId="0"/>
    <xf numFmtId="164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7" fontId="19" fillId="0" borderId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8" fontId="29" fillId="0" borderId="0"/>
    <xf numFmtId="0" fontId="42" fillId="0" borderId="0"/>
    <xf numFmtId="9" fontId="42" fillId="0" borderId="0" applyBorder="0" applyProtection="0"/>
    <xf numFmtId="0" fontId="42" fillId="19" borderId="0" applyBorder="0" applyProtection="0"/>
    <xf numFmtId="0" fontId="42" fillId="20" borderId="0" applyBorder="0" applyProtection="0"/>
    <xf numFmtId="0" fontId="42" fillId="21" borderId="0" applyBorder="0" applyProtection="0"/>
    <xf numFmtId="0" fontId="42" fillId="19" borderId="0" applyBorder="0" applyProtection="0"/>
    <xf numFmtId="0" fontId="42" fillId="22" borderId="0" applyBorder="0" applyProtection="0"/>
    <xf numFmtId="0" fontId="42" fillId="20" borderId="0" applyBorder="0" applyProtection="0"/>
    <xf numFmtId="0" fontId="42" fillId="23" borderId="0" applyBorder="0" applyProtection="0"/>
    <xf numFmtId="0" fontId="42" fillId="24" borderId="0" applyBorder="0" applyProtection="0"/>
    <xf numFmtId="0" fontId="42" fillId="25" borderId="0" applyBorder="0" applyProtection="0"/>
    <xf numFmtId="0" fontId="42" fillId="23" borderId="0" applyBorder="0" applyProtection="0"/>
    <xf numFmtId="0" fontId="42" fillId="26" borderId="0" applyBorder="0" applyProtection="0"/>
    <xf numFmtId="0" fontId="42" fillId="20" borderId="0" applyBorder="0" applyProtection="0"/>
    <xf numFmtId="0" fontId="43" fillId="27" borderId="0" applyBorder="0" applyProtection="0"/>
    <xf numFmtId="0" fontId="43" fillId="24" borderId="0" applyBorder="0" applyProtection="0"/>
    <xf numFmtId="0" fontId="43" fillId="25" borderId="0" applyBorder="0" applyProtection="0"/>
    <xf numFmtId="0" fontId="43" fillId="23" borderId="0" applyBorder="0" applyProtection="0"/>
    <xf numFmtId="0" fontId="43" fillId="27" borderId="0" applyBorder="0" applyProtection="0"/>
    <xf numFmtId="0" fontId="43" fillId="20" borderId="0" applyBorder="0" applyProtection="0"/>
    <xf numFmtId="0" fontId="43" fillId="27" borderId="0" applyBorder="0" applyProtection="0"/>
    <xf numFmtId="0" fontId="43" fillId="28" borderId="0" applyBorder="0" applyProtection="0"/>
    <xf numFmtId="0" fontId="43" fillId="28" borderId="0" applyBorder="0" applyProtection="0"/>
    <xf numFmtId="0" fontId="43" fillId="29" borderId="0" applyBorder="0" applyProtection="0"/>
    <xf numFmtId="0" fontId="43" fillId="27" borderId="0" applyBorder="0" applyProtection="0"/>
    <xf numFmtId="0" fontId="43" fillId="30" borderId="0" applyBorder="0" applyProtection="0"/>
    <xf numFmtId="0" fontId="44" fillId="31" borderId="0" applyBorder="0" applyProtection="0"/>
    <xf numFmtId="0" fontId="45" fillId="19" borderId="27" applyProtection="0"/>
    <xf numFmtId="0" fontId="46" fillId="32" borderId="28" applyProtection="0"/>
    <xf numFmtId="0" fontId="47" fillId="0" borderId="0" applyBorder="0" applyProtection="0"/>
    <xf numFmtId="0" fontId="48" fillId="33" borderId="0" applyBorder="0" applyProtection="0"/>
    <xf numFmtId="0" fontId="49" fillId="0" borderId="29" applyProtection="0"/>
    <xf numFmtId="0" fontId="50" fillId="0" borderId="30" applyProtection="0"/>
    <xf numFmtId="0" fontId="51" fillId="0" borderId="31" applyProtection="0"/>
    <xf numFmtId="0" fontId="51" fillId="0" borderId="0" applyBorder="0" applyProtection="0"/>
    <xf numFmtId="0" fontId="52" fillId="20" borderId="27" applyProtection="0"/>
    <xf numFmtId="0" fontId="53" fillId="0" borderId="32" applyProtection="0"/>
    <xf numFmtId="169" fontId="42" fillId="0" borderId="0" applyBorder="0" applyProtection="0"/>
    <xf numFmtId="169" fontId="42" fillId="0" borderId="0" applyBorder="0" applyProtection="0"/>
    <xf numFmtId="169" fontId="42" fillId="0" borderId="0" applyBorder="0" applyProtection="0"/>
    <xf numFmtId="169" fontId="42" fillId="0" borderId="0" applyBorder="0" applyProtection="0"/>
    <xf numFmtId="169" fontId="42" fillId="0" borderId="0" applyBorder="0" applyProtection="0"/>
    <xf numFmtId="169" fontId="42" fillId="0" borderId="0" applyBorder="0" applyProtection="0"/>
    <xf numFmtId="169" fontId="42" fillId="0" borderId="0" applyBorder="0" applyProtection="0"/>
    <xf numFmtId="169" fontId="42" fillId="0" borderId="0" applyBorder="0" applyProtection="0"/>
    <xf numFmtId="169" fontId="42" fillId="0" borderId="0" applyBorder="0" applyProtection="0"/>
    <xf numFmtId="169" fontId="42" fillId="0" borderId="0" applyBorder="0" applyProtection="0"/>
    <xf numFmtId="169" fontId="42" fillId="0" borderId="0" applyBorder="0" applyProtection="0"/>
    <xf numFmtId="169" fontId="42" fillId="0" borderId="0" applyBorder="0" applyProtection="0"/>
    <xf numFmtId="169" fontId="42" fillId="0" borderId="0" applyBorder="0" applyProtection="0"/>
    <xf numFmtId="0" fontId="54" fillId="25" borderId="0" applyBorder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8" fontId="55" fillId="0" borderId="0"/>
    <xf numFmtId="0" fontId="20" fillId="0" borderId="0"/>
    <xf numFmtId="0" fontId="20" fillId="0" borderId="0"/>
    <xf numFmtId="0" fontId="42" fillId="21" borderId="33" applyProtection="0"/>
    <xf numFmtId="0" fontId="56" fillId="19" borderId="34" applyProtection="0"/>
    <xf numFmtId="9" fontId="20" fillId="0" borderId="0" applyBorder="0" applyProtection="0"/>
    <xf numFmtId="9" fontId="42" fillId="0" borderId="0"/>
    <xf numFmtId="9" fontId="42" fillId="0" borderId="0" applyBorder="0" applyProtection="0"/>
    <xf numFmtId="166" fontId="42" fillId="0" borderId="0" applyBorder="0" applyProtection="0"/>
    <xf numFmtId="166" fontId="42" fillId="0" borderId="0" applyBorder="0" applyProtection="0"/>
    <xf numFmtId="166" fontId="42" fillId="0" borderId="0" applyBorder="0" applyProtection="0"/>
    <xf numFmtId="167" fontId="20" fillId="0" borderId="0" applyBorder="0" applyProtection="0"/>
    <xf numFmtId="167" fontId="20" fillId="0" borderId="0" applyBorder="0" applyProtection="0"/>
    <xf numFmtId="166" fontId="42" fillId="0" borderId="0"/>
    <xf numFmtId="167" fontId="42" fillId="0" borderId="0" applyBorder="0" applyProtection="0"/>
    <xf numFmtId="0" fontId="57" fillId="0" borderId="0" applyBorder="0" applyProtection="0"/>
    <xf numFmtId="0" fontId="58" fillId="0" borderId="35" applyProtection="0"/>
    <xf numFmtId="0" fontId="58" fillId="0" borderId="35" applyProtection="0"/>
    <xf numFmtId="0" fontId="59" fillId="0" borderId="0" applyBorder="0" applyProtection="0"/>
    <xf numFmtId="0" fontId="59" fillId="0" borderId="0" applyBorder="0" applyProtection="0"/>
    <xf numFmtId="167" fontId="20" fillId="0" borderId="0"/>
    <xf numFmtId="0" fontId="60" fillId="0" borderId="0" applyBorder="0" applyProtection="0"/>
    <xf numFmtId="0" fontId="63" fillId="0" borderId="0"/>
    <xf numFmtId="0" fontId="75" fillId="0" borderId="0"/>
    <xf numFmtId="43" fontId="76" fillId="0" borderId="0" applyFont="0" applyFill="0" applyBorder="0" applyAlignment="0" applyProtection="0"/>
  </cellStyleXfs>
  <cellXfs count="435">
    <xf numFmtId="0" fontId="0" fillId="0" borderId="0" xfId="0"/>
    <xf numFmtId="0" fontId="3" fillId="0" borderId="0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/>
    <xf numFmtId="44" fontId="3" fillId="0" borderId="0" xfId="38" applyFont="1"/>
    <xf numFmtId="0" fontId="5" fillId="0" borderId="0" xfId="0" applyFont="1" applyBorder="1" applyAlignment="1">
      <alignment vertical="distributed" wrapText="1"/>
    </xf>
    <xf numFmtId="0" fontId="25" fillId="0" borderId="0" xfId="0" applyFont="1" applyBorder="1" applyAlignment="1">
      <alignment vertical="distributed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/>
    <xf numFmtId="0" fontId="31" fillId="0" borderId="0" xfId="0" applyFont="1"/>
    <xf numFmtId="4" fontId="26" fillId="0" borderId="0" xfId="0" applyNumberFormat="1" applyFont="1"/>
    <xf numFmtId="10" fontId="28" fillId="18" borderId="20" xfId="0" applyNumberFormat="1" applyFont="1" applyFill="1" applyBorder="1" applyAlignment="1">
      <alignment horizontal="center"/>
    </xf>
    <xf numFmtId="4" fontId="4" fillId="0" borderId="18" xfId="0" applyNumberFormat="1" applyFont="1" applyBorder="1" applyAlignment="1">
      <alignment horizontal="center" vertical="center"/>
    </xf>
    <xf numFmtId="10" fontId="4" fillId="0" borderId="18" xfId="60" applyNumberFormat="1" applyFont="1" applyBorder="1" applyAlignment="1">
      <alignment horizontal="center" vertical="center"/>
    </xf>
    <xf numFmtId="0" fontId="30" fillId="18" borderId="14" xfId="0" applyFont="1" applyFill="1" applyBorder="1" applyAlignment="1">
      <alignment horizontal="center"/>
    </xf>
    <xf numFmtId="0" fontId="19" fillId="0" borderId="0" xfId="0" applyFont="1"/>
    <xf numFmtId="4" fontId="19" fillId="0" borderId="0" xfId="0" applyNumberFormat="1" applyFont="1"/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left" wrapText="1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right"/>
    </xf>
    <xf numFmtId="44" fontId="19" fillId="0" borderId="0" xfId="38" applyFont="1"/>
    <xf numFmtId="44" fontId="34" fillId="0" borderId="0" xfId="38" applyFont="1"/>
    <xf numFmtId="0" fontId="34" fillId="0" borderId="0" xfId="0" applyFont="1"/>
    <xf numFmtId="43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44" fontId="4" fillId="0" borderId="0" xfId="38" applyFont="1"/>
    <xf numFmtId="0" fontId="4" fillId="0" borderId="0" xfId="0" applyFont="1"/>
    <xf numFmtId="10" fontId="3" fillId="17" borderId="10" xfId="60" applyNumberFormat="1" applyFont="1" applyFill="1" applyBorder="1" applyAlignment="1">
      <alignment horizontal="right" vertical="center"/>
    </xf>
    <xf numFmtId="4" fontId="3" fillId="17" borderId="10" xfId="38" applyNumberFormat="1" applyFont="1" applyFill="1" applyBorder="1" applyAlignment="1">
      <alignment vertical="center"/>
    </xf>
    <xf numFmtId="4" fontId="3" fillId="17" borderId="11" xfId="38" applyNumberFormat="1" applyFont="1" applyFill="1" applyBorder="1" applyAlignment="1">
      <alignment vertical="center"/>
    </xf>
    <xf numFmtId="4" fontId="3" fillId="17" borderId="10" xfId="79" applyNumberFormat="1" applyFont="1" applyFill="1" applyBorder="1" applyAlignment="1">
      <alignment vertical="center" wrapText="1"/>
    </xf>
    <xf numFmtId="0" fontId="3" fillId="17" borderId="10" xfId="0" applyFont="1" applyFill="1" applyBorder="1" applyAlignment="1">
      <alignment horizontal="center" vertical="center" wrapText="1"/>
    </xf>
    <xf numFmtId="10" fontId="3" fillId="17" borderId="11" xfId="60" applyNumberFormat="1" applyFont="1" applyFill="1" applyBorder="1" applyAlignment="1">
      <alignment vertical="center"/>
    </xf>
    <xf numFmtId="0" fontId="31" fillId="0" borderId="36" xfId="0" applyFont="1" applyBorder="1"/>
    <xf numFmtId="0" fontId="4" fillId="0" borderId="0" xfId="0" applyFont="1" applyAlignment="1">
      <alignment vertical="center" wrapText="1"/>
    </xf>
    <xf numFmtId="4" fontId="4" fillId="18" borderId="23" xfId="0" applyNumberFormat="1" applyFont="1" applyFill="1" applyBorder="1" applyAlignment="1">
      <alignment vertical="center"/>
    </xf>
    <xf numFmtId="0" fontId="30" fillId="18" borderId="44" xfId="0" applyFont="1" applyFill="1" applyBorder="1" applyAlignment="1">
      <alignment horizontal="center"/>
    </xf>
    <xf numFmtId="0" fontId="40" fillId="0" borderId="0" xfId="0" applyFont="1" applyBorder="1" applyAlignment="1"/>
    <xf numFmtId="0" fontId="41" fillId="0" borderId="0" xfId="0" applyFont="1" applyBorder="1" applyAlignment="1"/>
    <xf numFmtId="0" fontId="4" fillId="17" borderId="0" xfId="0" applyFont="1" applyFill="1" applyBorder="1" applyAlignment="1">
      <alignment vertical="center"/>
    </xf>
    <xf numFmtId="0" fontId="61" fillId="0" borderId="0" xfId="0" applyFont="1" applyAlignment="1">
      <alignment vertical="center"/>
    </xf>
    <xf numFmtId="4" fontId="3" fillId="0" borderId="52" xfId="60" applyNumberFormat="1" applyFont="1" applyFill="1" applyBorder="1" applyAlignment="1">
      <alignment horizontal="center" vertical="center" wrapText="1"/>
    </xf>
    <xf numFmtId="4" fontId="4" fillId="0" borderId="52" xfId="60" applyNumberFormat="1" applyFont="1" applyFill="1" applyBorder="1" applyAlignment="1">
      <alignment horizontal="center" vertical="center" wrapText="1"/>
    </xf>
    <xf numFmtId="4" fontId="28" fillId="18" borderId="59" xfId="0" applyNumberFormat="1" applyFont="1" applyFill="1" applyBorder="1" applyAlignment="1">
      <alignment horizontal="center"/>
    </xf>
    <xf numFmtId="0" fontId="31" fillId="0" borderId="59" xfId="0" applyFont="1" applyBorder="1"/>
    <xf numFmtId="166" fontId="3" fillId="34" borderId="10" xfId="80" applyNumberFormat="1" applyFont="1" applyFill="1" applyBorder="1" applyAlignment="1">
      <alignment horizontal="right" vertical="center"/>
    </xf>
    <xf numFmtId="49" fontId="3" fillId="34" borderId="10" xfId="135" applyNumberFormat="1" applyFont="1" applyFill="1" applyBorder="1" applyAlignment="1">
      <alignment horizontal="center" vertical="center" wrapText="1"/>
    </xf>
    <xf numFmtId="0" fontId="3" fillId="34" borderId="10" xfId="135" applyNumberFormat="1" applyFont="1" applyFill="1" applyBorder="1" applyAlignment="1">
      <alignment horizontal="center" vertical="center"/>
    </xf>
    <xf numFmtId="4" fontId="3" fillId="34" borderId="10" xfId="80" applyNumberFormat="1" applyFont="1" applyFill="1" applyBorder="1" applyAlignment="1">
      <alignment horizontal="center" vertical="center" wrapText="1"/>
    </xf>
    <xf numFmtId="4" fontId="0" fillId="0" borderId="0" xfId="0" applyNumberFormat="1"/>
    <xf numFmtId="10" fontId="31" fillId="0" borderId="0" xfId="60" applyNumberFormat="1" applyFont="1" applyBorder="1" applyAlignment="1">
      <alignment horizontal="center"/>
    </xf>
    <xf numFmtId="10" fontId="0" fillId="0" borderId="0" xfId="60" applyNumberFormat="1" applyFont="1" applyAlignment="1">
      <alignment horizontal="center"/>
    </xf>
    <xf numFmtId="4" fontId="32" fillId="0" borderId="10" xfId="0" applyNumberFormat="1" applyFont="1" applyBorder="1" applyAlignment="1">
      <alignment horizontal="center" vertical="center"/>
    </xf>
    <xf numFmtId="10" fontId="31" fillId="35" borderId="10" xfId="0" applyNumberFormat="1" applyFont="1" applyFill="1" applyBorder="1" applyAlignment="1">
      <alignment horizontal="center" vertical="center"/>
    </xf>
    <xf numFmtId="10" fontId="31" fillId="35" borderId="11" xfId="0" applyNumberFormat="1" applyFont="1" applyFill="1" applyBorder="1" applyAlignment="1">
      <alignment horizontal="center" vertical="center"/>
    </xf>
    <xf numFmtId="4" fontId="32" fillId="17" borderId="10" xfId="0" applyNumberFormat="1" applyFont="1" applyFill="1" applyBorder="1" applyAlignment="1">
      <alignment horizontal="center" vertical="center"/>
    </xf>
    <xf numFmtId="4" fontId="32" fillId="17" borderId="11" xfId="0" applyNumberFormat="1" applyFont="1" applyFill="1" applyBorder="1" applyAlignment="1">
      <alignment horizontal="center" vertical="center"/>
    </xf>
    <xf numFmtId="10" fontId="32" fillId="0" borderId="10" xfId="60" applyNumberFormat="1" applyFont="1" applyBorder="1" applyAlignment="1">
      <alignment horizontal="center" vertical="center"/>
    </xf>
    <xf numFmtId="4" fontId="32" fillId="0" borderId="11" xfId="0" applyNumberFormat="1" applyFont="1" applyBorder="1" applyAlignment="1">
      <alignment horizontal="center" vertical="center"/>
    </xf>
    <xf numFmtId="9" fontId="32" fillId="0" borderId="10" xfId="60" applyFont="1" applyBorder="1" applyAlignment="1">
      <alignment horizontal="center" vertical="center"/>
    </xf>
    <xf numFmtId="9" fontId="32" fillId="0" borderId="11" xfId="60" applyFont="1" applyBorder="1" applyAlignment="1">
      <alignment horizontal="center" vertical="center"/>
    </xf>
    <xf numFmtId="4" fontId="30" fillId="18" borderId="18" xfId="0" applyNumberFormat="1" applyFont="1" applyFill="1" applyBorder="1" applyAlignment="1">
      <alignment horizontal="center" vertical="center"/>
    </xf>
    <xf numFmtId="4" fontId="30" fillId="18" borderId="49" xfId="0" applyNumberFormat="1" applyFont="1" applyFill="1" applyBorder="1" applyAlignment="1">
      <alignment horizontal="center" vertical="center"/>
    </xf>
    <xf numFmtId="10" fontId="64" fillId="0" borderId="47" xfId="0" applyNumberFormat="1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10" fontId="30" fillId="0" borderId="20" xfId="0" applyNumberFormat="1" applyFont="1" applyBorder="1" applyAlignment="1">
      <alignment horizontal="center"/>
    </xf>
    <xf numFmtId="0" fontId="31" fillId="0" borderId="0" xfId="0" applyFont="1" applyBorder="1"/>
    <xf numFmtId="10" fontId="64" fillId="0" borderId="50" xfId="0" applyNumberFormat="1" applyFont="1" applyBorder="1" applyAlignment="1">
      <alignment horizontal="center" vertical="center"/>
    </xf>
    <xf numFmtId="4" fontId="31" fillId="0" borderId="50" xfId="0" applyNumberFormat="1" applyFont="1" applyBorder="1" applyAlignment="1">
      <alignment horizontal="center" vertical="center"/>
    </xf>
    <xf numFmtId="10" fontId="31" fillId="0" borderId="50" xfId="0" applyNumberFormat="1" applyFont="1" applyBorder="1" applyAlignment="1">
      <alignment horizontal="center" vertical="center"/>
    </xf>
    <xf numFmtId="0" fontId="31" fillId="0" borderId="62" xfId="0" applyFont="1" applyBorder="1"/>
    <xf numFmtId="2" fontId="4" fillId="17" borderId="65" xfId="0" applyNumberFormat="1" applyFont="1" applyFill="1" applyBorder="1" applyAlignment="1" applyProtection="1">
      <alignment vertical="center" wrapText="1"/>
    </xf>
    <xf numFmtId="10" fontId="4" fillId="18" borderId="58" xfId="60" applyNumberFormat="1" applyFont="1" applyFill="1" applyBorder="1" applyAlignment="1">
      <alignment horizontal="center" vertical="center"/>
    </xf>
    <xf numFmtId="0" fontId="40" fillId="0" borderId="0" xfId="0" applyFont="1"/>
    <xf numFmtId="0" fontId="65" fillId="0" borderId="0" xfId="0" applyFont="1"/>
    <xf numFmtId="0" fontId="68" fillId="0" borderId="0" xfId="0" applyFont="1" applyAlignment="1">
      <alignment vertical="center" textRotation="255"/>
    </xf>
    <xf numFmtId="0" fontId="26" fillId="0" borderId="0" xfId="0" applyFont="1"/>
    <xf numFmtId="0" fontId="3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left" wrapText="1"/>
    </xf>
    <xf numFmtId="0" fontId="36" fillId="0" borderId="0" xfId="0" applyFont="1" applyBorder="1" applyAlignment="1" applyProtection="1">
      <alignment vertical="top" wrapText="1"/>
      <protection locked="0"/>
    </xf>
    <xf numFmtId="0" fontId="73" fillId="0" borderId="0" xfId="0" applyFont="1" applyAlignment="1">
      <alignment horizontal="center" vertical="center" wrapText="1"/>
    </xf>
    <xf numFmtId="0" fontId="73" fillId="0" borderId="0" xfId="0" applyFont="1" applyAlignment="1">
      <alignment vertical="center" wrapText="1"/>
    </xf>
    <xf numFmtId="0" fontId="74" fillId="0" borderId="0" xfId="0" applyFont="1" applyAlignment="1">
      <alignment vertical="center"/>
    </xf>
    <xf numFmtId="4" fontId="31" fillId="0" borderId="50" xfId="0" applyNumberFormat="1" applyFont="1" applyBorder="1" applyAlignment="1">
      <alignment horizontal="center"/>
    </xf>
    <xf numFmtId="0" fontId="71" fillId="0" borderId="13" xfId="0" applyFont="1" applyBorder="1" applyAlignment="1">
      <alignment horizontal="center" vertical="top" wrapText="1"/>
    </xf>
    <xf numFmtId="10" fontId="64" fillId="35" borderId="10" xfId="0" applyNumberFormat="1" applyFont="1" applyFill="1" applyBorder="1" applyAlignment="1">
      <alignment horizontal="center" vertical="center"/>
    </xf>
    <xf numFmtId="10" fontId="64" fillId="38" borderId="10" xfId="0" applyNumberFormat="1" applyFont="1" applyFill="1" applyBorder="1" applyAlignment="1">
      <alignment horizontal="center" vertical="center"/>
    </xf>
    <xf numFmtId="10" fontId="64" fillId="17" borderId="10" xfId="60" applyNumberFormat="1" applyFont="1" applyFill="1" applyBorder="1" applyAlignment="1">
      <alignment horizontal="center" vertical="center"/>
    </xf>
    <xf numFmtId="10" fontId="32" fillId="17" borderId="10" xfId="60" applyNumberFormat="1" applyFont="1" applyFill="1" applyBorder="1" applyAlignment="1">
      <alignment horizontal="center" vertical="center"/>
    </xf>
    <xf numFmtId="44" fontId="4" fillId="37" borderId="10" xfId="38" applyFont="1" applyFill="1" applyBorder="1" applyAlignment="1">
      <alignment horizontal="center" vertical="center" wrapText="1"/>
    </xf>
    <xf numFmtId="44" fontId="4" fillId="37" borderId="72" xfId="38" applyFont="1" applyFill="1" applyBorder="1" applyAlignment="1">
      <alignment horizontal="center" vertical="center" wrapText="1"/>
    </xf>
    <xf numFmtId="44" fontId="4" fillId="37" borderId="18" xfId="38" applyFont="1" applyFill="1" applyBorder="1" applyAlignment="1">
      <alignment horizontal="center" vertical="center" wrapText="1"/>
    </xf>
    <xf numFmtId="44" fontId="4" fillId="37" borderId="24" xfId="38" applyFont="1" applyFill="1" applyBorder="1" applyAlignment="1">
      <alignment horizontal="center" vertical="center" wrapText="1"/>
    </xf>
    <xf numFmtId="0" fontId="67" fillId="36" borderId="77" xfId="0" applyFont="1" applyFill="1" applyBorder="1" applyAlignment="1">
      <alignment horizontal="center" vertical="center" wrapText="1"/>
    </xf>
    <xf numFmtId="10" fontId="66" fillId="36" borderId="15" xfId="78" applyNumberFormat="1" applyFont="1" applyFill="1" applyBorder="1" applyAlignment="1">
      <alignment horizontal="center" vertical="center"/>
    </xf>
    <xf numFmtId="4" fontId="67" fillId="36" borderId="78" xfId="0" applyNumberFormat="1" applyFont="1" applyFill="1" applyBorder="1" applyAlignment="1">
      <alignment vertical="center"/>
    </xf>
    <xf numFmtId="10" fontId="66" fillId="36" borderId="66" xfId="78" applyNumberFormat="1" applyFont="1" applyFill="1" applyBorder="1" applyAlignment="1">
      <alignment horizontal="center" vertical="center"/>
    </xf>
    <xf numFmtId="4" fontId="67" fillId="36" borderId="79" xfId="0" applyNumberFormat="1" applyFont="1" applyFill="1" applyBorder="1" applyAlignment="1">
      <alignment vertical="center"/>
    </xf>
    <xf numFmtId="0" fontId="67" fillId="17" borderId="80" xfId="0" applyFont="1" applyFill="1" applyBorder="1" applyAlignment="1">
      <alignment horizontal="center" vertical="center" wrapText="1"/>
    </xf>
    <xf numFmtId="0" fontId="66" fillId="17" borderId="10" xfId="0" applyFont="1" applyFill="1" applyBorder="1" applyAlignment="1">
      <alignment horizontal="center" vertical="center" wrapText="1"/>
    </xf>
    <xf numFmtId="10" fontId="66" fillId="0" borderId="10" xfId="0" applyNumberFormat="1" applyFont="1" applyBorder="1"/>
    <xf numFmtId="0" fontId="66" fillId="0" borderId="17" xfId="0" applyFont="1" applyBorder="1"/>
    <xf numFmtId="10" fontId="66" fillId="0" borderId="72" xfId="0" applyNumberFormat="1" applyFont="1" applyBorder="1"/>
    <xf numFmtId="0" fontId="66" fillId="0" borderId="73" xfId="0" applyFont="1" applyBorder="1"/>
    <xf numFmtId="0" fontId="67" fillId="36" borderId="80" xfId="0" applyFont="1" applyFill="1" applyBorder="1" applyAlignment="1">
      <alignment horizontal="center" vertical="center" wrapText="1"/>
    </xf>
    <xf numFmtId="10" fontId="66" fillId="36" borderId="10" xfId="78" applyNumberFormat="1" applyFont="1" applyFill="1" applyBorder="1" applyAlignment="1">
      <alignment horizontal="center" vertical="center"/>
    </xf>
    <xf numFmtId="4" fontId="67" fillId="36" borderId="17" xfId="0" applyNumberFormat="1" applyFont="1" applyFill="1" applyBorder="1"/>
    <xf numFmtId="4" fontId="67" fillId="36" borderId="73" xfId="0" applyNumberFormat="1" applyFont="1" applyFill="1" applyBorder="1"/>
    <xf numFmtId="10" fontId="66" fillId="17" borderId="10" xfId="0" applyNumberFormat="1" applyFont="1" applyFill="1" applyBorder="1"/>
    <xf numFmtId="0" fontId="67" fillId="0" borderId="17" xfId="0" applyFont="1" applyBorder="1"/>
    <xf numFmtId="10" fontId="66" fillId="17" borderId="72" xfId="0" applyNumberFormat="1" applyFont="1" applyFill="1" applyBorder="1"/>
    <xf numFmtId="0" fontId="67" fillId="0" borderId="73" xfId="0" applyFont="1" applyBorder="1"/>
    <xf numFmtId="10" fontId="66" fillId="37" borderId="83" xfId="0" applyNumberFormat="1" applyFont="1" applyFill="1" applyBorder="1" applyAlignment="1">
      <alignment horizontal="center" vertical="center"/>
    </xf>
    <xf numFmtId="4" fontId="67" fillId="37" borderId="84" xfId="38" applyNumberFormat="1" applyFont="1" applyFill="1" applyBorder="1" applyAlignment="1">
      <alignment vertical="center"/>
    </xf>
    <xf numFmtId="4" fontId="67" fillId="37" borderId="85" xfId="38" applyNumberFormat="1" applyFont="1" applyFill="1" applyBorder="1" applyAlignment="1">
      <alignment vertical="center"/>
    </xf>
    <xf numFmtId="2" fontId="4" fillId="17" borderId="15" xfId="0" applyNumberFormat="1" applyFont="1" applyFill="1" applyBorder="1" applyAlignment="1" applyProtection="1">
      <alignment horizontal="left" vertical="center" wrapText="1"/>
    </xf>
    <xf numFmtId="2" fontId="4" fillId="17" borderId="15" xfId="0" applyNumberFormat="1" applyFont="1" applyFill="1" applyBorder="1" applyAlignment="1">
      <alignment horizontal="center" vertical="center"/>
    </xf>
    <xf numFmtId="0" fontId="4" fillId="17" borderId="15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36" borderId="75" xfId="0" applyFont="1" applyFill="1" applyBorder="1" applyAlignment="1">
      <alignment horizontal="center" vertical="center" wrapText="1"/>
    </xf>
    <xf numFmtId="4" fontId="3" fillId="17" borderId="17" xfId="38" applyNumberFormat="1" applyFont="1" applyFill="1" applyBorder="1" applyAlignment="1">
      <alignment vertical="center"/>
    </xf>
    <xf numFmtId="0" fontId="3" fillId="0" borderId="82" xfId="0" applyFont="1" applyBorder="1" applyAlignment="1">
      <alignment horizontal="center"/>
    </xf>
    <xf numFmtId="49" fontId="3" fillId="0" borderId="82" xfId="0" applyNumberFormat="1" applyFont="1" applyBorder="1" applyAlignment="1">
      <alignment horizontal="center"/>
    </xf>
    <xf numFmtId="0" fontId="3" fillId="0" borderId="90" xfId="0" applyFont="1" applyBorder="1" applyAlignment="1">
      <alignment horizontal="left" wrapText="1"/>
    </xf>
    <xf numFmtId="0" fontId="3" fillId="34" borderId="80" xfId="135" applyNumberFormat="1" applyFont="1" applyFill="1" applyBorder="1" applyAlignment="1">
      <alignment horizontal="center" vertical="center"/>
    </xf>
    <xf numFmtId="10" fontId="4" fillId="37" borderId="104" xfId="60" applyNumberFormat="1" applyFont="1" applyFill="1" applyBorder="1" applyAlignment="1" applyProtection="1">
      <alignment vertical="center" wrapText="1"/>
      <protection locked="0"/>
    </xf>
    <xf numFmtId="2" fontId="4" fillId="37" borderId="105" xfId="159" applyNumberFormat="1" applyFont="1" applyFill="1" applyBorder="1" applyAlignment="1" applyProtection="1">
      <alignment vertical="center" wrapText="1"/>
      <protection locked="0"/>
    </xf>
    <xf numFmtId="0" fontId="4" fillId="17" borderId="48" xfId="0" applyFont="1" applyFill="1" applyBorder="1" applyAlignment="1">
      <alignment horizontal="center" vertical="center" wrapText="1"/>
    </xf>
    <xf numFmtId="0" fontId="4" fillId="17" borderId="78" xfId="0" applyFont="1" applyFill="1" applyBorder="1" applyAlignment="1">
      <alignment horizontal="center" vertical="center" wrapText="1"/>
    </xf>
    <xf numFmtId="2" fontId="3" fillId="17" borderId="15" xfId="0" applyNumberFormat="1" applyFont="1" applyFill="1" applyBorder="1" applyAlignment="1" applyProtection="1">
      <alignment horizontal="left" vertical="center" wrapText="1"/>
    </xf>
    <xf numFmtId="2" fontId="3" fillId="17" borderId="15" xfId="0" applyNumberFormat="1" applyFont="1" applyFill="1" applyBorder="1" applyAlignment="1">
      <alignment horizontal="center" vertical="center"/>
    </xf>
    <xf numFmtId="43" fontId="3" fillId="17" borderId="15" xfId="0" applyNumberFormat="1" applyFont="1" applyFill="1" applyBorder="1" applyAlignment="1">
      <alignment horizontal="center" vertical="center" wrapText="1"/>
    </xf>
    <xf numFmtId="4" fontId="3" fillId="17" borderId="15" xfId="0" applyNumberFormat="1" applyFont="1" applyFill="1" applyBorder="1" applyAlignment="1">
      <alignment horizontal="right" vertical="center" wrapText="1"/>
    </xf>
    <xf numFmtId="4" fontId="4" fillId="17" borderId="15" xfId="0" applyNumberFormat="1" applyFont="1" applyFill="1" applyBorder="1" applyAlignment="1">
      <alignment horizontal="right" vertical="center" wrapText="1"/>
    </xf>
    <xf numFmtId="0" fontId="77" fillId="39" borderId="77" xfId="80" applyFont="1" applyFill="1" applyBorder="1" applyAlignment="1">
      <alignment horizontal="center" vertical="center"/>
    </xf>
    <xf numFmtId="49" fontId="77" fillId="39" borderId="15" xfId="80" applyNumberFormat="1" applyFont="1" applyFill="1" applyBorder="1" applyAlignment="1">
      <alignment horizontal="center" vertical="center"/>
    </xf>
    <xf numFmtId="0" fontId="77" fillId="39" borderId="15" xfId="80" applyFont="1" applyFill="1" applyBorder="1" applyAlignment="1" applyProtection="1">
      <alignment horizontal="center" vertical="center" wrapText="1"/>
    </xf>
    <xf numFmtId="0" fontId="72" fillId="39" borderId="77" xfId="80" applyFont="1" applyFill="1" applyBorder="1" applyAlignment="1">
      <alignment horizontal="center" vertical="center"/>
    </xf>
    <xf numFmtId="49" fontId="72" fillId="39" borderId="15" xfId="80" applyNumberFormat="1" applyFont="1" applyFill="1" applyBorder="1" applyAlignment="1">
      <alignment horizontal="center" vertical="center"/>
    </xf>
    <xf numFmtId="0" fontId="72" fillId="39" borderId="15" xfId="80" applyFont="1" applyFill="1" applyBorder="1" applyAlignment="1" applyProtection="1">
      <alignment horizontal="center" vertical="center" wrapText="1"/>
    </xf>
    <xf numFmtId="49" fontId="27" fillId="17" borderId="109" xfId="0" applyNumberFormat="1" applyFont="1" applyFill="1" applyBorder="1" applyAlignment="1">
      <alignment horizontal="center" vertical="center" wrapText="1"/>
    </xf>
    <xf numFmtId="49" fontId="27" fillId="17" borderId="109" xfId="0" applyNumberFormat="1" applyFont="1" applyFill="1" applyBorder="1" applyAlignment="1">
      <alignment horizontal="center" vertical="center"/>
    </xf>
    <xf numFmtId="0" fontId="27" fillId="17" borderId="107" xfId="0" applyFont="1" applyFill="1" applyBorder="1" applyAlignment="1">
      <alignment horizontal="left" vertical="center" wrapText="1"/>
    </xf>
    <xf numFmtId="4" fontId="27" fillId="17" borderId="109" xfId="0" applyNumberFormat="1" applyFont="1" applyFill="1" applyBorder="1" applyAlignment="1">
      <alignment horizontal="center" vertical="center"/>
    </xf>
    <xf numFmtId="4" fontId="27" fillId="17" borderId="109" xfId="0" applyNumberFormat="1" applyFont="1" applyFill="1" applyBorder="1" applyAlignment="1">
      <alignment horizontal="right" vertical="center"/>
    </xf>
    <xf numFmtId="49" fontId="27" fillId="17" borderId="110" xfId="0" applyNumberFormat="1" applyFont="1" applyFill="1" applyBorder="1" applyAlignment="1">
      <alignment horizontal="center" vertical="center" wrapText="1"/>
    </xf>
    <xf numFmtId="49" fontId="27" fillId="17" borderId="111" xfId="0" applyNumberFormat="1" applyFont="1" applyFill="1" applyBorder="1" applyAlignment="1">
      <alignment horizontal="center" vertical="center"/>
    </xf>
    <xf numFmtId="0" fontId="27" fillId="17" borderId="112" xfId="0" applyFont="1" applyFill="1" applyBorder="1" applyAlignment="1">
      <alignment horizontal="left" vertical="center" wrapText="1"/>
    </xf>
    <xf numFmtId="49" fontId="27" fillId="17" borderId="113" xfId="0" applyNumberFormat="1" applyFont="1" applyFill="1" applyBorder="1" applyAlignment="1">
      <alignment horizontal="center" vertical="center"/>
    </xf>
    <xf numFmtId="4" fontId="27" fillId="17" borderId="110" xfId="0" applyNumberFormat="1" applyFont="1" applyFill="1" applyBorder="1" applyAlignment="1">
      <alignment horizontal="center" vertical="center"/>
    </xf>
    <xf numFmtId="4" fontId="27" fillId="17" borderId="110" xfId="0" applyNumberFormat="1" applyFont="1" applyFill="1" applyBorder="1" applyAlignment="1">
      <alignment horizontal="right" vertical="center"/>
    </xf>
    <xf numFmtId="4" fontId="27" fillId="40" borderId="110" xfId="0" applyNumberFormat="1" applyFont="1" applyFill="1" applyBorder="1" applyAlignment="1">
      <alignment horizontal="center" vertical="center"/>
    </xf>
    <xf numFmtId="170" fontId="27" fillId="40" borderId="112" xfId="0" applyNumberFormat="1" applyFont="1" applyFill="1" applyBorder="1" applyAlignment="1">
      <alignment horizontal="center" vertical="center" wrapText="1"/>
    </xf>
    <xf numFmtId="49" fontId="27" fillId="40" borderId="114" xfId="0" applyNumberFormat="1" applyFont="1" applyFill="1" applyBorder="1" applyAlignment="1">
      <alignment horizontal="center" vertical="center"/>
    </xf>
    <xf numFmtId="0" fontId="27" fillId="40" borderId="112" xfId="0" applyFont="1" applyFill="1" applyBorder="1" applyAlignment="1">
      <alignment horizontal="left" vertical="center" wrapText="1"/>
    </xf>
    <xf numFmtId="0" fontId="27" fillId="40" borderId="115" xfId="0" applyFont="1" applyFill="1" applyBorder="1" applyAlignment="1">
      <alignment horizontal="center" vertical="center" wrapText="1"/>
    </xf>
    <xf numFmtId="2" fontId="27" fillId="40" borderId="112" xfId="0" applyNumberFormat="1" applyFont="1" applyFill="1" applyBorder="1" applyAlignment="1">
      <alignment horizontal="center" vertical="center"/>
    </xf>
    <xf numFmtId="4" fontId="27" fillId="17" borderId="112" xfId="0" applyNumberFormat="1" applyFont="1" applyFill="1" applyBorder="1" applyAlignment="1">
      <alignment horizontal="right" vertical="center"/>
    </xf>
    <xf numFmtId="49" fontId="27" fillId="17" borderId="112" xfId="0" applyNumberFormat="1" applyFont="1" applyFill="1" applyBorder="1" applyAlignment="1">
      <alignment horizontal="center" vertical="center" wrapText="1"/>
    </xf>
    <xf numFmtId="49" fontId="27" fillId="17" borderId="112" xfId="0" applyNumberFormat="1" applyFont="1" applyFill="1" applyBorder="1" applyAlignment="1">
      <alignment horizontal="center" vertical="center"/>
    </xf>
    <xf numFmtId="0" fontId="27" fillId="17" borderId="112" xfId="0" applyFont="1" applyFill="1" applyBorder="1" applyAlignment="1">
      <alignment horizontal="left" vertical="center"/>
    </xf>
    <xf numFmtId="4" fontId="27" fillId="40" borderId="112" xfId="0" applyNumberFormat="1" applyFont="1" applyFill="1" applyBorder="1" applyAlignment="1">
      <alignment horizontal="center" vertical="center"/>
    </xf>
    <xf numFmtId="0" fontId="78" fillId="41" borderId="0" xfId="0" applyFont="1" applyFill="1" applyAlignment="1">
      <alignment horizontal="left"/>
    </xf>
    <xf numFmtId="4" fontId="27" fillId="40" borderId="109" xfId="0" applyNumberFormat="1" applyFont="1" applyFill="1" applyBorder="1" applyAlignment="1">
      <alignment horizontal="center" vertical="center"/>
    </xf>
    <xf numFmtId="49" fontId="27" fillId="17" borderId="110" xfId="0" applyNumberFormat="1" applyFont="1" applyFill="1" applyBorder="1" applyAlignment="1">
      <alignment horizontal="center" vertical="center"/>
    </xf>
    <xf numFmtId="0" fontId="3" fillId="17" borderId="15" xfId="0" applyFont="1" applyFill="1" applyBorder="1" applyAlignment="1">
      <alignment horizontal="center" vertical="center" wrapText="1"/>
    </xf>
    <xf numFmtId="10" fontId="3" fillId="17" borderId="15" xfId="60" applyNumberFormat="1" applyFont="1" applyFill="1" applyBorder="1" applyAlignment="1">
      <alignment horizontal="center" vertical="center" wrapText="1"/>
    </xf>
    <xf numFmtId="43" fontId="3" fillId="17" borderId="48" xfId="159" applyFont="1" applyFill="1" applyBorder="1" applyAlignment="1">
      <alignment horizontal="center" vertical="center" wrapText="1"/>
    </xf>
    <xf numFmtId="0" fontId="3" fillId="17" borderId="48" xfId="0" applyFont="1" applyFill="1" applyBorder="1" applyAlignment="1">
      <alignment horizontal="center" vertical="center" wrapText="1"/>
    </xf>
    <xf numFmtId="43" fontId="4" fillId="37" borderId="106" xfId="159" applyFont="1" applyFill="1" applyBorder="1" applyAlignment="1" applyProtection="1">
      <alignment vertical="center" wrapText="1"/>
      <protection locked="0"/>
    </xf>
    <xf numFmtId="0" fontId="72" fillId="42" borderId="102" xfId="80" applyFont="1" applyFill="1" applyBorder="1" applyAlignment="1">
      <alignment horizontal="center" vertical="center"/>
    </xf>
    <xf numFmtId="49" fontId="77" fillId="42" borderId="22" xfId="80" applyNumberFormat="1" applyFont="1" applyFill="1" applyBorder="1" applyAlignment="1">
      <alignment horizontal="center" vertical="center"/>
    </xf>
    <xf numFmtId="0" fontId="77" fillId="42" borderId="22" xfId="80" applyFont="1" applyFill="1" applyBorder="1" applyAlignment="1" applyProtection="1">
      <alignment horizontal="center" vertical="center" wrapText="1"/>
    </xf>
    <xf numFmtId="2" fontId="4" fillId="37" borderId="22" xfId="0" applyNumberFormat="1" applyFont="1" applyFill="1" applyBorder="1" applyAlignment="1" applyProtection="1">
      <alignment horizontal="left" vertical="center" wrapText="1"/>
    </xf>
    <xf numFmtId="2" fontId="3" fillId="37" borderId="22" xfId="0" applyNumberFormat="1" applyFont="1" applyFill="1" applyBorder="1" applyAlignment="1">
      <alignment horizontal="center" vertical="center"/>
    </xf>
    <xf numFmtId="43" fontId="3" fillId="37" borderId="22" xfId="0" applyNumberFormat="1" applyFont="1" applyFill="1" applyBorder="1" applyAlignment="1">
      <alignment horizontal="center" vertical="center" wrapText="1"/>
    </xf>
    <xf numFmtId="0" fontId="4" fillId="37" borderId="22" xfId="0" applyFont="1" applyFill="1" applyBorder="1" applyAlignment="1">
      <alignment horizontal="center" vertical="center" wrapText="1"/>
    </xf>
    <xf numFmtId="43" fontId="4" fillId="37" borderId="26" xfId="0" applyNumberFormat="1" applyFont="1" applyFill="1" applyBorder="1" applyAlignment="1">
      <alignment horizontal="center" vertical="center" wrapText="1"/>
    </xf>
    <xf numFmtId="0" fontId="72" fillId="42" borderId="77" xfId="80" applyFont="1" applyFill="1" applyBorder="1" applyAlignment="1">
      <alignment horizontal="center" vertical="center"/>
    </xf>
    <xf numFmtId="49" fontId="77" fillId="42" borderId="15" xfId="80" applyNumberFormat="1" applyFont="1" applyFill="1" applyBorder="1" applyAlignment="1">
      <alignment horizontal="center" vertical="center"/>
    </xf>
    <xf numFmtId="0" fontId="77" fillId="42" borderId="15" xfId="80" applyFont="1" applyFill="1" applyBorder="1" applyAlignment="1" applyProtection="1">
      <alignment horizontal="center" vertical="center" wrapText="1"/>
    </xf>
    <xf numFmtId="2" fontId="4" fillId="42" borderId="15" xfId="0" applyNumberFormat="1" applyFont="1" applyFill="1" applyBorder="1" applyAlignment="1" applyProtection="1">
      <alignment horizontal="left" vertical="center" wrapText="1"/>
    </xf>
    <xf numFmtId="2" fontId="3" fillId="42" borderId="15" xfId="0" applyNumberFormat="1" applyFont="1" applyFill="1" applyBorder="1" applyAlignment="1">
      <alignment horizontal="center" vertical="center"/>
    </xf>
    <xf numFmtId="4" fontId="3" fillId="42" borderId="15" xfId="0" applyNumberFormat="1" applyFont="1" applyFill="1" applyBorder="1" applyAlignment="1">
      <alignment horizontal="right" vertical="center" wrapText="1"/>
    </xf>
    <xf numFmtId="0" fontId="4" fillId="42" borderId="15" xfId="0" applyFont="1" applyFill="1" applyBorder="1" applyAlignment="1">
      <alignment horizontal="center" vertical="center" wrapText="1"/>
    </xf>
    <xf numFmtId="0" fontId="4" fillId="42" borderId="48" xfId="0" applyFont="1" applyFill="1" applyBorder="1" applyAlignment="1">
      <alignment horizontal="center" vertical="center" wrapText="1"/>
    </xf>
    <xf numFmtId="43" fontId="4" fillId="42" borderId="78" xfId="0" applyNumberFormat="1" applyFont="1" applyFill="1" applyBorder="1" applyAlignment="1">
      <alignment horizontal="center" vertical="center" wrapText="1"/>
    </xf>
    <xf numFmtId="49" fontId="28" fillId="42" borderId="107" xfId="0" applyNumberFormat="1" applyFont="1" applyFill="1" applyBorder="1" applyAlignment="1">
      <alignment horizontal="center" vertical="center"/>
    </xf>
    <xf numFmtId="49" fontId="28" fillId="42" borderId="107" xfId="0" applyNumberFormat="1" applyFont="1" applyFill="1" applyBorder="1" applyAlignment="1">
      <alignment horizontal="left" vertical="center"/>
    </xf>
    <xf numFmtId="49" fontId="27" fillId="42" borderId="107" xfId="0" applyNumberFormat="1" applyFont="1" applyFill="1" applyBorder="1" applyAlignment="1">
      <alignment horizontal="center" vertical="center"/>
    </xf>
    <xf numFmtId="170" fontId="28" fillId="42" borderId="107" xfId="0" applyNumberFormat="1" applyFont="1" applyFill="1" applyBorder="1" applyAlignment="1">
      <alignment horizontal="left" vertical="center"/>
    </xf>
    <xf numFmtId="2" fontId="27" fillId="42" borderId="107" xfId="0" applyNumberFormat="1" applyFont="1" applyFill="1" applyBorder="1" applyAlignment="1">
      <alignment horizontal="center" vertical="center"/>
    </xf>
    <xf numFmtId="4" fontId="27" fillId="42" borderId="107" xfId="0" applyNumberFormat="1" applyFont="1" applyFill="1" applyBorder="1" applyAlignment="1">
      <alignment horizontal="right" vertical="center"/>
    </xf>
    <xf numFmtId="0" fontId="77" fillId="43" borderId="77" xfId="80" applyFont="1" applyFill="1" applyBorder="1" applyAlignment="1">
      <alignment horizontal="center" vertical="center"/>
    </xf>
    <xf numFmtId="49" fontId="77" fillId="43" borderId="15" xfId="80" applyNumberFormat="1" applyFont="1" applyFill="1" applyBorder="1" applyAlignment="1">
      <alignment horizontal="center" vertical="center"/>
    </xf>
    <xf numFmtId="0" fontId="77" fillId="43" borderId="15" xfId="80" applyFont="1" applyFill="1" applyBorder="1" applyAlignment="1" applyProtection="1">
      <alignment horizontal="center" vertical="center" wrapText="1"/>
    </xf>
    <xf numFmtId="2" fontId="3" fillId="36" borderId="15" xfId="0" applyNumberFormat="1" applyFont="1" applyFill="1" applyBorder="1" applyAlignment="1" applyProtection="1">
      <alignment horizontal="left" vertical="center" wrapText="1"/>
    </xf>
    <xf numFmtId="2" fontId="3" fillId="36" borderId="15" xfId="0" applyNumberFormat="1" applyFont="1" applyFill="1" applyBorder="1" applyAlignment="1">
      <alignment horizontal="center" vertical="center"/>
    </xf>
    <xf numFmtId="43" fontId="3" fillId="36" borderId="15" xfId="0" applyNumberFormat="1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48" xfId="0" applyFont="1" applyFill="1" applyBorder="1" applyAlignment="1">
      <alignment horizontal="center" vertical="center" wrapText="1"/>
    </xf>
    <xf numFmtId="43" fontId="3" fillId="36" borderId="48" xfId="0" applyNumberFormat="1" applyFont="1" applyFill="1" applyBorder="1" applyAlignment="1">
      <alignment horizontal="center" vertical="center" wrapText="1"/>
    </xf>
    <xf numFmtId="2" fontId="3" fillId="43" borderId="15" xfId="0" applyNumberFormat="1" applyFont="1" applyFill="1" applyBorder="1" applyAlignment="1" applyProtection="1">
      <alignment horizontal="left" vertical="center" wrapText="1"/>
    </xf>
    <xf numFmtId="2" fontId="3" fillId="43" borderId="15" xfId="0" applyNumberFormat="1" applyFont="1" applyFill="1" applyBorder="1" applyAlignment="1">
      <alignment horizontal="center" vertical="center"/>
    </xf>
    <xf numFmtId="43" fontId="3" fillId="43" borderId="15" xfId="0" applyNumberFormat="1" applyFont="1" applyFill="1" applyBorder="1" applyAlignment="1">
      <alignment horizontal="center" vertical="center" wrapText="1"/>
    </xf>
    <xf numFmtId="0" fontId="4" fillId="43" borderId="15" xfId="0" applyFont="1" applyFill="1" applyBorder="1" applyAlignment="1">
      <alignment horizontal="center" vertical="center" wrapText="1"/>
    </xf>
    <xf numFmtId="0" fontId="4" fillId="43" borderId="48" xfId="0" applyFont="1" applyFill="1" applyBorder="1" applyAlignment="1">
      <alignment horizontal="center" vertical="center" wrapText="1"/>
    </xf>
    <xf numFmtId="43" fontId="3" fillId="43" borderId="48" xfId="0" applyNumberFormat="1" applyFont="1" applyFill="1" applyBorder="1" applyAlignment="1">
      <alignment horizontal="center" vertical="center" wrapText="1"/>
    </xf>
    <xf numFmtId="4" fontId="3" fillId="43" borderId="15" xfId="0" applyNumberFormat="1" applyFont="1" applyFill="1" applyBorder="1" applyAlignment="1">
      <alignment horizontal="right" vertical="center" wrapText="1"/>
    </xf>
    <xf numFmtId="49" fontId="27" fillId="43" borderId="108" xfId="0" applyNumberFormat="1" applyFont="1" applyFill="1" applyBorder="1" applyAlignment="1">
      <alignment horizontal="center" vertical="center"/>
    </xf>
    <xf numFmtId="49" fontId="28" fillId="43" borderId="108" xfId="0" applyNumberFormat="1" applyFont="1" applyFill="1" applyBorder="1" applyAlignment="1">
      <alignment horizontal="left" vertical="center"/>
    </xf>
    <xf numFmtId="170" fontId="27" fillId="43" borderId="108" xfId="0" applyNumberFormat="1" applyFont="1" applyFill="1" applyBorder="1" applyAlignment="1">
      <alignment horizontal="left" vertical="center" wrapText="1"/>
    </xf>
    <xf numFmtId="2" fontId="27" fillId="43" borderId="108" xfId="0" applyNumberFormat="1" applyFont="1" applyFill="1" applyBorder="1" applyAlignment="1">
      <alignment horizontal="center" vertical="center"/>
    </xf>
    <xf numFmtId="4" fontId="27" fillId="43" borderId="108" xfId="0" applyNumberFormat="1" applyFont="1" applyFill="1" applyBorder="1" applyAlignment="1">
      <alignment horizontal="right" vertical="center"/>
    </xf>
    <xf numFmtId="49" fontId="27" fillId="43" borderId="112" xfId="0" applyNumberFormat="1" applyFont="1" applyFill="1" applyBorder="1" applyAlignment="1">
      <alignment horizontal="center" vertical="center"/>
    </xf>
    <xf numFmtId="49" fontId="27" fillId="43" borderId="112" xfId="0" applyNumberFormat="1" applyFont="1" applyFill="1" applyBorder="1" applyAlignment="1">
      <alignment horizontal="center" vertical="center" wrapText="1"/>
    </xf>
    <xf numFmtId="170" fontId="27" fillId="43" borderId="107" xfId="0" applyNumberFormat="1" applyFont="1" applyFill="1" applyBorder="1" applyAlignment="1">
      <alignment vertical="center" wrapText="1"/>
    </xf>
    <xf numFmtId="2" fontId="27" fillId="43" borderId="112" xfId="0" applyNumberFormat="1" applyFont="1" applyFill="1" applyBorder="1" applyAlignment="1">
      <alignment horizontal="center" vertical="center"/>
    </xf>
    <xf numFmtId="4" fontId="27" fillId="43" borderId="112" xfId="0" applyNumberFormat="1" applyFont="1" applyFill="1" applyBorder="1" applyAlignment="1">
      <alignment horizontal="right" vertical="center"/>
    </xf>
    <xf numFmtId="49" fontId="28" fillId="43" borderId="112" xfId="0" applyNumberFormat="1" applyFont="1" applyFill="1" applyBorder="1" applyAlignment="1">
      <alignment horizontal="center" vertical="center" wrapText="1"/>
    </xf>
    <xf numFmtId="49" fontId="28" fillId="43" borderId="112" xfId="0" applyNumberFormat="1" applyFont="1" applyFill="1" applyBorder="1" applyAlignment="1">
      <alignment horizontal="center" vertical="center"/>
    </xf>
    <xf numFmtId="170" fontId="27" fillId="43" borderId="109" xfId="0" applyNumberFormat="1" applyFont="1" applyFill="1" applyBorder="1" applyAlignment="1">
      <alignment wrapText="1"/>
    </xf>
    <xf numFmtId="2" fontId="28" fillId="43" borderId="112" xfId="0" applyNumberFormat="1" applyFont="1" applyFill="1" applyBorder="1" applyAlignment="1">
      <alignment horizontal="center" vertical="center"/>
    </xf>
    <xf numFmtId="4" fontId="28" fillId="43" borderId="112" xfId="0" applyNumberFormat="1" applyFont="1" applyFill="1" applyBorder="1" applyAlignment="1">
      <alignment horizontal="right" vertical="center"/>
    </xf>
    <xf numFmtId="49" fontId="27" fillId="43" borderId="109" xfId="0" applyNumberFormat="1" applyFont="1" applyFill="1" applyBorder="1" applyAlignment="1">
      <alignment horizontal="center" vertical="center" wrapText="1"/>
    </xf>
    <xf numFmtId="49" fontId="27" fillId="43" borderId="109" xfId="0" applyNumberFormat="1" applyFont="1" applyFill="1" applyBorder="1" applyAlignment="1">
      <alignment horizontal="center" vertical="center"/>
    </xf>
    <xf numFmtId="4" fontId="27" fillId="43" borderId="109" xfId="0" applyNumberFormat="1" applyFont="1" applyFill="1" applyBorder="1" applyAlignment="1">
      <alignment horizontal="center" vertical="center"/>
    </xf>
    <xf numFmtId="4" fontId="27" fillId="43" borderId="109" xfId="0" applyNumberFormat="1" applyFont="1" applyFill="1" applyBorder="1" applyAlignment="1">
      <alignment horizontal="right" vertical="center"/>
    </xf>
    <xf numFmtId="0" fontId="4" fillId="36" borderId="18" xfId="0" applyFont="1" applyFill="1" applyBorder="1" applyAlignment="1" applyProtection="1">
      <alignment horizontal="center" vertical="center" wrapText="1"/>
      <protection locked="0"/>
    </xf>
    <xf numFmtId="0" fontId="39" fillId="0" borderId="0" xfId="0" quotePrefix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left" wrapText="1"/>
    </xf>
    <xf numFmtId="2" fontId="3" fillId="0" borderId="0" xfId="0" applyNumberFormat="1" applyFont="1" applyAlignment="1" applyProtection="1">
      <alignment horizontal="center"/>
    </xf>
    <xf numFmtId="43" fontId="3" fillId="0" borderId="0" xfId="0" applyNumberFormat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4" fontId="3" fillId="0" borderId="0" xfId="38" applyFont="1" applyProtection="1"/>
    <xf numFmtId="44" fontId="4" fillId="0" borderId="0" xfId="38" applyFont="1" applyProtection="1"/>
    <xf numFmtId="0" fontId="4" fillId="0" borderId="0" xfId="0" applyFont="1" applyProtection="1"/>
    <xf numFmtId="0" fontId="19" fillId="0" borderId="0" xfId="0" applyFont="1" applyProtection="1"/>
    <xf numFmtId="44" fontId="4" fillId="36" borderId="76" xfId="38" applyFont="1" applyFill="1" applyBorder="1" applyAlignment="1" applyProtection="1">
      <alignment horizontal="center" vertical="center" wrapText="1"/>
      <protection locked="0"/>
    </xf>
    <xf numFmtId="4" fontId="3" fillId="37" borderId="21" xfId="0" applyNumberFormat="1" applyFont="1" applyFill="1" applyBorder="1" applyAlignment="1" applyProtection="1">
      <alignment horizontal="right" vertical="center" wrapText="1"/>
      <protection locked="0"/>
    </xf>
    <xf numFmtId="4" fontId="4" fillId="37" borderId="22" xfId="38" applyNumberFormat="1" applyFont="1" applyFill="1" applyBorder="1" applyAlignment="1" applyProtection="1">
      <alignment horizontal="right" vertical="center" wrapText="1"/>
      <protection locked="0"/>
    </xf>
    <xf numFmtId="0" fontId="19" fillId="37" borderId="22" xfId="0" applyFont="1" applyFill="1" applyBorder="1" applyProtection="1">
      <protection locked="0"/>
    </xf>
    <xf numFmtId="0" fontId="4" fillId="37" borderId="22" xfId="0" applyFont="1" applyFill="1" applyBorder="1" applyAlignment="1" applyProtection="1">
      <alignment horizontal="center" vertical="center" wrapText="1"/>
      <protection locked="0"/>
    </xf>
    <xf numFmtId="43" fontId="4" fillId="37" borderId="26" xfId="0" applyNumberFormat="1" applyFont="1" applyFill="1" applyBorder="1" applyAlignment="1" applyProtection="1">
      <alignment horizontal="center" vertical="center" wrapText="1"/>
      <protection locked="0"/>
    </xf>
    <xf numFmtId="4" fontId="3" fillId="43" borderId="89" xfId="0" applyNumberFormat="1" applyFont="1" applyFill="1" applyBorder="1" applyAlignment="1" applyProtection="1">
      <alignment horizontal="right" vertical="center" wrapText="1"/>
      <protection locked="0"/>
    </xf>
    <xf numFmtId="4" fontId="4" fillId="43" borderId="15" xfId="38" applyNumberFormat="1" applyFont="1" applyFill="1" applyBorder="1" applyAlignment="1" applyProtection="1">
      <alignment horizontal="right" vertical="center" wrapText="1"/>
      <protection locked="0"/>
    </xf>
    <xf numFmtId="0" fontId="19" fillId="43" borderId="15" xfId="0" applyFont="1" applyFill="1" applyBorder="1" applyProtection="1">
      <protection locked="0"/>
    </xf>
    <xf numFmtId="43" fontId="3" fillId="36" borderId="48" xfId="0" applyNumberFormat="1" applyFont="1" applyFill="1" applyBorder="1" applyAlignment="1" applyProtection="1">
      <alignment horizontal="center" vertical="center" wrapText="1"/>
      <protection locked="0"/>
    </xf>
    <xf numFmtId="0" fontId="4" fillId="17" borderId="78" xfId="0" applyFont="1" applyFill="1" applyBorder="1" applyAlignment="1" applyProtection="1">
      <alignment horizontal="center" vertical="center" wrapText="1"/>
      <protection locked="0"/>
    </xf>
    <xf numFmtId="4" fontId="3" fillId="17" borderId="89" xfId="0" applyNumberFormat="1" applyFont="1" applyFill="1" applyBorder="1" applyAlignment="1" applyProtection="1">
      <alignment horizontal="right" vertical="center" wrapText="1"/>
      <protection locked="0"/>
    </xf>
    <xf numFmtId="4" fontId="4" fillId="17" borderId="15" xfId="38" applyNumberFormat="1" applyFont="1" applyFill="1" applyBorder="1" applyAlignment="1" applyProtection="1">
      <alignment horizontal="right" vertical="center" wrapText="1"/>
      <protection locked="0"/>
    </xf>
    <xf numFmtId="0" fontId="19" fillId="0" borderId="15" xfId="0" applyFont="1" applyBorder="1" applyProtection="1">
      <protection locked="0"/>
    </xf>
    <xf numFmtId="0" fontId="3" fillId="17" borderId="48" xfId="0" applyFont="1" applyFill="1" applyBorder="1" applyAlignment="1" applyProtection="1">
      <alignment horizontal="center" vertical="center" wrapText="1"/>
      <protection locked="0"/>
    </xf>
    <xf numFmtId="43" fontId="3" fillId="43" borderId="48" xfId="0" applyNumberFormat="1" applyFont="1" applyFill="1" applyBorder="1" applyAlignment="1" applyProtection="1">
      <alignment horizontal="center" vertical="center" wrapText="1"/>
      <protection locked="0"/>
    </xf>
    <xf numFmtId="0" fontId="4" fillId="17" borderId="48" xfId="0" applyFont="1" applyFill="1" applyBorder="1" applyAlignment="1" applyProtection="1">
      <alignment horizontal="center" vertical="center" wrapText="1"/>
      <protection locked="0"/>
    </xf>
    <xf numFmtId="4" fontId="3" fillId="42" borderId="89" xfId="0" applyNumberFormat="1" applyFont="1" applyFill="1" applyBorder="1" applyAlignment="1" applyProtection="1">
      <alignment horizontal="right" vertical="center" wrapText="1"/>
      <protection locked="0"/>
    </xf>
    <xf numFmtId="4" fontId="4" fillId="42" borderId="15" xfId="38" applyNumberFormat="1" applyFont="1" applyFill="1" applyBorder="1" applyAlignment="1" applyProtection="1">
      <alignment horizontal="right" vertical="center" wrapText="1"/>
      <protection locked="0"/>
    </xf>
    <xf numFmtId="0" fontId="19" fillId="42" borderId="15" xfId="0" applyFont="1" applyFill="1" applyBorder="1" applyProtection="1">
      <protection locked="0"/>
    </xf>
    <xf numFmtId="0" fontId="4" fillId="42" borderId="48" xfId="0" applyFont="1" applyFill="1" applyBorder="1" applyAlignment="1" applyProtection="1">
      <alignment horizontal="center" vertical="center" wrapText="1"/>
      <protection locked="0"/>
    </xf>
    <xf numFmtId="43" fontId="4" fillId="42" borderId="78" xfId="0" applyNumberFormat="1" applyFont="1" applyFill="1" applyBorder="1" applyAlignment="1" applyProtection="1">
      <alignment horizontal="center" vertical="center" wrapText="1"/>
      <protection locked="0"/>
    </xf>
    <xf numFmtId="4" fontId="3" fillId="36" borderId="89" xfId="0" applyNumberFormat="1" applyFont="1" applyFill="1" applyBorder="1" applyAlignment="1" applyProtection="1">
      <alignment horizontal="right" vertical="center" wrapText="1"/>
      <protection locked="0"/>
    </xf>
    <xf numFmtId="4" fontId="4" fillId="36" borderId="15" xfId="38" applyNumberFormat="1" applyFont="1" applyFill="1" applyBorder="1" applyAlignment="1" applyProtection="1">
      <alignment horizontal="right" vertical="center" wrapText="1"/>
      <protection locked="0"/>
    </xf>
    <xf numFmtId="0" fontId="19" fillId="36" borderId="15" xfId="0" applyFont="1" applyFill="1" applyBorder="1" applyProtection="1">
      <protection locked="0"/>
    </xf>
    <xf numFmtId="0" fontId="19" fillId="0" borderId="79" xfId="0" applyFont="1" applyBorder="1" applyProtection="1">
      <protection locked="0"/>
    </xf>
    <xf numFmtId="4" fontId="3" fillId="17" borderId="16" xfId="38" applyNumberFormat="1" applyFont="1" applyFill="1" applyBorder="1" applyAlignment="1" applyProtection="1">
      <alignment vertical="center"/>
      <protection locked="0"/>
    </xf>
    <xf numFmtId="4" fontId="3" fillId="17" borderId="10" xfId="0" applyNumberFormat="1" applyFont="1" applyFill="1" applyBorder="1" applyAlignment="1" applyProtection="1">
      <alignment horizontal="right" vertical="center"/>
      <protection locked="0"/>
    </xf>
    <xf numFmtId="0" fontId="19" fillId="0" borderId="10" xfId="0" applyFont="1" applyBorder="1" applyProtection="1">
      <protection locked="0"/>
    </xf>
    <xf numFmtId="0" fontId="19" fillId="0" borderId="73" xfId="0" applyFont="1" applyBorder="1" applyProtection="1">
      <protection locked="0"/>
    </xf>
    <xf numFmtId="10" fontId="66" fillId="38" borderId="10" xfId="0" applyNumberFormat="1" applyFont="1" applyFill="1" applyBorder="1" applyAlignment="1">
      <alignment horizontal="center" vertical="center"/>
    </xf>
    <xf numFmtId="10" fontId="31" fillId="38" borderId="10" xfId="0" applyNumberFormat="1" applyFont="1" applyFill="1" applyBorder="1" applyAlignment="1">
      <alignment horizontal="center" vertical="center"/>
    </xf>
    <xf numFmtId="10" fontId="31" fillId="38" borderId="11" xfId="0" applyNumberFormat="1" applyFont="1" applyFill="1" applyBorder="1" applyAlignment="1">
      <alignment horizontal="center" vertical="center"/>
    </xf>
    <xf numFmtId="10" fontId="32" fillId="37" borderId="11" xfId="60" applyNumberFormat="1" applyFont="1" applyFill="1" applyBorder="1" applyAlignment="1">
      <alignment horizontal="center" vertical="center"/>
    </xf>
    <xf numFmtId="9" fontId="32" fillId="17" borderId="11" xfId="60" applyFont="1" applyFill="1" applyBorder="1" applyAlignment="1">
      <alignment horizontal="center" vertical="center"/>
    </xf>
    <xf numFmtId="10" fontId="4" fillId="0" borderId="52" xfId="60" applyNumberFormat="1" applyFont="1" applyFill="1" applyBorder="1" applyAlignment="1">
      <alignment horizontal="center" vertical="center" wrapText="1"/>
    </xf>
    <xf numFmtId="4" fontId="30" fillId="0" borderId="120" xfId="0" applyNumberFormat="1" applyFont="1" applyBorder="1" applyAlignment="1">
      <alignment horizontal="center" vertical="center"/>
    </xf>
    <xf numFmtId="10" fontId="32" fillId="37" borderId="17" xfId="60" applyNumberFormat="1" applyFont="1" applyFill="1" applyBorder="1" applyAlignment="1">
      <alignment horizontal="center" vertical="center"/>
    </xf>
    <xf numFmtId="4" fontId="32" fillId="0" borderId="135" xfId="0" applyNumberFormat="1" applyFont="1" applyBorder="1" applyAlignment="1">
      <alignment horizontal="center" vertical="center"/>
    </xf>
    <xf numFmtId="4" fontId="32" fillId="0" borderId="136" xfId="0" applyNumberFormat="1" applyFont="1" applyBorder="1" applyAlignment="1">
      <alignment horizontal="center" vertical="center"/>
    </xf>
    <xf numFmtId="4" fontId="32" fillId="0" borderId="137" xfId="0" applyNumberFormat="1" applyFont="1" applyBorder="1" applyAlignment="1">
      <alignment horizontal="center" vertical="center"/>
    </xf>
    <xf numFmtId="2" fontId="4" fillId="17" borderId="101" xfId="0" applyNumberFormat="1" applyFont="1" applyFill="1" applyBorder="1" applyAlignment="1" applyProtection="1">
      <alignment vertical="center" wrapText="1"/>
    </xf>
    <xf numFmtId="170" fontId="28" fillId="42" borderId="107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5" fillId="0" borderId="0" xfId="0" quotePrefix="1" applyFont="1" applyAlignment="1">
      <alignment horizontal="left" vertical="distributed" wrapText="1"/>
    </xf>
    <xf numFmtId="4" fontId="4" fillId="37" borderId="67" xfId="38" applyNumberFormat="1" applyFont="1" applyFill="1" applyBorder="1" applyAlignment="1">
      <alignment horizontal="center" vertical="center"/>
    </xf>
    <xf numFmtId="4" fontId="4" fillId="37" borderId="68" xfId="38" applyNumberFormat="1" applyFont="1" applyFill="1" applyBorder="1" applyAlignment="1">
      <alignment horizontal="center" vertical="center"/>
    </xf>
    <xf numFmtId="0" fontId="4" fillId="37" borderId="67" xfId="0" applyFont="1" applyFill="1" applyBorder="1" applyAlignment="1">
      <alignment horizontal="center" vertical="center"/>
    </xf>
    <xf numFmtId="0" fontId="4" fillId="37" borderId="74" xfId="0" applyFont="1" applyFill="1" applyBorder="1" applyAlignment="1">
      <alignment horizontal="center" vertical="center"/>
    </xf>
    <xf numFmtId="0" fontId="4" fillId="37" borderId="71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44" fontId="4" fillId="37" borderId="17" xfId="38" applyFont="1" applyFill="1" applyBorder="1" applyAlignment="1">
      <alignment horizontal="center" vertical="center" wrapText="1"/>
    </xf>
    <xf numFmtId="44" fontId="4" fillId="37" borderId="75" xfId="38" applyFont="1" applyFill="1" applyBorder="1" applyAlignment="1">
      <alignment horizontal="center" vertical="center" wrapText="1"/>
    </xf>
    <xf numFmtId="0" fontId="67" fillId="37" borderId="81" xfId="0" applyFont="1" applyFill="1" applyBorder="1" applyAlignment="1">
      <alignment horizontal="center" vertical="center" wrapText="1"/>
    </xf>
    <xf numFmtId="0" fontId="67" fillId="37" borderId="82" xfId="0" applyFont="1" applyFill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top" wrapText="1"/>
    </xf>
    <xf numFmtId="0" fontId="71" fillId="0" borderId="10" xfId="0" applyFont="1" applyBorder="1" applyAlignment="1">
      <alignment horizontal="center" vertical="top" wrapText="1"/>
    </xf>
    <xf numFmtId="0" fontId="39" fillId="0" borderId="12" xfId="0" quotePrefix="1" applyFont="1" applyBorder="1" applyAlignment="1" applyProtection="1">
      <alignment horizontal="left" vertical="center" wrapText="1"/>
      <protection locked="0"/>
    </xf>
    <xf numFmtId="0" fontId="39" fillId="0" borderId="0" xfId="0" quotePrefix="1" applyFont="1" applyBorder="1" applyAlignment="1" applyProtection="1">
      <alignment horizontal="left" vertical="center" wrapText="1"/>
      <protection locked="0"/>
    </xf>
    <xf numFmtId="0" fontId="4" fillId="37" borderId="69" xfId="0" applyFont="1" applyFill="1" applyBorder="1" applyAlignment="1">
      <alignment horizontal="center" vertical="center"/>
    </xf>
    <xf numFmtId="0" fontId="4" fillId="37" borderId="70" xfId="0" applyFont="1" applyFill="1" applyBorder="1" applyAlignment="1">
      <alignment horizontal="center" vertical="center"/>
    </xf>
    <xf numFmtId="44" fontId="4" fillId="37" borderId="73" xfId="38" applyFont="1" applyFill="1" applyBorder="1" applyAlignment="1">
      <alignment horizontal="center" vertical="center" wrapText="1"/>
    </xf>
    <xf numFmtId="44" fontId="4" fillId="37" borderId="76" xfId="38" applyFont="1" applyFill="1" applyBorder="1" applyAlignment="1">
      <alignment horizontal="center" vertical="center" wrapText="1"/>
    </xf>
    <xf numFmtId="0" fontId="70" fillId="0" borderId="86" xfId="0" applyFont="1" applyBorder="1" applyAlignment="1" applyProtection="1">
      <alignment horizontal="center" vertical="top" wrapText="1"/>
      <protection locked="0"/>
    </xf>
    <xf numFmtId="0" fontId="70" fillId="0" borderId="87" xfId="0" applyFont="1" applyBorder="1" applyAlignment="1" applyProtection="1">
      <alignment horizontal="center" vertical="top" wrapText="1"/>
      <protection locked="0"/>
    </xf>
    <xf numFmtId="0" fontId="70" fillId="0" borderId="88" xfId="0" applyFont="1" applyBorder="1" applyAlignment="1" applyProtection="1">
      <alignment horizontal="center" vertical="top" wrapText="1"/>
      <protection locked="0"/>
    </xf>
    <xf numFmtId="0" fontId="70" fillId="0" borderId="48" xfId="0" applyFont="1" applyBorder="1" applyAlignment="1" applyProtection="1">
      <alignment horizontal="center" vertical="top" wrapText="1"/>
      <protection locked="0"/>
    </xf>
    <xf numFmtId="0" fontId="70" fillId="0" borderId="25" xfId="0" applyFont="1" applyBorder="1" applyAlignment="1" applyProtection="1">
      <alignment horizontal="center" vertical="top" wrapText="1"/>
      <protection locked="0"/>
    </xf>
    <xf numFmtId="0" fontId="70" fillId="0" borderId="66" xfId="0" applyFont="1" applyBorder="1" applyAlignment="1" applyProtection="1">
      <alignment horizontal="center" vertical="top" wrapText="1"/>
      <protection locked="0"/>
    </xf>
    <xf numFmtId="0" fontId="40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4" fillId="37" borderId="103" xfId="0" applyFont="1" applyFill="1" applyBorder="1" applyAlignment="1">
      <alignment horizontal="right" vertical="center" wrapText="1"/>
    </xf>
    <xf numFmtId="0" fontId="4" fillId="37" borderId="104" xfId="0" applyFont="1" applyFill="1" applyBorder="1" applyAlignment="1">
      <alignment horizontal="right" vertical="center" wrapText="1"/>
    </xf>
    <xf numFmtId="0" fontId="38" fillId="0" borderId="0" xfId="0" applyFont="1" applyAlignment="1" applyProtection="1">
      <alignment horizontal="left" vertical="center" wrapText="1"/>
      <protection locked="0"/>
    </xf>
    <xf numFmtId="0" fontId="74" fillId="0" borderId="0" xfId="0" applyFont="1" applyAlignment="1" applyProtection="1">
      <alignment horizontal="center" vertical="center"/>
    </xf>
    <xf numFmtId="10" fontId="4" fillId="37" borderId="104" xfId="60" applyNumberFormat="1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horizontal="center" vertical="center" wrapText="1"/>
      <protection locked="0"/>
    </xf>
    <xf numFmtId="0" fontId="4" fillId="36" borderId="18" xfId="0" applyFont="1" applyFill="1" applyBorder="1" applyAlignment="1" applyProtection="1">
      <alignment horizontal="center" vertical="center" wrapText="1"/>
      <protection locked="0"/>
    </xf>
    <xf numFmtId="0" fontId="4" fillId="36" borderId="73" xfId="0" applyFont="1" applyFill="1" applyBorder="1" applyAlignment="1" applyProtection="1">
      <alignment horizontal="center" vertical="center" wrapText="1"/>
      <protection locked="0"/>
    </xf>
    <xf numFmtId="0" fontId="4" fillId="36" borderId="94" xfId="0" applyFont="1" applyFill="1" applyBorder="1" applyAlignment="1">
      <alignment horizontal="center" vertical="center"/>
    </xf>
    <xf numFmtId="0" fontId="4" fillId="36" borderId="98" xfId="0" applyFont="1" applyFill="1" applyBorder="1" applyAlignment="1">
      <alignment horizontal="center" vertical="center"/>
    </xf>
    <xf numFmtId="0" fontId="4" fillId="36" borderId="95" xfId="0" applyFont="1" applyFill="1" applyBorder="1" applyAlignment="1">
      <alignment horizontal="center" vertical="center" wrapText="1"/>
    </xf>
    <xf numFmtId="0" fontId="4" fillId="36" borderId="99" xfId="0" applyFont="1" applyFill="1" applyBorder="1" applyAlignment="1">
      <alignment horizontal="center" vertical="center" wrapText="1"/>
    </xf>
    <xf numFmtId="0" fontId="4" fillId="36" borderId="91" xfId="0" applyFont="1" applyFill="1" applyBorder="1" applyAlignment="1">
      <alignment horizontal="center" vertical="center" wrapText="1"/>
    </xf>
    <xf numFmtId="0" fontId="4" fillId="36" borderId="87" xfId="0" applyFont="1" applyFill="1" applyBorder="1" applyAlignment="1">
      <alignment horizontal="center" vertical="center" wrapText="1"/>
    </xf>
    <xf numFmtId="0" fontId="4" fillId="36" borderId="92" xfId="0" applyFont="1" applyFill="1" applyBorder="1" applyAlignment="1">
      <alignment horizontal="center" vertical="center" wrapText="1"/>
    </xf>
    <xf numFmtId="0" fontId="4" fillId="36" borderId="88" xfId="0" applyFont="1" applyFill="1" applyBorder="1" applyAlignment="1" applyProtection="1">
      <alignment horizontal="center" vertical="center" wrapText="1"/>
      <protection locked="0"/>
    </xf>
    <xf numFmtId="0" fontId="4" fillId="36" borderId="93" xfId="0" applyFont="1" applyFill="1" applyBorder="1" applyAlignment="1" applyProtection="1">
      <alignment horizontal="center" vertical="center" wrapText="1"/>
      <protection locked="0"/>
    </xf>
    <xf numFmtId="0" fontId="4" fillId="36" borderId="97" xfId="0" applyFont="1" applyFill="1" applyBorder="1" applyAlignment="1" applyProtection="1">
      <alignment horizontal="center" vertical="center" wrapText="1"/>
      <protection locked="0"/>
    </xf>
    <xf numFmtId="2" fontId="4" fillId="36" borderId="38" xfId="0" applyNumberFormat="1" applyFont="1" applyFill="1" applyBorder="1" applyAlignment="1">
      <alignment horizontal="center" vertical="center"/>
    </xf>
    <xf numFmtId="2" fontId="4" fillId="36" borderId="95" xfId="0" applyNumberFormat="1" applyFont="1" applyFill="1" applyBorder="1" applyAlignment="1">
      <alignment horizontal="center" vertical="center"/>
    </xf>
    <xf numFmtId="2" fontId="4" fillId="36" borderId="99" xfId="0" applyNumberFormat="1" applyFont="1" applyFill="1" applyBorder="1" applyAlignment="1">
      <alignment horizontal="center" vertical="center"/>
    </xf>
    <xf numFmtId="0" fontId="40" fillId="0" borderId="0" xfId="0" applyFont="1" applyBorder="1" applyAlignment="1" applyProtection="1">
      <alignment horizontal="center"/>
      <protection locked="0"/>
    </xf>
    <xf numFmtId="0" fontId="62" fillId="0" borderId="0" xfId="0" applyFont="1" applyBorder="1" applyAlignment="1" applyProtection="1">
      <alignment horizontal="center"/>
    </xf>
    <xf numFmtId="0" fontId="62" fillId="17" borderId="0" xfId="0" applyFont="1" applyFill="1" applyBorder="1" applyAlignment="1" applyProtection="1">
      <alignment horizontal="center" vertical="center"/>
    </xf>
    <xf numFmtId="0" fontId="73" fillId="0" borderId="0" xfId="0" applyFont="1" applyAlignment="1" applyProtection="1">
      <alignment horizontal="center" vertical="center" wrapText="1"/>
    </xf>
    <xf numFmtId="0" fontId="69" fillId="0" borderId="15" xfId="0" applyFont="1" applyFill="1" applyBorder="1" applyAlignment="1" applyProtection="1">
      <alignment horizontal="center" vertical="top" wrapText="1"/>
      <protection locked="0"/>
    </xf>
    <xf numFmtId="0" fontId="70" fillId="0" borderId="10" xfId="0" applyFont="1" applyBorder="1" applyAlignment="1" applyProtection="1">
      <alignment horizontal="center" vertical="top" wrapText="1"/>
      <protection locked="0"/>
    </xf>
    <xf numFmtId="0" fontId="71" fillId="0" borderId="10" xfId="0" applyFont="1" applyBorder="1" applyAlignment="1" applyProtection="1">
      <alignment horizontal="center" vertical="top" wrapText="1"/>
      <protection locked="0"/>
    </xf>
    <xf numFmtId="4" fontId="38" fillId="0" borderId="12" xfId="0" applyNumberFormat="1" applyFont="1" applyBorder="1" applyAlignment="1" applyProtection="1">
      <alignment horizontal="left" vertical="center" wrapText="1"/>
      <protection locked="0"/>
    </xf>
    <xf numFmtId="4" fontId="38" fillId="0" borderId="0" xfId="0" applyNumberFormat="1" applyFont="1" applyBorder="1" applyAlignment="1" applyProtection="1">
      <alignment horizontal="left" vertical="center" wrapText="1"/>
      <protection locked="0"/>
    </xf>
    <xf numFmtId="0" fontId="37" fillId="0" borderId="12" xfId="0" applyFont="1" applyBorder="1" applyAlignment="1" applyProtection="1">
      <alignment horizontal="center" vertical="center" textRotation="255"/>
      <protection locked="0"/>
    </xf>
    <xf numFmtId="0" fontId="37" fillId="0" borderId="0" xfId="0" applyFont="1" applyBorder="1" applyAlignment="1" applyProtection="1">
      <alignment horizontal="center" vertical="center" textRotation="255"/>
      <protection locked="0"/>
    </xf>
    <xf numFmtId="4" fontId="38" fillId="0" borderId="0" xfId="0" applyNumberFormat="1" applyFont="1" applyAlignment="1" applyProtection="1">
      <alignment horizontal="left" vertical="center" wrapText="1"/>
      <protection locked="0"/>
    </xf>
    <xf numFmtId="4" fontId="38" fillId="0" borderId="0" xfId="0" applyNumberFormat="1" applyFont="1" applyAlignment="1" applyProtection="1">
      <alignment horizontal="left" vertical="center"/>
      <protection locked="0"/>
    </xf>
    <xf numFmtId="4" fontId="37" fillId="0" borderId="0" xfId="0" applyNumberFormat="1" applyFont="1" applyAlignment="1" applyProtection="1">
      <alignment horizontal="left" vertical="center" wrapText="1"/>
      <protection locked="0"/>
    </xf>
    <xf numFmtId="43" fontId="4" fillId="36" borderId="38" xfId="0" applyNumberFormat="1" applyFont="1" applyFill="1" applyBorder="1" applyAlignment="1">
      <alignment horizontal="center" vertical="center" wrapText="1"/>
    </xf>
    <xf numFmtId="43" fontId="4" fillId="36" borderId="95" xfId="0" applyNumberFormat="1" applyFont="1" applyFill="1" applyBorder="1" applyAlignment="1">
      <alignment horizontal="center" vertical="center" wrapText="1"/>
    </xf>
    <xf numFmtId="43" fontId="4" fillId="36" borderId="99" xfId="0" applyNumberFormat="1" applyFont="1" applyFill="1" applyBorder="1" applyAlignment="1">
      <alignment horizontal="center" vertical="center" wrapText="1"/>
    </xf>
    <xf numFmtId="0" fontId="4" fillId="36" borderId="38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00" xfId="0" applyFont="1" applyFill="1" applyBorder="1" applyAlignment="1" applyProtection="1">
      <alignment horizontal="center" vertical="center" wrapText="1"/>
      <protection locked="0"/>
    </xf>
    <xf numFmtId="0" fontId="4" fillId="36" borderId="96" xfId="0" applyFont="1" applyFill="1" applyBorder="1" applyAlignment="1" applyProtection="1">
      <alignment horizontal="center" vertical="center" wrapText="1"/>
      <protection locked="0"/>
    </xf>
    <xf numFmtId="0" fontId="4" fillId="36" borderId="101" xfId="0" applyFont="1" applyFill="1" applyBorder="1" applyAlignment="1" applyProtection="1">
      <alignment horizontal="center" vertical="center" wrapText="1"/>
      <protection locked="0"/>
    </xf>
    <xf numFmtId="4" fontId="3" fillId="0" borderId="13" xfId="0" applyNumberFormat="1" applyFont="1" applyBorder="1" applyAlignment="1">
      <alignment horizontal="center" vertical="center"/>
    </xf>
    <xf numFmtId="49" fontId="3" fillId="18" borderId="124" xfId="0" applyNumberFormat="1" applyFont="1" applyFill="1" applyBorder="1" applyAlignment="1">
      <alignment horizontal="center" vertical="center" wrapText="1"/>
    </xf>
    <xf numFmtId="49" fontId="3" fillId="18" borderId="64" xfId="0" applyNumberFormat="1" applyFont="1" applyFill="1" applyBorder="1" applyAlignment="1">
      <alignment horizontal="center" vertical="center" wrapText="1"/>
    </xf>
    <xf numFmtId="0" fontId="79" fillId="0" borderId="13" xfId="158" applyFont="1" applyBorder="1" applyAlignment="1">
      <alignment horizontal="center" vertical="center"/>
    </xf>
    <xf numFmtId="0" fontId="79" fillId="0" borderId="14" xfId="158" applyFont="1" applyBorder="1" applyAlignment="1">
      <alignment horizontal="center" vertical="center"/>
    </xf>
    <xf numFmtId="4" fontId="4" fillId="34" borderId="130" xfId="79" applyNumberFormat="1" applyFont="1" applyFill="1" applyBorder="1" applyAlignment="1">
      <alignment horizontal="center" vertical="top" wrapText="1"/>
    </xf>
    <xf numFmtId="4" fontId="4" fillId="34" borderId="13" xfId="79" applyNumberFormat="1" applyFont="1" applyFill="1" applyBorder="1" applyAlignment="1">
      <alignment horizontal="center" vertical="top" wrapText="1"/>
    </xf>
    <xf numFmtId="4" fontId="4" fillId="34" borderId="130" xfId="79" applyNumberFormat="1" applyFont="1" applyFill="1" applyBorder="1" applyAlignment="1">
      <alignment horizontal="center" vertical="center" wrapText="1"/>
    </xf>
    <xf numFmtId="4" fontId="4" fillId="34" borderId="13" xfId="79" applyNumberFormat="1" applyFont="1" applyFill="1" applyBorder="1" applyAlignment="1">
      <alignment horizontal="center" vertical="center" wrapText="1"/>
    </xf>
    <xf numFmtId="49" fontId="4" fillId="18" borderId="129" xfId="0" applyNumberFormat="1" applyFont="1" applyFill="1" applyBorder="1" applyAlignment="1">
      <alignment horizontal="center" vertical="center" wrapText="1"/>
    </xf>
    <xf numFmtId="49" fontId="4" fillId="18" borderId="124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/>
    </xf>
    <xf numFmtId="4" fontId="4" fillId="0" borderId="130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10" fontId="64" fillId="35" borderId="116" xfId="0" applyNumberFormat="1" applyFont="1" applyFill="1" applyBorder="1" applyAlignment="1">
      <alignment horizontal="center" vertical="center"/>
    </xf>
    <xf numFmtId="10" fontId="64" fillId="35" borderId="117" xfId="0" applyNumberFormat="1" applyFont="1" applyFill="1" applyBorder="1" applyAlignment="1">
      <alignment horizontal="center" vertical="center"/>
    </xf>
    <xf numFmtId="10" fontId="64" fillId="35" borderId="118" xfId="0" applyNumberFormat="1" applyFont="1" applyFill="1" applyBorder="1" applyAlignment="1">
      <alignment horizontal="center" vertical="center"/>
    </xf>
    <xf numFmtId="10" fontId="64" fillId="35" borderId="48" xfId="0" applyNumberFormat="1" applyFont="1" applyFill="1" applyBorder="1" applyAlignment="1">
      <alignment horizontal="center" vertical="center"/>
    </xf>
    <xf numFmtId="10" fontId="64" fillId="35" borderId="25" xfId="0" applyNumberFormat="1" applyFont="1" applyFill="1" applyBorder="1" applyAlignment="1">
      <alignment horizontal="center" vertical="center"/>
    </xf>
    <xf numFmtId="10" fontId="64" fillId="35" borderId="119" xfId="0" applyNumberFormat="1" applyFont="1" applyFill="1" applyBorder="1" applyAlignment="1">
      <alignment horizontal="center" vertical="center"/>
    </xf>
    <xf numFmtId="9" fontId="32" fillId="0" borderId="132" xfId="60" applyFont="1" applyBorder="1" applyAlignment="1">
      <alignment horizontal="center" vertical="center"/>
    </xf>
    <xf numFmtId="9" fontId="32" fillId="0" borderId="0" xfId="60" applyFont="1" applyBorder="1" applyAlignment="1">
      <alignment horizontal="center" vertical="center"/>
    </xf>
    <xf numFmtId="9" fontId="32" fillId="0" borderId="133" xfId="60" applyFont="1" applyBorder="1" applyAlignment="1">
      <alignment horizontal="center" vertical="center"/>
    </xf>
    <xf numFmtId="9" fontId="32" fillId="0" borderId="48" xfId="60" applyFont="1" applyBorder="1" applyAlignment="1">
      <alignment horizontal="center" vertical="center"/>
    </xf>
    <xf numFmtId="9" fontId="32" fillId="0" borderId="25" xfId="60" applyFont="1" applyBorder="1" applyAlignment="1">
      <alignment horizontal="center" vertical="center"/>
    </xf>
    <xf numFmtId="9" fontId="32" fillId="0" borderId="119" xfId="60" applyFont="1" applyBorder="1" applyAlignment="1">
      <alignment horizontal="center" vertical="center"/>
    </xf>
    <xf numFmtId="0" fontId="30" fillId="18" borderId="63" xfId="0" applyFont="1" applyFill="1" applyBorder="1" applyAlignment="1">
      <alignment horizontal="center" vertical="center"/>
    </xf>
    <xf numFmtId="0" fontId="30" fillId="18" borderId="64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" fontId="27" fillId="18" borderId="13" xfId="0" applyNumberFormat="1" applyFont="1" applyFill="1" applyBorder="1" applyAlignment="1">
      <alignment horizontal="center" vertical="center"/>
    </xf>
    <xf numFmtId="2" fontId="4" fillId="17" borderId="122" xfId="0" applyNumberFormat="1" applyFont="1" applyFill="1" applyBorder="1" applyAlignment="1" applyProtection="1">
      <alignment horizontal="center" vertical="center" wrapText="1"/>
    </xf>
    <xf numFmtId="2" fontId="4" fillId="17" borderId="13" xfId="0" applyNumberFormat="1" applyFont="1" applyFill="1" applyBorder="1" applyAlignment="1" applyProtection="1">
      <alignment horizontal="center" vertical="center" wrapText="1"/>
    </xf>
    <xf numFmtId="4" fontId="28" fillId="18" borderId="122" xfId="0" applyNumberFormat="1" applyFont="1" applyFill="1" applyBorder="1" applyAlignment="1">
      <alignment horizontal="center" vertical="center"/>
    </xf>
    <xf numFmtId="4" fontId="28" fillId="18" borderId="13" xfId="0" applyNumberFormat="1" applyFont="1" applyFill="1" applyBorder="1" applyAlignment="1">
      <alignment horizontal="center" vertical="center"/>
    </xf>
    <xf numFmtId="10" fontId="27" fillId="18" borderId="125" xfId="78" applyNumberFormat="1" applyFont="1" applyFill="1" applyBorder="1" applyAlignment="1">
      <alignment horizontal="center" vertical="center"/>
    </xf>
    <xf numFmtId="10" fontId="27" fillId="18" borderId="123" xfId="78" applyNumberFormat="1" applyFont="1" applyFill="1" applyBorder="1" applyAlignment="1">
      <alignment horizontal="center" vertical="center"/>
    </xf>
    <xf numFmtId="0" fontId="69" fillId="0" borderId="39" xfId="0" applyFont="1" applyFill="1" applyBorder="1" applyAlignment="1">
      <alignment horizontal="center" vertical="top" wrapText="1"/>
    </xf>
    <xf numFmtId="0" fontId="69" fillId="0" borderId="40" xfId="0" applyFont="1" applyFill="1" applyBorder="1" applyAlignment="1">
      <alignment horizontal="center" vertical="top" wrapText="1"/>
    </xf>
    <xf numFmtId="0" fontId="69" fillId="0" borderId="41" xfId="0" applyFont="1" applyFill="1" applyBorder="1" applyAlignment="1">
      <alignment horizontal="center" vertical="top" wrapText="1"/>
    </xf>
    <xf numFmtId="0" fontId="4" fillId="18" borderId="60" xfId="0" applyFont="1" applyFill="1" applyBorder="1" applyAlignment="1">
      <alignment horizontal="center" vertical="center"/>
    </xf>
    <xf numFmtId="0" fontId="4" fillId="18" borderId="61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73" fillId="17" borderId="0" xfId="0" applyFont="1" applyFill="1" applyBorder="1" applyAlignment="1">
      <alignment horizontal="center" vertical="center"/>
    </xf>
    <xf numFmtId="49" fontId="4" fillId="18" borderId="121" xfId="0" applyNumberFormat="1" applyFont="1" applyFill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4" fillId="18" borderId="19" xfId="0" applyFont="1" applyFill="1" applyBorder="1" applyAlignment="1">
      <alignment horizontal="center"/>
    </xf>
    <xf numFmtId="0" fontId="4" fillId="18" borderId="39" xfId="0" applyFont="1" applyFill="1" applyBorder="1" applyAlignment="1">
      <alignment horizontal="center"/>
    </xf>
    <xf numFmtId="0" fontId="25" fillId="0" borderId="0" xfId="0" quotePrefix="1" applyFont="1" applyBorder="1" applyAlignment="1">
      <alignment horizontal="left" vertical="top" wrapText="1"/>
    </xf>
    <xf numFmtId="0" fontId="71" fillId="0" borderId="19" xfId="0" applyFont="1" applyBorder="1" applyAlignment="1">
      <alignment horizontal="center" vertical="top" wrapText="1"/>
    </xf>
    <xf numFmtId="0" fontId="71" fillId="0" borderId="13" xfId="0" applyFont="1" applyBorder="1" applyAlignment="1">
      <alignment horizontal="center" vertical="top" wrapText="1"/>
    </xf>
    <xf numFmtId="0" fontId="33" fillId="0" borderId="54" xfId="0" applyFont="1" applyBorder="1" applyAlignment="1">
      <alignment horizontal="center"/>
    </xf>
    <xf numFmtId="49" fontId="3" fillId="18" borderId="126" xfId="0" applyNumberFormat="1" applyFont="1" applyFill="1" applyBorder="1" applyAlignment="1">
      <alignment horizontal="center" vertical="center" wrapText="1"/>
    </xf>
    <xf numFmtId="0" fontId="71" fillId="0" borderId="37" xfId="0" applyFont="1" applyBorder="1" applyAlignment="1">
      <alignment horizontal="center" vertical="top" wrapText="1"/>
    </xf>
    <xf numFmtId="0" fontId="71" fillId="0" borderId="42" xfId="0" applyFont="1" applyBorder="1" applyAlignment="1">
      <alignment horizontal="center" vertical="top" wrapText="1"/>
    </xf>
    <xf numFmtId="0" fontId="71" fillId="0" borderId="43" xfId="0" applyFont="1" applyBorder="1" applyAlignment="1">
      <alignment horizontal="center" vertical="top" wrapText="1"/>
    </xf>
    <xf numFmtId="10" fontId="4" fillId="18" borderId="53" xfId="0" applyNumberFormat="1" applyFont="1" applyFill="1" applyBorder="1" applyAlignment="1">
      <alignment horizontal="center"/>
    </xf>
    <xf numFmtId="10" fontId="4" fillId="18" borderId="42" xfId="0" applyNumberFormat="1" applyFont="1" applyFill="1" applyBorder="1" applyAlignment="1">
      <alignment horizontal="center"/>
    </xf>
    <xf numFmtId="10" fontId="4" fillId="18" borderId="43" xfId="0" applyNumberFormat="1" applyFont="1" applyFill="1" applyBorder="1" applyAlignment="1">
      <alignment horizontal="center"/>
    </xf>
    <xf numFmtId="10" fontId="4" fillId="18" borderId="55" xfId="0" applyNumberFormat="1" applyFont="1" applyFill="1" applyBorder="1" applyAlignment="1">
      <alignment horizontal="center" vertical="center"/>
    </xf>
    <xf numFmtId="10" fontId="4" fillId="18" borderId="56" xfId="0" applyNumberFormat="1" applyFont="1" applyFill="1" applyBorder="1" applyAlignment="1">
      <alignment horizontal="center" vertical="center"/>
    </xf>
    <xf numFmtId="10" fontId="4" fillId="18" borderId="57" xfId="0" applyNumberFormat="1" applyFont="1" applyFill="1" applyBorder="1" applyAlignment="1">
      <alignment horizontal="center" vertical="center"/>
    </xf>
    <xf numFmtId="10" fontId="64" fillId="17" borderId="132" xfId="60" applyNumberFormat="1" applyFont="1" applyFill="1" applyBorder="1" applyAlignment="1">
      <alignment horizontal="center" vertical="center"/>
    </xf>
    <xf numFmtId="10" fontId="64" fillId="17" borderId="0" xfId="60" applyNumberFormat="1" applyFont="1" applyFill="1" applyBorder="1" applyAlignment="1">
      <alignment horizontal="center" vertical="center"/>
    </xf>
    <xf numFmtId="10" fontId="64" fillId="17" borderId="133" xfId="60" applyNumberFormat="1" applyFont="1" applyFill="1" applyBorder="1" applyAlignment="1">
      <alignment horizontal="center" vertical="center"/>
    </xf>
    <xf numFmtId="10" fontId="64" fillId="17" borderId="48" xfId="60" applyNumberFormat="1" applyFont="1" applyFill="1" applyBorder="1" applyAlignment="1">
      <alignment horizontal="center" vertical="center"/>
    </xf>
    <xf numFmtId="10" fontId="64" fillId="17" borderId="25" xfId="60" applyNumberFormat="1" applyFont="1" applyFill="1" applyBorder="1" applyAlignment="1">
      <alignment horizontal="center" vertical="center"/>
    </xf>
    <xf numFmtId="10" fontId="64" fillId="17" borderId="119" xfId="60" applyNumberFormat="1" applyFont="1" applyFill="1" applyBorder="1" applyAlignment="1">
      <alignment horizontal="center" vertical="center"/>
    </xf>
    <xf numFmtId="10" fontId="27" fillId="18" borderId="134" xfId="78" applyNumberFormat="1" applyFont="1" applyFill="1" applyBorder="1" applyAlignment="1">
      <alignment horizontal="center" vertical="center"/>
    </xf>
    <xf numFmtId="10" fontId="27" fillId="18" borderId="131" xfId="78" applyNumberFormat="1" applyFont="1" applyFill="1" applyBorder="1" applyAlignment="1">
      <alignment horizontal="center" vertical="center"/>
    </xf>
    <xf numFmtId="10" fontId="27" fillId="18" borderId="128" xfId="78" applyNumberFormat="1" applyFont="1" applyFill="1" applyBorder="1" applyAlignment="1">
      <alignment horizontal="center" vertical="center"/>
    </xf>
    <xf numFmtId="4" fontId="3" fillId="0" borderId="127" xfId="0" applyNumberFormat="1" applyFont="1" applyBorder="1" applyAlignment="1">
      <alignment horizontal="center" vertical="center"/>
    </xf>
  </cellXfs>
  <cellStyles count="160">
    <cellStyle name="20% - Accent1" xfId="1" xr:uid="{00000000-0005-0000-0000-000000000000}"/>
    <cellStyle name="20% - Accent1 2" xfId="82" xr:uid="{6EA22489-E878-4057-8CC9-1C3D386052BB}"/>
    <cellStyle name="20% - Accent2" xfId="2" xr:uid="{00000000-0005-0000-0000-000001000000}"/>
    <cellStyle name="20% - Accent2 2" xfId="83" xr:uid="{8F1AF56A-1B81-4818-89BB-FCCC688574C0}"/>
    <cellStyle name="20% - Accent3" xfId="3" xr:uid="{00000000-0005-0000-0000-000002000000}"/>
    <cellStyle name="20% - Accent3 2" xfId="84" xr:uid="{21F623E8-6667-4A16-9DAD-EF02736813FD}"/>
    <cellStyle name="20% - Accent4" xfId="4" xr:uid="{00000000-0005-0000-0000-000003000000}"/>
    <cellStyle name="20% - Accent4 2" xfId="85" xr:uid="{A0081B75-1FCE-4E5C-9AD4-5A890C5D6D99}"/>
    <cellStyle name="20% - Accent5" xfId="5" xr:uid="{00000000-0005-0000-0000-000004000000}"/>
    <cellStyle name="20% - Accent5 2" xfId="86" xr:uid="{6591025F-8866-4A71-92F1-BC8BFA7FFA3A}"/>
    <cellStyle name="20% - Accent6" xfId="6" xr:uid="{00000000-0005-0000-0000-000005000000}"/>
    <cellStyle name="20% - Accent6 2" xfId="87" xr:uid="{F89C2452-2804-4DD4-B3D9-FE005ACB648C}"/>
    <cellStyle name="40% - Accent1" xfId="7" xr:uid="{00000000-0005-0000-0000-000006000000}"/>
    <cellStyle name="40% - Accent1 2" xfId="88" xr:uid="{8331BE74-05C8-4767-8ACB-ECD79AE694B4}"/>
    <cellStyle name="40% - Accent2" xfId="8" xr:uid="{00000000-0005-0000-0000-000007000000}"/>
    <cellStyle name="40% - Accent2 2" xfId="89" xr:uid="{CAA0119F-9640-4DA3-B046-030C79651796}"/>
    <cellStyle name="40% - Accent3" xfId="9" xr:uid="{00000000-0005-0000-0000-000008000000}"/>
    <cellStyle name="40% - Accent3 2" xfId="90" xr:uid="{B25DCED8-150A-46F3-B508-5B0A7AA46FE9}"/>
    <cellStyle name="40% - Accent4" xfId="10" xr:uid="{00000000-0005-0000-0000-000009000000}"/>
    <cellStyle name="40% - Accent4 2" xfId="91" xr:uid="{2B5BA9CF-0D9C-4379-A335-4BA340041942}"/>
    <cellStyle name="40% - Accent5" xfId="11" xr:uid="{00000000-0005-0000-0000-00000A000000}"/>
    <cellStyle name="40% - Accent5 2" xfId="92" xr:uid="{0C721342-F308-4FA3-968A-93F4C81FCFFE}"/>
    <cellStyle name="40% - Accent6" xfId="12" xr:uid="{00000000-0005-0000-0000-00000B000000}"/>
    <cellStyle name="40% - Accent6 2" xfId="93" xr:uid="{23953EFB-302F-4C5E-AFF3-0EF04EA55D05}"/>
    <cellStyle name="60% - Accent1" xfId="13" xr:uid="{00000000-0005-0000-0000-00000C000000}"/>
    <cellStyle name="60% - Accent1 2" xfId="94" xr:uid="{8C9F63D6-4185-48F8-9BC0-5C93C7815ACB}"/>
    <cellStyle name="60% - Accent2" xfId="14" xr:uid="{00000000-0005-0000-0000-00000D000000}"/>
    <cellStyle name="60% - Accent2 2" xfId="95" xr:uid="{3556FF82-21B1-4563-814B-4168C19F45FF}"/>
    <cellStyle name="60% - Accent3" xfId="15" xr:uid="{00000000-0005-0000-0000-00000E000000}"/>
    <cellStyle name="60% - Accent3 2" xfId="96" xr:uid="{AC3A798B-295F-41EC-B90B-BF5EB3F7E9D0}"/>
    <cellStyle name="60% - Accent4" xfId="16" xr:uid="{00000000-0005-0000-0000-00000F000000}"/>
    <cellStyle name="60% - Accent4 2" xfId="97" xr:uid="{D842E986-2C84-4525-AFA7-4DB7BC8CC745}"/>
    <cellStyle name="60% - Accent5" xfId="17" xr:uid="{00000000-0005-0000-0000-000010000000}"/>
    <cellStyle name="60% - Accent5 2" xfId="98" xr:uid="{1F66D0F8-B25E-46DB-BA04-FC92D5C461FB}"/>
    <cellStyle name="60% - Accent6" xfId="18" xr:uid="{00000000-0005-0000-0000-000011000000}"/>
    <cellStyle name="60% - Accent6 2" xfId="99" xr:uid="{7D0D3557-8559-4ABC-B75E-E9561BE09B51}"/>
    <cellStyle name="Accent1" xfId="19" xr:uid="{00000000-0005-0000-0000-000012000000}"/>
    <cellStyle name="Accent1 2" xfId="100" xr:uid="{A8CAC750-669C-44EF-B37D-E2AFB3097F46}"/>
    <cellStyle name="Accent2" xfId="20" xr:uid="{00000000-0005-0000-0000-000013000000}"/>
    <cellStyle name="Accent2 2" xfId="101" xr:uid="{9A07E7AF-F4DC-4DE8-8439-DBAA01803EA1}"/>
    <cellStyle name="Accent3" xfId="21" xr:uid="{00000000-0005-0000-0000-000014000000}"/>
    <cellStyle name="Accent3 2" xfId="102" xr:uid="{D95376B5-7114-4729-BB1A-6C5096FB191D}"/>
    <cellStyle name="Accent4" xfId="22" xr:uid="{00000000-0005-0000-0000-000015000000}"/>
    <cellStyle name="Accent4 2" xfId="103" xr:uid="{D0313D64-8828-4450-A563-6D86ADAC61C5}"/>
    <cellStyle name="Accent5" xfId="23" xr:uid="{00000000-0005-0000-0000-000016000000}"/>
    <cellStyle name="Accent5 2" xfId="104" xr:uid="{5F4DE979-617F-4108-B06D-3AA53FC211A5}"/>
    <cellStyle name="Accent6" xfId="24" xr:uid="{00000000-0005-0000-0000-000017000000}"/>
    <cellStyle name="Accent6 2" xfId="105" xr:uid="{11D7A5A5-346F-473D-A64B-7641574CD590}"/>
    <cellStyle name="Bad" xfId="25" xr:uid="{00000000-0005-0000-0000-000018000000}"/>
    <cellStyle name="Bad 1" xfId="106" xr:uid="{6E63682B-873C-4C60-A3A0-05A340F12EB3}"/>
    <cellStyle name="Calculation" xfId="26" xr:uid="{00000000-0005-0000-0000-000019000000}"/>
    <cellStyle name="Calculation 2" xfId="107" xr:uid="{F3937F04-D8AA-4EA7-A5C1-2C44C67BE3B7}"/>
    <cellStyle name="Check Cell" xfId="27" xr:uid="{00000000-0005-0000-0000-00001A000000}"/>
    <cellStyle name="Check Cell 2" xfId="108" xr:uid="{0A17B1A0-B494-42FC-A595-7055340D4FB3}"/>
    <cellStyle name="Currency_Revised Pricing List to CISCEA" xfId="28" xr:uid="{00000000-0005-0000-0000-00001B000000}"/>
    <cellStyle name="Excel Built-in Normal_Mapa de Cotações Cinto tipo paraquedista." xfId="29" xr:uid="{00000000-0005-0000-0000-00001C000000}"/>
    <cellStyle name="Explanatory Text" xfId="30" xr:uid="{00000000-0005-0000-0000-00001D000000}"/>
    <cellStyle name="Explanatory Text 2" xfId="109" xr:uid="{20DD98A0-A286-4AC8-A5E7-FDAA4DD7535C}"/>
    <cellStyle name="Good" xfId="31" xr:uid="{00000000-0005-0000-0000-00001E000000}"/>
    <cellStyle name="Good 2" xfId="110" xr:uid="{AF5094F6-6DF7-4BF8-973C-8972E8BA5BAE}"/>
    <cellStyle name="Heading 1" xfId="32" xr:uid="{00000000-0005-0000-0000-00001F000000}"/>
    <cellStyle name="Heading 1 3" xfId="111" xr:uid="{CF4D433D-D3EF-4B12-925D-54D12E765927}"/>
    <cellStyle name="Heading 2" xfId="33" xr:uid="{00000000-0005-0000-0000-000020000000}"/>
    <cellStyle name="Heading 2 4" xfId="112" xr:uid="{E9F28D95-08AC-4D9B-A85A-14DF60AE65A1}"/>
    <cellStyle name="Heading 3" xfId="34" xr:uid="{00000000-0005-0000-0000-000021000000}"/>
    <cellStyle name="Heading 3 2" xfId="113" xr:uid="{22F85C92-5536-45E2-93FD-4B14F2FEDF7F}"/>
    <cellStyle name="Heading 4" xfId="35" xr:uid="{00000000-0005-0000-0000-000022000000}"/>
    <cellStyle name="Heading 4 2" xfId="114" xr:uid="{C74D8742-EB41-4844-8D37-8380981C1147}"/>
    <cellStyle name="Input" xfId="36" xr:uid="{00000000-0005-0000-0000-000023000000}"/>
    <cellStyle name="Input 2" xfId="115" xr:uid="{F505660A-4D92-460A-BC5F-FC431EA181AF}"/>
    <cellStyle name="Linked Cell" xfId="37" xr:uid="{00000000-0005-0000-0000-000024000000}"/>
    <cellStyle name="Linked Cell 2" xfId="116" xr:uid="{C0BADD4B-C496-4394-A7A2-B0A02A4E7506}"/>
    <cellStyle name="Moeda 10" xfId="38" xr:uid="{00000000-0005-0000-0000-000025000000}"/>
    <cellStyle name="Moeda 10 2" xfId="39" xr:uid="{00000000-0005-0000-0000-000026000000}"/>
    <cellStyle name="Moeda 10 2 2" xfId="118" xr:uid="{1148E757-F62C-4442-B46D-A9186FDB1CD9}"/>
    <cellStyle name="Moeda 10 3" xfId="117" xr:uid="{B4493A3C-D04A-40EA-9650-5E41476F1481}"/>
    <cellStyle name="Moeda 13 2" xfId="40" xr:uid="{00000000-0005-0000-0000-000027000000}"/>
    <cellStyle name="Moeda 13 2 2" xfId="119" xr:uid="{903DA971-56E0-4790-A186-E17B2CE73D30}"/>
    <cellStyle name="Moeda 14 2" xfId="41" xr:uid="{00000000-0005-0000-0000-000028000000}"/>
    <cellStyle name="Moeda 14 2 2" xfId="120" xr:uid="{BB166D96-0265-4F1A-986E-3F56221A5DAC}"/>
    <cellStyle name="Moeda 15 2" xfId="42" xr:uid="{00000000-0005-0000-0000-000029000000}"/>
    <cellStyle name="Moeda 15 2 2" xfId="121" xr:uid="{DD2A01D2-A62B-48FE-8B44-A32F72526C93}"/>
    <cellStyle name="Moeda 2 2" xfId="43" xr:uid="{00000000-0005-0000-0000-00002A000000}"/>
    <cellStyle name="Moeda 2 2 2" xfId="122" xr:uid="{76F78B95-3028-49C9-8B5A-1558A35B33F2}"/>
    <cellStyle name="Moeda 3 2" xfId="44" xr:uid="{00000000-0005-0000-0000-00002B000000}"/>
    <cellStyle name="Moeda 3 2 2" xfId="123" xr:uid="{8E0D82A7-FBA1-43F1-B326-C0EC43D931CA}"/>
    <cellStyle name="Moeda 4 2" xfId="45" xr:uid="{00000000-0005-0000-0000-00002C000000}"/>
    <cellStyle name="Moeda 4 2 2" xfId="124" xr:uid="{CF37DA9D-F668-4153-8659-26026E7EC27C}"/>
    <cellStyle name="Moeda 5 2" xfId="46" xr:uid="{00000000-0005-0000-0000-00002D000000}"/>
    <cellStyle name="Moeda 5 2 2" xfId="125" xr:uid="{7BC3AC28-245C-49F2-954D-54DD601E930E}"/>
    <cellStyle name="Moeda 6 2" xfId="47" xr:uid="{00000000-0005-0000-0000-00002E000000}"/>
    <cellStyle name="Moeda 6 2 2" xfId="126" xr:uid="{C9A5D03D-5911-478F-8625-5EE946ED3756}"/>
    <cellStyle name="Moeda 7 2" xfId="48" xr:uid="{00000000-0005-0000-0000-00002F000000}"/>
    <cellStyle name="Moeda 7 2 2" xfId="127" xr:uid="{4D6400B5-579A-4CBC-B2F6-8C7A69F4FF5F}"/>
    <cellStyle name="Moeda 8 2" xfId="49" xr:uid="{00000000-0005-0000-0000-000030000000}"/>
    <cellStyle name="Moeda 8 2 2" xfId="128" xr:uid="{D8369FF1-4BE5-4306-8717-F6F83386E6D4}"/>
    <cellStyle name="Moeda 9 2" xfId="50" xr:uid="{00000000-0005-0000-0000-000031000000}"/>
    <cellStyle name="Moeda 9 2 2" xfId="129" xr:uid="{6AD779EF-0112-48D1-BA95-E7022B56018B}"/>
    <cellStyle name="Neutral" xfId="51" xr:uid="{00000000-0005-0000-0000-000032000000}"/>
    <cellStyle name="Neutral 5" xfId="130" xr:uid="{2F6B1B8C-15A6-4668-BB39-E4779133105F}"/>
    <cellStyle name="Normal" xfId="0" builtinId="0"/>
    <cellStyle name="Normal 2" xfId="52" xr:uid="{00000000-0005-0000-0000-000034000000}"/>
    <cellStyle name="Normal 2 2" xfId="131" xr:uid="{78748288-3D67-43CE-A9C1-E6FCB396BFEC}"/>
    <cellStyle name="Normal 2 3" xfId="157" xr:uid="{E75D1203-67DE-407C-9BB7-1F01B369387D}"/>
    <cellStyle name="Normal 3" xfId="53" xr:uid="{00000000-0005-0000-0000-000035000000}"/>
    <cellStyle name="Normal 3 2" xfId="54" xr:uid="{00000000-0005-0000-0000-000036000000}"/>
    <cellStyle name="Normal 3 2 2" xfId="133" xr:uid="{8D293B45-35F8-4D02-9DC2-19C2BD2C7056}"/>
    <cellStyle name="Normal 3 3" xfId="132" xr:uid="{58D8B7FE-9774-4E03-A7FB-FAE6EE25A006}"/>
    <cellStyle name="Normal 4" xfId="55" xr:uid="{00000000-0005-0000-0000-000037000000}"/>
    <cellStyle name="Normal 4 2" xfId="134" xr:uid="{97C81010-3560-42B3-83DE-7C54CC2A24D4}"/>
    <cellStyle name="Normal 40" xfId="79" xr:uid="{00000000-0005-0000-0000-000038000000}"/>
    <cellStyle name="Normal 40 2" xfId="135" xr:uid="{3C853BEC-1FE0-4EF4-89F0-5C2A2ADD64EC}"/>
    <cellStyle name="Normal 5" xfId="56" xr:uid="{00000000-0005-0000-0000-000039000000}"/>
    <cellStyle name="Normal 5 2" xfId="136" xr:uid="{14AB83FF-E519-406D-A786-2C43209A7FFD}"/>
    <cellStyle name="Normal 6" xfId="57" xr:uid="{00000000-0005-0000-0000-00003A000000}"/>
    <cellStyle name="Normal 6 2" xfId="137" xr:uid="{0FB1887E-19FC-4CD9-B89E-9360E3379C3A}"/>
    <cellStyle name="Normal 7" xfId="80" xr:uid="{A659EBBE-E5AE-4C08-9DF7-922D27A0FF3C}"/>
    <cellStyle name="Normal 8" xfId="158" xr:uid="{D42ECDBD-7541-4AA2-8982-4F5D03E5FD10}"/>
    <cellStyle name="Note" xfId="58" xr:uid="{00000000-0005-0000-0000-00003B000000}"/>
    <cellStyle name="Note 6" xfId="138" xr:uid="{C210C29F-8A93-49AE-8935-E10E12832E76}"/>
    <cellStyle name="Output" xfId="59" xr:uid="{00000000-0005-0000-0000-00003C000000}"/>
    <cellStyle name="Output 2" xfId="139" xr:uid="{8873B12A-9A4A-492B-A979-2989C56ABED1}"/>
    <cellStyle name="Porcentagem" xfId="60" builtinId="5"/>
    <cellStyle name="Porcentagem 2" xfId="61" xr:uid="{00000000-0005-0000-0000-00003E000000}"/>
    <cellStyle name="Porcentagem 2 2" xfId="62" xr:uid="{00000000-0005-0000-0000-00003F000000}"/>
    <cellStyle name="Porcentagem 2 2 2" xfId="141" xr:uid="{B61972AE-4725-4B2F-95B5-B0411662D505}"/>
    <cellStyle name="Porcentagem 2 3" xfId="140" xr:uid="{A7916C29-F573-42CF-A067-AE5B3A0AB00E}"/>
    <cellStyle name="Porcentagem 3" xfId="78" xr:uid="{00000000-0005-0000-0000-000040000000}"/>
    <cellStyle name="Porcentagem 3 2" xfId="142" xr:uid="{6DED4622-8C1B-473F-ADDE-BB85EDAE7A17}"/>
    <cellStyle name="Porcentagem 4" xfId="81" xr:uid="{01CCE418-5219-40BA-A736-F56053E7E538}"/>
    <cellStyle name="Separador de milhares 10 2" xfId="63" xr:uid="{00000000-0005-0000-0000-000041000000}"/>
    <cellStyle name="Separador de milhares 10 2 2" xfId="143" xr:uid="{77251A53-DEDF-45C5-89C1-11922E34809C}"/>
    <cellStyle name="Separador de milhares 13 2" xfId="64" xr:uid="{00000000-0005-0000-0000-000042000000}"/>
    <cellStyle name="Separador de milhares 13 2 2" xfId="144" xr:uid="{312A4A58-0C61-4B55-ADAE-3A525B5E8E08}"/>
    <cellStyle name="Separador de milhares 15 2" xfId="65" xr:uid="{00000000-0005-0000-0000-000043000000}"/>
    <cellStyle name="Separador de milhares 15 2 2" xfId="145" xr:uid="{C7645385-5C5B-4D69-B9E0-EC0DECF5D399}"/>
    <cellStyle name="Separador de milhares 2 2" xfId="66" xr:uid="{00000000-0005-0000-0000-000044000000}"/>
    <cellStyle name="Separador de milhares 2 2 2" xfId="67" xr:uid="{00000000-0005-0000-0000-000045000000}"/>
    <cellStyle name="Separador de milhares 2 2 2 2" xfId="147" xr:uid="{E69094FF-377B-40F4-B81F-97EEB960B5DE}"/>
    <cellStyle name="Separador de milhares 2 2 3" xfId="146" xr:uid="{91CA30AC-0717-40F6-8284-70F80D31DA8A}"/>
    <cellStyle name="Separador de milhares 2 3" xfId="68" xr:uid="{00000000-0005-0000-0000-000046000000}"/>
    <cellStyle name="Separador de milhares 2 3 2" xfId="148" xr:uid="{E0201ECD-12E7-495F-9612-F04A68238595}"/>
    <cellStyle name="Separador de milhares 3 2" xfId="69" xr:uid="{00000000-0005-0000-0000-000047000000}"/>
    <cellStyle name="Separador de milhares 3 2 2" xfId="149" xr:uid="{1825E9EF-5854-498D-8E6E-4132AC114F0B}"/>
    <cellStyle name="Title" xfId="70" xr:uid="{00000000-0005-0000-0000-000048000000}"/>
    <cellStyle name="Title 2" xfId="150" xr:uid="{1E601794-2019-4DFC-9EC8-05895D061BC7}"/>
    <cellStyle name="Título 1 1" xfId="71" xr:uid="{00000000-0005-0000-0000-000049000000}"/>
    <cellStyle name="Título 1 1 1" xfId="72" xr:uid="{00000000-0005-0000-0000-00004A000000}"/>
    <cellStyle name="Título 1 1 1 2" xfId="152" xr:uid="{43D5B364-77BD-4D39-B381-B4B47B3BDD4B}"/>
    <cellStyle name="Título 1 1 2" xfId="151" xr:uid="{B980D61D-3E67-421F-A660-C88172E0890F}"/>
    <cellStyle name="Título 1 1_ANEXO A - 049.016.G00.PL.002.01Memória" xfId="73" xr:uid="{00000000-0005-0000-0000-00004B000000}"/>
    <cellStyle name="Título 5" xfId="74" xr:uid="{00000000-0005-0000-0000-00004C000000}"/>
    <cellStyle name="Título 5 2" xfId="153" xr:uid="{9C287C5C-0920-4835-95D4-3C6EC42831D1}"/>
    <cellStyle name="Título 6" xfId="75" xr:uid="{00000000-0005-0000-0000-00004D000000}"/>
    <cellStyle name="Título 6 2" xfId="154" xr:uid="{E69A59B4-26EE-4CEF-B89D-FAFFF75D238B}"/>
    <cellStyle name="Vírgula" xfId="159" builtinId="3"/>
    <cellStyle name="Vírgula 2" xfId="76" xr:uid="{00000000-0005-0000-0000-00004E000000}"/>
    <cellStyle name="Vírgula 2 2" xfId="155" xr:uid="{5D98EA9D-F630-4414-80EB-40110B30F915}"/>
    <cellStyle name="Warning Text" xfId="77" xr:uid="{00000000-0005-0000-0000-00004F000000}"/>
    <cellStyle name="Warning Text 2" xfId="156" xr:uid="{5C3108F0-338F-4DC3-A3FA-B25C491595F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Natal%20(RN)\12.003%20-%20Ampliar%20o%20Sistema%20de%20Energia%20DTCEA%20Natal\02%20-%20OR&#199;AMENTO\02%20-%20CCU%20-%20ADMINSITRATIVOS\ANEXO%20A%20-%20265%2000%20U01%20PL%20002%2000%20REV%20franz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SFCO%202007\OR&#199;AMENTOS%20%202007\S&#237;tios%20no%20Estado%20de%20S&#227;o%20Paulo\CNMA%20-%20S&#227;o%20Jos&#233;%20dos%20CAmpos\Mem&#243;ria\ANEXO%20A%20-%20C%20A%20116%20058%20P%20PB%20582%20CI%20E00%20PQ%20001%2000.xls?0B5E1E65" TargetMode="External"/><Relationship Id="rId1" Type="http://schemas.openxmlformats.org/officeDocument/2006/relationships/externalLinkPath" Target="file:///\\0B5E1E65\ANEXO%20A%20-%20C%20A%20116%20058%20P%20PB%20582%20CI%20E00%20PQ%20001%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&#211;leo%20Combust&#237;vel%20006.11.U03.PL.001.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Desktop\CISCEA\Aripuan&#227;\ANEXO%20A%20-%20284.15.G00.PL.001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GRUPO%20GERADOR%20%20Arquitetu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Users\marcoslimamcl\Desktop\Trabalho%20Marcos%20Lima%20(IOR)\TRABALHOS%20SITIOS\Porto%20Seguro%20(BA)\09.046%20-%20Vila%20Habitacional%20de%20Porto%20Seguro\02%20-%20OR&#199;AMENTO\209.14.G00.PL.002.00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ADMINISTRATIVAS\OR&#199;AMENTO\RIO%20DE%20JANEIRO%20-%20RJ\CISCEA%20-%20RJ\NOVO%20SIST.%20CLIMATIZA&#199;&#195;O%20DA%20CISCEA\OR&#199;AMENTO\ANEXO%20A%20-%20265.06.U00.PL.008.00.xls?A67073F4" TargetMode="External"/><Relationship Id="rId1" Type="http://schemas.openxmlformats.org/officeDocument/2006/relationships/externalLinkPath" Target="file:///\\A67073F4\ANEXO%20A%20-%20265.06.U00.PL.008.00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I%20F%20C%20%20-%20%202009\CIAAR%20-%20Lagoa%20Santa%20(MG)\OR&#199;AMENTO%20099.19.G00.PL.001.00\020-08-ENTREGA%20PARCIAL%20LOT%20E%20CLIENTE-%20EM%20DESENVOLVIMENTO%2025-05-2009\ALOJAMENTO%20ALUNOS%201?5123F872" TargetMode="External"/><Relationship Id="rId1" Type="http://schemas.openxmlformats.org/officeDocument/2006/relationships/externalLinkPath" Target="file:///\\5123F872\ALOJAMENTO%20ALUNOS%20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DECEA"/>
      <sheetName val="BDI SERVIÇOS"/>
      <sheetName val="BDI PROJETOS"/>
      <sheetName val="BDI EQUIPAMENTOS"/>
      <sheetName val="COMPO"/>
      <sheetName val="CCU001"/>
      <sheetName val="SBC70129"/>
      <sheetName val="SBC70132"/>
      <sheetName val="ORESE7047"/>
      <sheetName val="SBC70131"/>
      <sheetName val="SBC70149"/>
      <sheetName val="SBC120705"/>
      <sheetName val="CCU002"/>
      <sheetName val="CCU003"/>
      <sheetName val="CCU004"/>
      <sheetName val="CCU005"/>
      <sheetName val="CCU006"/>
      <sheetName val="CCU007"/>
      <sheetName val="CCU008"/>
      <sheetName val="CCU009"/>
      <sheetName val="CCU010"/>
      <sheetName val="CCU011"/>
      <sheetName val="CCU012"/>
      <sheetName val="CCU0013"/>
      <sheetName val="CCU0014"/>
      <sheetName val="CCU015"/>
      <sheetName val="CCU016"/>
      <sheetName val="CCU017"/>
      <sheetName val="ORSE7038"/>
      <sheetName val="ORSE7039"/>
      <sheetName val="SBC52536"/>
      <sheetName val="SBC52535"/>
      <sheetName val="SBC52534"/>
      <sheetName val="CCU018"/>
      <sheetName val="CCU019"/>
      <sheetName val="CCU020"/>
      <sheetName val="CCU021"/>
      <sheetName val="CCU022"/>
      <sheetName val="CCU023"/>
      <sheetName val="CCU024"/>
      <sheetName val="CCU025"/>
      <sheetName val="CCU026"/>
      <sheetName val="SBC55512"/>
      <sheetName val="SBC55509"/>
      <sheetName val="SBC52911"/>
      <sheetName val="SBC52912"/>
      <sheetName val="SBC52913"/>
      <sheetName val="INSUM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EA - SJC"/>
      <sheetName val="As built"/>
      <sheetName val="Composições"/>
      <sheetName val="BDI"/>
      <sheetName val="Canteiro"/>
      <sheetName val="Adm Local"/>
      <sheetName val="Mob_ Desmobilizaç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e Interna"/>
      <sheetName val="Parte Externa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VHF UHF Aripuanã"/>
      <sheetName val="BDI de serviço"/>
      <sheetName val="BDI de equipamento"/>
      <sheetName val="BDI DE PROJETOS"/>
      <sheetName val="CRONOGRAMA FISICO-FINANCEIRO"/>
      <sheetName val="CURVA 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QUITETURA - ANEXO 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"/>
      <sheetName val="SERVIÇO AUXILIARES E ADM"/>
      <sheetName val="RESUMO URB RED EXT OFICIAIS"/>
      <sheetName val="URB E REDES EXT OFICIAIS"/>
      <sheetName val="RESUMO CASA DE OFICIAIS"/>
      <sheetName val="CASA DE OFICIAIS"/>
      <sheetName val="RESUMO CASA DE SUB E SGT"/>
      <sheetName val="CASA DE SUB E SARGENTOS"/>
      <sheetName val="RESUMO URB E RED EXT SO SG"/>
      <sheetName val="URB E RED EXT SO SG"/>
      <sheetName val="REDES EXTERNAS ELETRONICA"/>
      <sheetName val="Rel. CCU"/>
      <sheetName val="INSUMOS"/>
      <sheetName val="Cronograma Físico-Financeiro"/>
      <sheetName val="Memoria de Calculo do Cronogram"/>
      <sheetName val="ABC Serv."/>
      <sheetName val="CANTEIRO DE OBRAS"/>
      <sheetName val="MOBILIZAÇÃO DESMOBILIZAÇÃO"/>
      <sheetName val="OPERAÇÃO E MANUTENÇÃO"/>
      <sheetName val="ADMINISTRAÇÃO LOCAL"/>
      <sheetName val="1"/>
      <sheetName val="2"/>
      <sheetName val="3"/>
      <sheetName val="4"/>
      <sheetName val="5"/>
      <sheetName val="6"/>
      <sheetName val="7"/>
      <sheetName val="8"/>
      <sheetName val="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COT 03 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COT 04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1"/>
      <sheetName val="COT 01"/>
      <sheetName val="202"/>
      <sheetName val="COT 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6"/>
      <sheetName val="249"/>
      <sheetName val="252"/>
      <sheetName val="255"/>
      <sheetName val="258"/>
      <sheetName val="259"/>
      <sheetName val="260"/>
      <sheetName val="261"/>
      <sheetName val="262"/>
      <sheetName val="265"/>
      <sheetName val="266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CISCEA"/>
      <sheetName val="BDI DE SERVIÇOS"/>
      <sheetName val="BDI DE EQUIPAMENTOS"/>
      <sheetName val="BDI DE PROJETOS"/>
      <sheetName val="Adm. Local"/>
      <sheetName val="Mobilizaçã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315F6-7775-42F7-9E71-D020A2E6DE18}">
  <dimension ref="A1:P53"/>
  <sheetViews>
    <sheetView tabSelected="1" zoomScaleNormal="100" workbookViewId="0">
      <selection activeCell="A4" sqref="A4:F4"/>
    </sheetView>
  </sheetViews>
  <sheetFormatPr defaultRowHeight="15" x14ac:dyDescent="0.2"/>
  <cols>
    <col min="1" max="1" width="5.5703125" style="80" bestFit="1" customWidth="1"/>
    <col min="2" max="2" width="69.28515625" style="81" customWidth="1"/>
    <col min="3" max="3" width="17.28515625" style="76" customWidth="1"/>
    <col min="4" max="4" width="19.28515625" style="76" customWidth="1"/>
    <col min="5" max="5" width="13.7109375" style="76" customWidth="1"/>
    <col min="6" max="6" width="14.28515625" style="76" customWidth="1"/>
    <col min="7" max="16384" width="9.140625" style="76"/>
  </cols>
  <sheetData>
    <row r="1" spans="1:14" x14ac:dyDescent="0.2">
      <c r="A1" s="312" t="s">
        <v>24</v>
      </c>
      <c r="B1" s="312"/>
      <c r="C1" s="312"/>
      <c r="D1" s="312"/>
      <c r="E1" s="312"/>
      <c r="F1" s="312"/>
      <c r="G1" s="75"/>
      <c r="H1" s="75"/>
      <c r="I1" s="75"/>
      <c r="J1" s="75"/>
      <c r="K1" s="75"/>
      <c r="L1" s="75"/>
      <c r="M1" s="75"/>
      <c r="N1" s="75"/>
    </row>
    <row r="2" spans="1:14" x14ac:dyDescent="0.2">
      <c r="A2" s="312" t="s">
        <v>25</v>
      </c>
      <c r="B2" s="312"/>
      <c r="C2" s="312"/>
      <c r="D2" s="312"/>
      <c r="E2" s="312"/>
      <c r="F2" s="312"/>
    </row>
    <row r="3" spans="1:14" x14ac:dyDescent="0.2">
      <c r="A3" s="313" t="s">
        <v>116</v>
      </c>
      <c r="B3" s="313"/>
      <c r="C3" s="313"/>
      <c r="D3" s="313"/>
      <c r="E3" s="313"/>
      <c r="F3" s="313"/>
    </row>
    <row r="4" spans="1:14" x14ac:dyDescent="0.2">
      <c r="A4" s="314" t="s">
        <v>39</v>
      </c>
      <c r="B4" s="314"/>
      <c r="C4" s="314"/>
      <c r="D4" s="314"/>
      <c r="E4" s="314"/>
      <c r="F4" s="314"/>
    </row>
    <row r="5" spans="1:14" ht="45.75" customHeight="1" x14ac:dyDescent="0.2">
      <c r="A5" s="315" t="str">
        <f>Orçamento!$A$6</f>
        <v>SERVIÇO: Contratação de serviços técnicos de elaboração e aprovação de projeto básico, legal e executivo de sistemas de segurança contra incêndio e pânico (PCIP) e projetos complementares nos prédios do Arquivo Central (SDC), do Instituto de Artes e Comunicação Social (IACS) e da Reitoria da UFF.</v>
      </c>
      <c r="B5" s="315"/>
      <c r="C5" s="315"/>
      <c r="D5" s="315"/>
      <c r="E5" s="315"/>
      <c r="F5" s="315"/>
      <c r="G5" s="84"/>
      <c r="H5" s="84"/>
      <c r="I5" s="84"/>
      <c r="J5" s="84"/>
      <c r="K5" s="84"/>
      <c r="L5" s="84"/>
      <c r="M5" s="84"/>
      <c r="N5" s="84"/>
    </row>
    <row r="6" spans="1:14" ht="30.75" customHeight="1" thickBot="1" x14ac:dyDescent="0.25">
      <c r="A6" s="316" t="str">
        <f>Orçamento!$A$7</f>
        <v>Locais: endereços discriminados no subitem 3.6 do Termo de Referência - Anexo I do edital</v>
      </c>
      <c r="B6" s="316"/>
      <c r="C6" s="316"/>
      <c r="D6" s="316"/>
      <c r="E6" s="316"/>
      <c r="F6" s="316"/>
      <c r="G6" s="85"/>
      <c r="H6" s="85"/>
      <c r="I6" s="85"/>
      <c r="J6" s="85"/>
      <c r="K6" s="85"/>
      <c r="L6" s="85"/>
      <c r="M6" s="83"/>
      <c r="N6" s="83"/>
    </row>
    <row r="7" spans="1:14" ht="15.75" customHeight="1" thickTop="1" thickBot="1" x14ac:dyDescent="0.25">
      <c r="A7" s="79"/>
      <c r="B7" s="26"/>
      <c r="C7" s="288" t="s">
        <v>50</v>
      </c>
      <c r="D7" s="289"/>
      <c r="E7" s="302" t="s">
        <v>51</v>
      </c>
      <c r="F7" s="303"/>
    </row>
    <row r="8" spans="1:14" ht="15" customHeight="1" thickTop="1" x14ac:dyDescent="0.2">
      <c r="A8" s="290" t="s">
        <v>0</v>
      </c>
      <c r="B8" s="292" t="s">
        <v>1</v>
      </c>
      <c r="C8" s="92" t="s">
        <v>16</v>
      </c>
      <c r="D8" s="294" t="s">
        <v>40</v>
      </c>
      <c r="E8" s="93" t="s">
        <v>16</v>
      </c>
      <c r="F8" s="304" t="s">
        <v>40</v>
      </c>
    </row>
    <row r="9" spans="1:14" ht="15" customHeight="1" x14ac:dyDescent="0.2">
      <c r="A9" s="291"/>
      <c r="B9" s="293"/>
      <c r="C9" s="94" t="s">
        <v>41</v>
      </c>
      <c r="D9" s="295"/>
      <c r="E9" s="95" t="s">
        <v>41</v>
      </c>
      <c r="F9" s="305"/>
    </row>
    <row r="10" spans="1:14" x14ac:dyDescent="0.2">
      <c r="A10" s="96" t="s">
        <v>42</v>
      </c>
      <c r="B10" s="176" t="s">
        <v>102</v>
      </c>
      <c r="C10" s="97">
        <f>D10/$D$16</f>
        <v>0.17232604698019729</v>
      </c>
      <c r="D10" s="98">
        <f>Orçamento!$L$12</f>
        <v>46191.99</v>
      </c>
      <c r="E10" s="99" t="e">
        <f>F10/$F$16</f>
        <v>#DIV/0!</v>
      </c>
      <c r="F10" s="100"/>
    </row>
    <row r="11" spans="1:14" ht="6.95" customHeight="1" x14ac:dyDescent="0.2">
      <c r="A11" s="101"/>
      <c r="B11" s="102"/>
      <c r="C11" s="103"/>
      <c r="D11" s="104"/>
      <c r="E11" s="105"/>
      <c r="F11" s="106"/>
    </row>
    <row r="12" spans="1:14" x14ac:dyDescent="0.2">
      <c r="A12" s="107" t="s">
        <v>43</v>
      </c>
      <c r="B12" s="184" t="s">
        <v>103</v>
      </c>
      <c r="C12" s="108">
        <f>D12/$D$16</f>
        <v>0.10789977360936746</v>
      </c>
      <c r="D12" s="109">
        <f>Orçamento!$L$19</f>
        <v>28922.53</v>
      </c>
      <c r="E12" s="99" t="e">
        <f>F12/$F$16</f>
        <v>#DIV/0!</v>
      </c>
      <c r="F12" s="110"/>
    </row>
    <row r="13" spans="1:14" ht="6.95" customHeight="1" x14ac:dyDescent="0.2">
      <c r="A13" s="101"/>
      <c r="B13" s="102"/>
      <c r="C13" s="111"/>
      <c r="D13" s="112"/>
      <c r="E13" s="113"/>
      <c r="F13" s="114"/>
    </row>
    <row r="14" spans="1:14" x14ac:dyDescent="0.2">
      <c r="A14" s="107" t="s">
        <v>44</v>
      </c>
      <c r="B14" s="193" t="s">
        <v>114</v>
      </c>
      <c r="C14" s="108">
        <f>D14/$D$16</f>
        <v>0.71977417941043542</v>
      </c>
      <c r="D14" s="109">
        <f>Orçamento!$L$26</f>
        <v>192935.44</v>
      </c>
      <c r="E14" s="99" t="e">
        <f>F14/$F$16</f>
        <v>#DIV/0!</v>
      </c>
      <c r="F14" s="110"/>
    </row>
    <row r="15" spans="1:14" ht="6.95" customHeight="1" x14ac:dyDescent="0.2">
      <c r="A15" s="101"/>
      <c r="B15" s="102"/>
      <c r="C15" s="103"/>
      <c r="D15" s="112"/>
      <c r="E15" s="105"/>
      <c r="F15" s="114"/>
    </row>
    <row r="16" spans="1:14" ht="15" customHeight="1" thickBot="1" x14ac:dyDescent="0.25">
      <c r="A16" s="296" t="s">
        <v>45</v>
      </c>
      <c r="B16" s="297"/>
      <c r="C16" s="115">
        <f>SUM(C10:C15)</f>
        <v>1.0000000000000002</v>
      </c>
      <c r="D16" s="116">
        <f>SUM(D10:D14)</f>
        <v>268049.95999999996</v>
      </c>
      <c r="E16" s="115" t="e">
        <f>SUM(E10:E15)</f>
        <v>#DIV/0!</v>
      </c>
      <c r="F16" s="117">
        <f>SUM(F10:F14)</f>
        <v>0</v>
      </c>
    </row>
    <row r="17" spans="1:16" ht="19.5" customHeight="1" thickTop="1" x14ac:dyDescent="0.2">
      <c r="A17" s="298" t="s">
        <v>4</v>
      </c>
      <c r="B17" s="298"/>
      <c r="C17" s="306" t="s">
        <v>36</v>
      </c>
      <c r="D17" s="307"/>
      <c r="E17" s="307"/>
      <c r="F17" s="308"/>
      <c r="G17" s="82"/>
      <c r="H17" s="82"/>
      <c r="I17" s="82"/>
      <c r="J17" s="82"/>
    </row>
    <row r="18" spans="1:16" ht="42.75" customHeight="1" x14ac:dyDescent="0.2">
      <c r="A18" s="299" t="s">
        <v>38</v>
      </c>
      <c r="B18" s="299"/>
      <c r="C18" s="309"/>
      <c r="D18" s="310"/>
      <c r="E18" s="310"/>
      <c r="F18" s="311"/>
      <c r="G18" s="82"/>
      <c r="H18" s="82"/>
      <c r="I18" s="82"/>
      <c r="J18" s="82"/>
    </row>
    <row r="19" spans="1:16" ht="15" customHeight="1" x14ac:dyDescent="0.2">
      <c r="A19" s="300" t="s">
        <v>21</v>
      </c>
      <c r="B19" s="300"/>
      <c r="C19" s="300"/>
      <c r="D19" s="300"/>
      <c r="E19" s="300"/>
      <c r="F19" s="300"/>
      <c r="G19" s="232"/>
      <c r="H19" s="232"/>
      <c r="I19" s="232"/>
      <c r="J19" s="232"/>
      <c r="K19" s="232"/>
      <c r="L19" s="232"/>
      <c r="M19" s="232"/>
      <c r="N19" s="232"/>
      <c r="O19" s="232"/>
      <c r="P19" s="232"/>
    </row>
    <row r="20" spans="1:16" x14ac:dyDescent="0.2">
      <c r="A20" s="301"/>
      <c r="B20" s="301"/>
      <c r="C20" s="301"/>
      <c r="D20" s="301"/>
      <c r="E20" s="301"/>
      <c r="F20" s="301"/>
    </row>
    <row r="21" spans="1:16" x14ac:dyDescent="0.2">
      <c r="A21" s="77"/>
      <c r="B21" s="286"/>
      <c r="C21" s="286"/>
      <c r="D21" s="286"/>
    </row>
    <row r="22" spans="1:16" x14ac:dyDescent="0.2">
      <c r="A22" s="77"/>
      <c r="B22" s="286"/>
      <c r="C22" s="286"/>
      <c r="D22" s="286"/>
    </row>
    <row r="23" spans="1:16" x14ac:dyDescent="0.2">
      <c r="A23" s="77"/>
      <c r="B23" s="78"/>
    </row>
    <row r="24" spans="1:16" ht="24" customHeight="1" x14ac:dyDescent="0.2">
      <c r="A24" s="77"/>
      <c r="B24" s="287"/>
      <c r="C24" s="287"/>
      <c r="D24" s="287"/>
    </row>
    <row r="25" spans="1:16" x14ac:dyDescent="0.2">
      <c r="A25" s="79"/>
      <c r="B25" s="26"/>
    </row>
    <row r="26" spans="1:16" x14ac:dyDescent="0.2">
      <c r="A26" s="79"/>
      <c r="B26" s="26"/>
    </row>
    <row r="27" spans="1:16" x14ac:dyDescent="0.2">
      <c r="A27" s="79"/>
      <c r="B27" s="26"/>
    </row>
    <row r="28" spans="1:16" x14ac:dyDescent="0.2">
      <c r="A28" s="79"/>
      <c r="B28" s="26"/>
    </row>
    <row r="29" spans="1:16" x14ac:dyDescent="0.2">
      <c r="A29" s="79"/>
      <c r="B29" s="26"/>
    </row>
    <row r="30" spans="1:16" x14ac:dyDescent="0.2">
      <c r="A30" s="79"/>
      <c r="B30" s="26"/>
    </row>
    <row r="31" spans="1:16" x14ac:dyDescent="0.2">
      <c r="A31" s="79"/>
      <c r="B31" s="26"/>
    </row>
    <row r="32" spans="1:16" x14ac:dyDescent="0.2">
      <c r="A32" s="79"/>
      <c r="B32" s="26"/>
    </row>
    <row r="33" spans="1:2" x14ac:dyDescent="0.2">
      <c r="A33" s="79"/>
      <c r="B33" s="26"/>
    </row>
    <row r="34" spans="1:2" x14ac:dyDescent="0.2">
      <c r="A34" s="79"/>
      <c r="B34" s="26"/>
    </row>
    <row r="35" spans="1:2" x14ac:dyDescent="0.2">
      <c r="A35" s="79"/>
      <c r="B35" s="26"/>
    </row>
    <row r="36" spans="1:2" x14ac:dyDescent="0.2">
      <c r="A36" s="79"/>
      <c r="B36" s="26"/>
    </row>
    <row r="37" spans="1:2" x14ac:dyDescent="0.2">
      <c r="A37" s="79"/>
      <c r="B37" s="26"/>
    </row>
    <row r="38" spans="1:2" x14ac:dyDescent="0.2">
      <c r="A38" s="79"/>
      <c r="B38" s="26"/>
    </row>
    <row r="39" spans="1:2" x14ac:dyDescent="0.2">
      <c r="A39" s="79"/>
      <c r="B39" s="26"/>
    </row>
    <row r="40" spans="1:2" x14ac:dyDescent="0.2">
      <c r="A40" s="79"/>
      <c r="B40" s="26"/>
    </row>
    <row r="41" spans="1:2" x14ac:dyDescent="0.2">
      <c r="A41" s="79"/>
      <c r="B41" s="26"/>
    </row>
    <row r="42" spans="1:2" x14ac:dyDescent="0.2">
      <c r="A42" s="79"/>
      <c r="B42" s="26"/>
    </row>
    <row r="43" spans="1:2" x14ac:dyDescent="0.2">
      <c r="A43" s="79"/>
      <c r="B43" s="26"/>
    </row>
    <row r="44" spans="1:2" x14ac:dyDescent="0.2">
      <c r="A44" s="79"/>
      <c r="B44" s="26"/>
    </row>
    <row r="45" spans="1:2" x14ac:dyDescent="0.2">
      <c r="A45" s="79"/>
      <c r="B45" s="26"/>
    </row>
    <row r="46" spans="1:2" x14ac:dyDescent="0.2">
      <c r="A46" s="79"/>
      <c r="B46" s="26"/>
    </row>
    <row r="47" spans="1:2" x14ac:dyDescent="0.2">
      <c r="A47" s="79"/>
      <c r="B47" s="26"/>
    </row>
    <row r="48" spans="1:2" x14ac:dyDescent="0.2">
      <c r="A48" s="79"/>
      <c r="B48" s="26"/>
    </row>
    <row r="49" spans="1:2" x14ac:dyDescent="0.2">
      <c r="A49" s="79"/>
      <c r="B49" s="26"/>
    </row>
    <row r="50" spans="1:2" x14ac:dyDescent="0.2">
      <c r="A50" s="79"/>
      <c r="B50" s="26"/>
    </row>
    <row r="51" spans="1:2" x14ac:dyDescent="0.2">
      <c r="A51" s="79"/>
      <c r="B51" s="26"/>
    </row>
    <row r="52" spans="1:2" x14ac:dyDescent="0.2">
      <c r="A52" s="79"/>
      <c r="B52" s="26"/>
    </row>
    <row r="53" spans="1:2" x14ac:dyDescent="0.2">
      <c r="A53" s="79"/>
      <c r="B53" s="26"/>
    </row>
  </sheetData>
  <mergeCells count="20">
    <mergeCell ref="A6:F6"/>
    <mergeCell ref="A1:F1"/>
    <mergeCell ref="A2:F2"/>
    <mergeCell ref="A3:F3"/>
    <mergeCell ref="A4:F4"/>
    <mergeCell ref="A5:F5"/>
    <mergeCell ref="B21:D21"/>
    <mergeCell ref="B22:D22"/>
    <mergeCell ref="B24:D24"/>
    <mergeCell ref="C7:D7"/>
    <mergeCell ref="A8:A9"/>
    <mergeCell ref="B8:B9"/>
    <mergeCell ref="D8:D9"/>
    <mergeCell ref="A16:B16"/>
    <mergeCell ref="A17:B17"/>
    <mergeCell ref="A18:B18"/>
    <mergeCell ref="A19:F20"/>
    <mergeCell ref="E7:F7"/>
    <mergeCell ref="F8:F9"/>
    <mergeCell ref="C17:F18"/>
  </mergeCells>
  <printOptions horizontalCentered="1"/>
  <pageMargins left="0" right="0" top="1.1811023622047245" bottom="0.55118110236220474" header="0.31496062992125984" footer="0.35433070866141736"/>
  <pageSetup paperSize="9" scale="90" fitToHeight="16" orientation="landscape" r:id="rId1"/>
  <headerFooter>
    <oddHeader>&amp;R&amp;"Verdana,Normal"&amp;8Fls.:______
Processo n.º 23069.163323/2021-57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0"/>
  <sheetViews>
    <sheetView topLeftCell="C1" zoomScaleNormal="100" workbookViewId="0">
      <selection activeCell="M8" sqref="M8:Q8"/>
    </sheetView>
  </sheetViews>
  <sheetFormatPr defaultRowHeight="12.75" x14ac:dyDescent="0.2"/>
  <cols>
    <col min="1" max="1" width="9.140625" style="17" bestFit="1" customWidth="1"/>
    <col min="2" max="2" width="9.140625" style="25" bestFit="1" customWidth="1"/>
    <col min="3" max="3" width="9.140625" style="17" bestFit="1" customWidth="1"/>
    <col min="4" max="4" width="35" style="18" customWidth="1"/>
    <col min="5" max="5" width="7" style="19" bestFit="1" customWidth="1"/>
    <col min="6" max="6" width="10.140625" style="19" bestFit="1" customWidth="1"/>
    <col min="7" max="7" width="10.85546875" style="24" customWidth="1"/>
    <col min="8" max="8" width="8.28515625" style="20" customWidth="1"/>
    <col min="9" max="9" width="11.140625" style="21" customWidth="1"/>
    <col min="10" max="10" width="11.42578125" style="21" customWidth="1"/>
    <col min="11" max="11" width="11.28515625" style="21" bestFit="1" customWidth="1"/>
    <col min="12" max="12" width="14" style="21" bestFit="1" customWidth="1"/>
    <col min="13" max="13" width="6.85546875" style="22" customWidth="1"/>
    <col min="14" max="14" width="11" style="23" customWidth="1"/>
    <col min="15" max="15" width="9.85546875" style="15" customWidth="1"/>
    <col min="16" max="16" width="10.5703125" style="15" customWidth="1"/>
    <col min="17" max="17" width="13.42578125" style="15" customWidth="1"/>
    <col min="18" max="16384" width="9.140625" style="15"/>
  </cols>
  <sheetData>
    <row r="1" spans="1:17" ht="15" x14ac:dyDescent="0.2">
      <c r="A1" s="338" t="s">
        <v>24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</row>
    <row r="2" spans="1:17" ht="15" x14ac:dyDescent="0.2">
      <c r="A2" s="338" t="s">
        <v>25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</row>
    <row r="3" spans="1:17" ht="15" x14ac:dyDescent="0.2">
      <c r="A3" s="339" t="s">
        <v>115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</row>
    <row r="4" spans="1:17" x14ac:dyDescent="0.2">
      <c r="A4" s="233"/>
      <c r="B4" s="234"/>
      <c r="C4" s="233"/>
      <c r="D4" s="235"/>
      <c r="E4" s="236"/>
      <c r="F4" s="236"/>
      <c r="G4" s="237"/>
      <c r="H4" s="238"/>
      <c r="I4" s="239"/>
      <c r="J4" s="239"/>
      <c r="K4" s="239"/>
      <c r="L4" s="239"/>
      <c r="M4" s="240"/>
      <c r="N4" s="241"/>
      <c r="O4" s="242"/>
      <c r="P4" s="242"/>
      <c r="Q4" s="242"/>
    </row>
    <row r="5" spans="1:17" ht="18" customHeight="1" x14ac:dyDescent="0.2">
      <c r="A5" s="340" t="s">
        <v>56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</row>
    <row r="6" spans="1:17" ht="47.25" customHeight="1" x14ac:dyDescent="0.2">
      <c r="A6" s="341" t="s">
        <v>101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</row>
    <row r="7" spans="1:17" ht="21" customHeight="1" thickBot="1" x14ac:dyDescent="0.25">
      <c r="A7" s="320" t="s">
        <v>104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242"/>
      <c r="Q7" s="242"/>
    </row>
    <row r="8" spans="1:17" ht="15.75" customHeight="1" thickTop="1" thickBot="1" x14ac:dyDescent="0.25">
      <c r="A8" s="124"/>
      <c r="B8" s="125"/>
      <c r="C8" s="124"/>
      <c r="D8" s="126"/>
      <c r="E8" s="329" t="s">
        <v>47</v>
      </c>
      <c r="F8" s="330"/>
      <c r="G8" s="330"/>
      <c r="H8" s="330"/>
      <c r="I8" s="330"/>
      <c r="J8" s="330"/>
      <c r="K8" s="330"/>
      <c r="L8" s="331"/>
      <c r="M8" s="332" t="s">
        <v>46</v>
      </c>
      <c r="N8" s="333"/>
      <c r="O8" s="333"/>
      <c r="P8" s="333"/>
      <c r="Q8" s="334"/>
    </row>
    <row r="9" spans="1:17" ht="15.75" customHeight="1" thickTop="1" x14ac:dyDescent="0.2">
      <c r="A9" s="325" t="s">
        <v>0</v>
      </c>
      <c r="B9" s="327" t="s">
        <v>10</v>
      </c>
      <c r="C9" s="327" t="s">
        <v>6</v>
      </c>
      <c r="D9" s="327" t="s">
        <v>1</v>
      </c>
      <c r="E9" s="335" t="s">
        <v>2</v>
      </c>
      <c r="F9" s="335" t="s">
        <v>3</v>
      </c>
      <c r="G9" s="352" t="s">
        <v>11</v>
      </c>
      <c r="H9" s="355" t="s">
        <v>12</v>
      </c>
      <c r="I9" s="356" t="s">
        <v>23</v>
      </c>
      <c r="J9" s="356"/>
      <c r="K9" s="356"/>
      <c r="L9" s="357"/>
      <c r="M9" s="358" t="s">
        <v>12</v>
      </c>
      <c r="N9" s="322" t="s">
        <v>23</v>
      </c>
      <c r="O9" s="322"/>
      <c r="P9" s="322"/>
      <c r="Q9" s="324"/>
    </row>
    <row r="10" spans="1:17" ht="12.75" customHeight="1" x14ac:dyDescent="0.2">
      <c r="A10" s="325"/>
      <c r="B10" s="327"/>
      <c r="C10" s="327"/>
      <c r="D10" s="327"/>
      <c r="E10" s="336"/>
      <c r="F10" s="336"/>
      <c r="G10" s="353"/>
      <c r="H10" s="327"/>
      <c r="I10" s="322" t="s">
        <v>57</v>
      </c>
      <c r="J10" s="356" t="s">
        <v>53</v>
      </c>
      <c r="K10" s="356"/>
      <c r="L10" s="357"/>
      <c r="M10" s="359"/>
      <c r="N10" s="322" t="s">
        <v>57</v>
      </c>
      <c r="O10" s="322" t="s">
        <v>53</v>
      </c>
      <c r="P10" s="322"/>
      <c r="Q10" s="324"/>
    </row>
    <row r="11" spans="1:17" ht="22.5" x14ac:dyDescent="0.2">
      <c r="A11" s="326"/>
      <c r="B11" s="328"/>
      <c r="C11" s="328"/>
      <c r="D11" s="328"/>
      <c r="E11" s="337"/>
      <c r="F11" s="337"/>
      <c r="G11" s="354"/>
      <c r="H11" s="328"/>
      <c r="I11" s="323"/>
      <c r="J11" s="121" t="s">
        <v>22</v>
      </c>
      <c r="K11" s="121" t="s">
        <v>0</v>
      </c>
      <c r="L11" s="122" t="s">
        <v>41</v>
      </c>
      <c r="M11" s="360"/>
      <c r="N11" s="323"/>
      <c r="O11" s="231" t="s">
        <v>22</v>
      </c>
      <c r="P11" s="231" t="s">
        <v>54</v>
      </c>
      <c r="Q11" s="243" t="s">
        <v>41</v>
      </c>
    </row>
    <row r="12" spans="1:17" ht="22.5" x14ac:dyDescent="0.2">
      <c r="A12" s="173">
        <v>1</v>
      </c>
      <c r="B12" s="174"/>
      <c r="C12" s="175"/>
      <c r="D12" s="176" t="s">
        <v>102</v>
      </c>
      <c r="E12" s="177"/>
      <c r="F12" s="177"/>
      <c r="G12" s="178"/>
      <c r="H12" s="179"/>
      <c r="I12" s="179"/>
      <c r="J12" s="179"/>
      <c r="K12" s="179"/>
      <c r="L12" s="180">
        <f>SUM(K13:K16)</f>
        <v>46191.99</v>
      </c>
      <c r="M12" s="244"/>
      <c r="N12" s="245"/>
      <c r="O12" s="246"/>
      <c r="P12" s="247"/>
      <c r="Q12" s="248">
        <f>SUM(P13:P16)</f>
        <v>0</v>
      </c>
    </row>
    <row r="13" spans="1:17" ht="22.5" x14ac:dyDescent="0.2">
      <c r="A13" s="196" t="s">
        <v>59</v>
      </c>
      <c r="B13" s="197"/>
      <c r="C13" s="198"/>
      <c r="D13" s="199" t="s">
        <v>60</v>
      </c>
      <c r="E13" s="200"/>
      <c r="F13" s="200"/>
      <c r="G13" s="201"/>
      <c r="H13" s="202"/>
      <c r="I13" s="202"/>
      <c r="J13" s="203"/>
      <c r="K13" s="204">
        <f>SUM(J14:J15)</f>
        <v>24716.1</v>
      </c>
      <c r="L13" s="131"/>
      <c r="M13" s="249"/>
      <c r="N13" s="250"/>
      <c r="O13" s="251"/>
      <c r="P13" s="252">
        <f>SUM(O14:O15)</f>
        <v>0</v>
      </c>
      <c r="Q13" s="253"/>
    </row>
    <row r="14" spans="1:17" ht="67.5" x14ac:dyDescent="0.2">
      <c r="A14" s="137" t="s">
        <v>61</v>
      </c>
      <c r="B14" s="138" t="s">
        <v>62</v>
      </c>
      <c r="C14" s="139" t="s">
        <v>63</v>
      </c>
      <c r="D14" s="132" t="s">
        <v>64</v>
      </c>
      <c r="E14" s="133" t="s">
        <v>65</v>
      </c>
      <c r="F14" s="133">
        <v>500</v>
      </c>
      <c r="G14" s="134">
        <v>10.57</v>
      </c>
      <c r="H14" s="169">
        <v>0.2034</v>
      </c>
      <c r="I14" s="168">
        <f>TRUNC(G14*(1+H14),2)</f>
        <v>12.71</v>
      </c>
      <c r="J14" s="170">
        <f>TRUNC(F14*I14,2)</f>
        <v>6355</v>
      </c>
      <c r="K14" s="171"/>
      <c r="L14" s="131"/>
      <c r="M14" s="254"/>
      <c r="N14" s="255"/>
      <c r="O14" s="256"/>
      <c r="P14" s="257"/>
      <c r="Q14" s="253"/>
    </row>
    <row r="15" spans="1:17" ht="90" x14ac:dyDescent="0.2">
      <c r="A15" s="137" t="s">
        <v>66</v>
      </c>
      <c r="B15" s="138" t="s">
        <v>67</v>
      </c>
      <c r="C15" s="139" t="s">
        <v>63</v>
      </c>
      <c r="D15" s="132" t="s">
        <v>68</v>
      </c>
      <c r="E15" s="133" t="s">
        <v>65</v>
      </c>
      <c r="F15" s="133">
        <v>2638.09</v>
      </c>
      <c r="G15" s="134">
        <v>5.79</v>
      </c>
      <c r="H15" s="169">
        <v>0.2034</v>
      </c>
      <c r="I15" s="168">
        <f>TRUNC(G15*(1+H15),2)</f>
        <v>6.96</v>
      </c>
      <c r="J15" s="170">
        <f>TRUNC(F15*I15,2)</f>
        <v>18361.099999999999</v>
      </c>
      <c r="K15" s="171"/>
      <c r="L15" s="131"/>
      <c r="M15" s="254"/>
      <c r="N15" s="255"/>
      <c r="O15" s="256"/>
      <c r="P15" s="257"/>
      <c r="Q15" s="253"/>
    </row>
    <row r="16" spans="1:17" x14ac:dyDescent="0.2">
      <c r="A16" s="196" t="s">
        <v>69</v>
      </c>
      <c r="B16" s="197"/>
      <c r="C16" s="198"/>
      <c r="D16" s="205" t="s">
        <v>70</v>
      </c>
      <c r="E16" s="206"/>
      <c r="F16" s="206"/>
      <c r="G16" s="207"/>
      <c r="H16" s="208"/>
      <c r="I16" s="206"/>
      <c r="J16" s="209"/>
      <c r="K16" s="210">
        <f>SUM(J17)</f>
        <v>21475.89</v>
      </c>
      <c r="L16" s="131"/>
      <c r="M16" s="249"/>
      <c r="N16" s="250"/>
      <c r="O16" s="251"/>
      <c r="P16" s="258">
        <f>SUM(O17)</f>
        <v>0</v>
      </c>
      <c r="Q16" s="253"/>
    </row>
    <row r="17" spans="1:17" ht="22.5" x14ac:dyDescent="0.2">
      <c r="A17" s="137" t="s">
        <v>71</v>
      </c>
      <c r="B17" s="138" t="s">
        <v>72</v>
      </c>
      <c r="C17" s="139" t="s">
        <v>73</v>
      </c>
      <c r="D17" s="132" t="s">
        <v>74</v>
      </c>
      <c r="E17" s="133" t="s">
        <v>65</v>
      </c>
      <c r="F17" s="133">
        <v>1983</v>
      </c>
      <c r="G17" s="135">
        <v>9</v>
      </c>
      <c r="H17" s="169">
        <v>0.2034</v>
      </c>
      <c r="I17" s="168">
        <f>TRUNC(G17*(1+H17),2)</f>
        <v>10.83</v>
      </c>
      <c r="J17" s="170">
        <f>TRUNC(F17*I17,2)</f>
        <v>21475.89</v>
      </c>
      <c r="K17" s="171"/>
      <c r="L17" s="131"/>
      <c r="M17" s="254"/>
      <c r="N17" s="255"/>
      <c r="O17" s="256"/>
      <c r="P17" s="257"/>
      <c r="Q17" s="253"/>
    </row>
    <row r="18" spans="1:17" x14ac:dyDescent="0.2">
      <c r="A18" s="140"/>
      <c r="B18" s="141"/>
      <c r="C18" s="142"/>
      <c r="D18" s="118"/>
      <c r="E18" s="119"/>
      <c r="F18" s="119"/>
      <c r="G18" s="136"/>
      <c r="H18" s="120"/>
      <c r="I18" s="120"/>
      <c r="J18" s="130"/>
      <c r="K18" s="130"/>
      <c r="L18" s="131"/>
      <c r="M18" s="254"/>
      <c r="N18" s="255"/>
      <c r="O18" s="256"/>
      <c r="P18" s="259"/>
      <c r="Q18" s="253"/>
    </row>
    <row r="19" spans="1:17" ht="33.75" x14ac:dyDescent="0.2">
      <c r="A19" s="181">
        <v>2</v>
      </c>
      <c r="B19" s="182"/>
      <c r="C19" s="183"/>
      <c r="D19" s="184" t="s">
        <v>103</v>
      </c>
      <c r="E19" s="185"/>
      <c r="F19" s="185"/>
      <c r="G19" s="186"/>
      <c r="H19" s="187"/>
      <c r="I19" s="187"/>
      <c r="J19" s="188"/>
      <c r="K19" s="188"/>
      <c r="L19" s="189">
        <f>SUM(K20:K23)</f>
        <v>28922.53</v>
      </c>
      <c r="M19" s="260"/>
      <c r="N19" s="261"/>
      <c r="O19" s="262"/>
      <c r="P19" s="263"/>
      <c r="Q19" s="264">
        <f>SUM(P20:P23)</f>
        <v>0</v>
      </c>
    </row>
    <row r="20" spans="1:17" ht="22.5" x14ac:dyDescent="0.2">
      <c r="A20" s="196" t="s">
        <v>84</v>
      </c>
      <c r="B20" s="197"/>
      <c r="C20" s="198"/>
      <c r="D20" s="205" t="s">
        <v>60</v>
      </c>
      <c r="E20" s="206"/>
      <c r="F20" s="206"/>
      <c r="G20" s="211"/>
      <c r="H20" s="208"/>
      <c r="I20" s="208"/>
      <c r="J20" s="209"/>
      <c r="K20" s="210">
        <f>SUM(J21:J22)</f>
        <v>19641.22</v>
      </c>
      <c r="L20" s="131"/>
      <c r="M20" s="249"/>
      <c r="N20" s="250"/>
      <c r="O20" s="251"/>
      <c r="P20" s="258">
        <f>SUM(O21:O22)</f>
        <v>0</v>
      </c>
      <c r="Q20" s="253"/>
    </row>
    <row r="21" spans="1:17" ht="67.5" x14ac:dyDescent="0.2">
      <c r="A21" s="137" t="s">
        <v>85</v>
      </c>
      <c r="B21" s="138" t="s">
        <v>62</v>
      </c>
      <c r="C21" s="139" t="s">
        <v>63</v>
      </c>
      <c r="D21" s="132" t="s">
        <v>64</v>
      </c>
      <c r="E21" s="133" t="s">
        <v>65</v>
      </c>
      <c r="F21" s="133">
        <v>500</v>
      </c>
      <c r="G21" s="135">
        <v>10.57</v>
      </c>
      <c r="H21" s="169">
        <v>0.2034</v>
      </c>
      <c r="I21" s="168">
        <f t="shared" ref="I21:I22" si="0">TRUNC(G21*(1+H21),2)</f>
        <v>12.71</v>
      </c>
      <c r="J21" s="170">
        <f t="shared" ref="J21:J22" si="1">TRUNC(F21*I21,2)</f>
        <v>6355</v>
      </c>
      <c r="K21" s="130"/>
      <c r="L21" s="131"/>
      <c r="M21" s="254"/>
      <c r="N21" s="255"/>
      <c r="O21" s="256"/>
      <c r="P21" s="259"/>
      <c r="Q21" s="253"/>
    </row>
    <row r="22" spans="1:17" ht="90" x14ac:dyDescent="0.2">
      <c r="A22" s="137" t="s">
        <v>66</v>
      </c>
      <c r="B22" s="138" t="s">
        <v>67</v>
      </c>
      <c r="C22" s="139" t="s">
        <v>63</v>
      </c>
      <c r="D22" s="132" t="s">
        <v>68</v>
      </c>
      <c r="E22" s="133" t="s">
        <v>65</v>
      </c>
      <c r="F22" s="133">
        <v>1908.94</v>
      </c>
      <c r="G22" s="135">
        <v>5.79</v>
      </c>
      <c r="H22" s="169">
        <v>0.2034</v>
      </c>
      <c r="I22" s="168">
        <f t="shared" si="0"/>
        <v>6.96</v>
      </c>
      <c r="J22" s="170">
        <f t="shared" si="1"/>
        <v>13286.22</v>
      </c>
      <c r="K22" s="130"/>
      <c r="L22" s="131"/>
      <c r="M22" s="254"/>
      <c r="N22" s="255"/>
      <c r="O22" s="256"/>
      <c r="P22" s="259"/>
      <c r="Q22" s="253"/>
    </row>
    <row r="23" spans="1:17" x14ac:dyDescent="0.2">
      <c r="A23" s="196" t="s">
        <v>86</v>
      </c>
      <c r="B23" s="197"/>
      <c r="C23" s="198"/>
      <c r="D23" s="205" t="s">
        <v>70</v>
      </c>
      <c r="E23" s="206"/>
      <c r="F23" s="206"/>
      <c r="G23" s="211"/>
      <c r="H23" s="208"/>
      <c r="I23" s="208"/>
      <c r="J23" s="209"/>
      <c r="K23" s="210">
        <f>SUM(J24)</f>
        <v>9281.31</v>
      </c>
      <c r="L23" s="131"/>
      <c r="M23" s="265"/>
      <c r="N23" s="266"/>
      <c r="O23" s="267"/>
      <c r="P23" s="258">
        <f>SUM(O24)</f>
        <v>0</v>
      </c>
      <c r="Q23" s="253"/>
    </row>
    <row r="24" spans="1:17" ht="22.5" x14ac:dyDescent="0.2">
      <c r="A24" s="137" t="s">
        <v>87</v>
      </c>
      <c r="B24" s="138" t="s">
        <v>72</v>
      </c>
      <c r="C24" s="139" t="s">
        <v>73</v>
      </c>
      <c r="D24" s="132" t="s">
        <v>74</v>
      </c>
      <c r="E24" s="133" t="s">
        <v>65</v>
      </c>
      <c r="F24" s="133">
        <v>857</v>
      </c>
      <c r="G24" s="135">
        <v>9</v>
      </c>
      <c r="H24" s="169">
        <v>0.2034</v>
      </c>
      <c r="I24" s="168">
        <f>TRUNC(G24*(1+H24),2)</f>
        <v>10.83</v>
      </c>
      <c r="J24" s="170">
        <f>TRUNC(F24*I24,2)</f>
        <v>9281.31</v>
      </c>
      <c r="K24" s="130"/>
      <c r="L24" s="131"/>
      <c r="M24" s="254"/>
      <c r="N24" s="255"/>
      <c r="O24" s="256"/>
      <c r="P24" s="259"/>
      <c r="Q24" s="253"/>
    </row>
    <row r="25" spans="1:17" x14ac:dyDescent="0.2">
      <c r="A25" s="140"/>
      <c r="B25" s="141"/>
      <c r="C25" s="142"/>
      <c r="D25" s="118"/>
      <c r="E25" s="119"/>
      <c r="F25" s="119"/>
      <c r="G25" s="136"/>
      <c r="H25" s="120"/>
      <c r="I25" s="120"/>
      <c r="J25" s="130"/>
      <c r="K25" s="130"/>
      <c r="L25" s="131"/>
      <c r="M25" s="254"/>
      <c r="N25" s="255"/>
      <c r="O25" s="256"/>
      <c r="P25" s="259"/>
      <c r="Q25" s="253"/>
    </row>
    <row r="26" spans="1:17" ht="25.5" customHeight="1" x14ac:dyDescent="0.2">
      <c r="A26" s="190" t="s">
        <v>34</v>
      </c>
      <c r="B26" s="191"/>
      <c r="C26" s="192"/>
      <c r="D26" s="285" t="s">
        <v>114</v>
      </c>
      <c r="E26" s="192"/>
      <c r="F26" s="194"/>
      <c r="G26" s="195"/>
      <c r="H26" s="187"/>
      <c r="I26" s="187"/>
      <c r="J26" s="188"/>
      <c r="K26" s="188"/>
      <c r="L26" s="189">
        <f>SUM(K27:K35)</f>
        <v>192935.44</v>
      </c>
      <c r="M26" s="260"/>
      <c r="N26" s="261"/>
      <c r="O26" s="262"/>
      <c r="P26" s="263"/>
      <c r="Q26" s="264">
        <f>SUM(P27:P35)</f>
        <v>0</v>
      </c>
    </row>
    <row r="27" spans="1:17" ht="22.5" x14ac:dyDescent="0.2">
      <c r="A27" s="212" t="s">
        <v>88</v>
      </c>
      <c r="B27" s="213"/>
      <c r="C27" s="212"/>
      <c r="D27" s="214" t="s">
        <v>60</v>
      </c>
      <c r="E27" s="212"/>
      <c r="F27" s="215"/>
      <c r="G27" s="216"/>
      <c r="H27" s="208"/>
      <c r="I27" s="208"/>
      <c r="J27" s="209"/>
      <c r="K27" s="210">
        <f>SUM(J28:J30)</f>
        <v>64565.8</v>
      </c>
      <c r="L27" s="131"/>
      <c r="M27" s="249"/>
      <c r="N27" s="250"/>
      <c r="O27" s="251"/>
      <c r="P27" s="258">
        <f>SUM(O28:O30)</f>
        <v>0</v>
      </c>
      <c r="Q27" s="253"/>
    </row>
    <row r="28" spans="1:17" ht="67.5" x14ac:dyDescent="0.2">
      <c r="A28" s="144" t="s">
        <v>89</v>
      </c>
      <c r="B28" s="143" t="s">
        <v>62</v>
      </c>
      <c r="C28" s="144" t="s">
        <v>63</v>
      </c>
      <c r="D28" s="145" t="s">
        <v>64</v>
      </c>
      <c r="E28" s="144" t="s">
        <v>65</v>
      </c>
      <c r="F28" s="146">
        <v>500</v>
      </c>
      <c r="G28" s="147">
        <v>10.57</v>
      </c>
      <c r="H28" s="169">
        <v>0.2034</v>
      </c>
      <c r="I28" s="168">
        <f t="shared" ref="I28:I30" si="2">TRUNC(G28*(1+H28),2)</f>
        <v>12.71</v>
      </c>
      <c r="J28" s="170">
        <f t="shared" ref="J28:J30" si="3">TRUNC(F28*I28,2)</f>
        <v>6355</v>
      </c>
      <c r="K28" s="130"/>
      <c r="L28" s="131"/>
      <c r="M28" s="254"/>
      <c r="N28" s="255"/>
      <c r="O28" s="256"/>
      <c r="P28" s="259"/>
      <c r="Q28" s="253"/>
    </row>
    <row r="29" spans="1:17" ht="90" x14ac:dyDescent="0.2">
      <c r="A29" s="167" t="s">
        <v>90</v>
      </c>
      <c r="B29" s="148" t="s">
        <v>67</v>
      </c>
      <c r="C29" s="149" t="s">
        <v>63</v>
      </c>
      <c r="D29" s="150" t="s">
        <v>68</v>
      </c>
      <c r="E29" s="151" t="s">
        <v>65</v>
      </c>
      <c r="F29" s="152">
        <v>2500</v>
      </c>
      <c r="G29" s="153">
        <v>5.79</v>
      </c>
      <c r="H29" s="169">
        <v>0.2034</v>
      </c>
      <c r="I29" s="168">
        <f t="shared" si="2"/>
        <v>6.96</v>
      </c>
      <c r="J29" s="170">
        <f t="shared" si="3"/>
        <v>17400</v>
      </c>
      <c r="K29" s="130"/>
      <c r="L29" s="131"/>
      <c r="M29" s="254"/>
      <c r="N29" s="255"/>
      <c r="O29" s="256"/>
      <c r="P29" s="259"/>
      <c r="Q29" s="253"/>
    </row>
    <row r="30" spans="1:17" ht="101.25" x14ac:dyDescent="0.2">
      <c r="A30" s="167" t="s">
        <v>91</v>
      </c>
      <c r="B30" s="148" t="s">
        <v>75</v>
      </c>
      <c r="C30" s="149" t="s">
        <v>63</v>
      </c>
      <c r="D30" s="150" t="s">
        <v>76</v>
      </c>
      <c r="E30" s="151" t="s">
        <v>65</v>
      </c>
      <c r="F30" s="154">
        <v>11593.98</v>
      </c>
      <c r="G30" s="153">
        <v>2.93</v>
      </c>
      <c r="H30" s="169">
        <v>0.2034</v>
      </c>
      <c r="I30" s="168">
        <f t="shared" si="2"/>
        <v>3.52</v>
      </c>
      <c r="J30" s="170">
        <f t="shared" si="3"/>
        <v>40810.800000000003</v>
      </c>
      <c r="K30" s="130"/>
      <c r="L30" s="131"/>
      <c r="M30" s="254"/>
      <c r="N30" s="255"/>
      <c r="O30" s="256"/>
      <c r="P30" s="259"/>
      <c r="Q30" s="253"/>
    </row>
    <row r="31" spans="1:17" x14ac:dyDescent="0.2">
      <c r="A31" s="217" t="s">
        <v>92</v>
      </c>
      <c r="B31" s="218"/>
      <c r="C31" s="217"/>
      <c r="D31" s="219" t="s">
        <v>77</v>
      </c>
      <c r="E31" s="217"/>
      <c r="F31" s="220"/>
      <c r="G31" s="221"/>
      <c r="H31" s="208"/>
      <c r="I31" s="208"/>
      <c r="J31" s="209"/>
      <c r="K31" s="210">
        <f>SUM(J32)</f>
        <v>23990.19</v>
      </c>
      <c r="L31" s="131"/>
      <c r="M31" s="249"/>
      <c r="N31" s="250"/>
      <c r="O31" s="251"/>
      <c r="P31" s="258">
        <f>SUM(O32)</f>
        <v>0</v>
      </c>
      <c r="Q31" s="253"/>
    </row>
    <row r="32" spans="1:17" ht="123.75" x14ac:dyDescent="0.2">
      <c r="A32" s="162" t="s">
        <v>93</v>
      </c>
      <c r="B32" s="155" t="s">
        <v>78</v>
      </c>
      <c r="C32" s="156" t="s">
        <v>63</v>
      </c>
      <c r="D32" s="157" t="s">
        <v>79</v>
      </c>
      <c r="E32" s="158" t="s">
        <v>80</v>
      </c>
      <c r="F32" s="159">
        <v>213</v>
      </c>
      <c r="G32" s="160">
        <v>93.6</v>
      </c>
      <c r="H32" s="169">
        <v>0.2034</v>
      </c>
      <c r="I32" s="168">
        <f>TRUNC(G32*(1+H32),2)</f>
        <v>112.63</v>
      </c>
      <c r="J32" s="170">
        <f>TRUNC(F32*I32,2)</f>
        <v>23990.19</v>
      </c>
      <c r="K32" s="130"/>
      <c r="L32" s="131"/>
      <c r="M32" s="254"/>
      <c r="N32" s="255"/>
      <c r="O32" s="256"/>
      <c r="P32" s="259"/>
      <c r="Q32" s="253"/>
    </row>
    <row r="33" spans="1:17" x14ac:dyDescent="0.2">
      <c r="A33" s="217" t="s">
        <v>94</v>
      </c>
      <c r="B33" s="222"/>
      <c r="C33" s="223"/>
      <c r="D33" s="224" t="s">
        <v>70</v>
      </c>
      <c r="E33" s="223"/>
      <c r="F33" s="225"/>
      <c r="G33" s="226"/>
      <c r="H33" s="208"/>
      <c r="I33" s="208"/>
      <c r="J33" s="209"/>
      <c r="K33" s="210">
        <f>SUM(J34)</f>
        <v>45171.93</v>
      </c>
      <c r="L33" s="131"/>
      <c r="M33" s="249"/>
      <c r="N33" s="250"/>
      <c r="O33" s="251"/>
      <c r="P33" s="258">
        <f>SUM(O34)</f>
        <v>0</v>
      </c>
      <c r="Q33" s="253"/>
    </row>
    <row r="34" spans="1:17" x14ac:dyDescent="0.2">
      <c r="A34" s="162" t="s">
        <v>95</v>
      </c>
      <c r="B34" s="161" t="s">
        <v>72</v>
      </c>
      <c r="C34" s="162" t="s">
        <v>73</v>
      </c>
      <c r="D34" s="163" t="s">
        <v>74</v>
      </c>
      <c r="E34" s="162" t="s">
        <v>65</v>
      </c>
      <c r="F34" s="164">
        <v>4171</v>
      </c>
      <c r="G34" s="160">
        <v>9</v>
      </c>
      <c r="H34" s="169">
        <v>0.2034</v>
      </c>
      <c r="I34" s="168">
        <f>TRUNC(G34*(1+H34),2)</f>
        <v>10.83</v>
      </c>
      <c r="J34" s="170">
        <f>TRUNC(F34*I34,2)</f>
        <v>45171.93</v>
      </c>
      <c r="K34" s="130"/>
      <c r="L34" s="131"/>
      <c r="M34" s="254"/>
      <c r="N34" s="255"/>
      <c r="O34" s="256"/>
      <c r="P34" s="259"/>
      <c r="Q34" s="253"/>
    </row>
    <row r="35" spans="1:17" x14ac:dyDescent="0.2">
      <c r="A35" s="217" t="s">
        <v>96</v>
      </c>
      <c r="B35" s="227"/>
      <c r="C35" s="228"/>
      <c r="D35" s="224" t="s">
        <v>81</v>
      </c>
      <c r="E35" s="228"/>
      <c r="F35" s="229"/>
      <c r="G35" s="230"/>
      <c r="H35" s="208"/>
      <c r="I35" s="208"/>
      <c r="J35" s="209"/>
      <c r="K35" s="210">
        <f>SUM(J36)</f>
        <v>59207.519999999997</v>
      </c>
      <c r="L35" s="131"/>
      <c r="M35" s="249"/>
      <c r="N35" s="250"/>
      <c r="O35" s="251"/>
      <c r="P35" s="258">
        <f>SUM(O36)</f>
        <v>0</v>
      </c>
      <c r="Q35" s="253"/>
    </row>
    <row r="36" spans="1:17" x14ac:dyDescent="0.2">
      <c r="A36" s="144" t="s">
        <v>97</v>
      </c>
      <c r="B36" s="143" t="s">
        <v>82</v>
      </c>
      <c r="C36" s="162" t="s">
        <v>73</v>
      </c>
      <c r="D36" s="165" t="s">
        <v>83</v>
      </c>
      <c r="E36" s="162" t="s">
        <v>65</v>
      </c>
      <c r="F36" s="166">
        <v>1038</v>
      </c>
      <c r="G36" s="147">
        <v>47.4</v>
      </c>
      <c r="H36" s="169">
        <v>0.2034</v>
      </c>
      <c r="I36" s="168">
        <f>TRUNC(G36*(1+H36),2)</f>
        <v>57.04</v>
      </c>
      <c r="J36" s="170">
        <f>TRUNC(F36*I36,2)</f>
        <v>59207.519999999997</v>
      </c>
      <c r="K36" s="130"/>
      <c r="L36" s="131"/>
      <c r="M36" s="254"/>
      <c r="N36" s="255"/>
      <c r="O36" s="256"/>
      <c r="P36" s="256"/>
      <c r="Q36" s="268"/>
    </row>
    <row r="37" spans="1:17" x14ac:dyDescent="0.2">
      <c r="A37" s="127"/>
      <c r="B37" s="48"/>
      <c r="C37" s="49"/>
      <c r="D37" s="32"/>
      <c r="E37" s="33"/>
      <c r="F37" s="50"/>
      <c r="G37" s="47"/>
      <c r="H37" s="29"/>
      <c r="I37" s="30"/>
      <c r="J37" s="34"/>
      <c r="K37" s="31"/>
      <c r="L37" s="123"/>
      <c r="M37" s="269"/>
      <c r="N37" s="270"/>
      <c r="O37" s="271"/>
      <c r="P37" s="271"/>
      <c r="Q37" s="272"/>
    </row>
    <row r="38" spans="1:17" ht="30" customHeight="1" thickBot="1" x14ac:dyDescent="0.25">
      <c r="A38" s="317" t="s">
        <v>52</v>
      </c>
      <c r="B38" s="318"/>
      <c r="C38" s="318"/>
      <c r="D38" s="318"/>
      <c r="E38" s="318"/>
      <c r="F38" s="318"/>
      <c r="G38" s="318"/>
      <c r="H38" s="318"/>
      <c r="I38" s="318"/>
      <c r="J38" s="318"/>
      <c r="K38" s="128"/>
      <c r="L38" s="172">
        <f>SUM(L12:L37)</f>
        <v>268049.95999999996</v>
      </c>
      <c r="M38" s="321" t="s">
        <v>55</v>
      </c>
      <c r="N38" s="321"/>
      <c r="O38" s="321"/>
      <c r="P38" s="321"/>
      <c r="Q38" s="129">
        <f>SUM(Q12:Q37)</f>
        <v>0</v>
      </c>
    </row>
    <row r="39" spans="1:17" ht="26.25" customHeight="1" thickTop="1" x14ac:dyDescent="0.2">
      <c r="A39" s="342" t="s">
        <v>4</v>
      </c>
      <c r="B39" s="342"/>
      <c r="C39" s="342"/>
      <c r="D39" s="342"/>
      <c r="E39" s="342"/>
      <c r="F39" s="342"/>
      <c r="G39" s="306" t="s">
        <v>36</v>
      </c>
      <c r="H39" s="307"/>
      <c r="I39" s="307"/>
      <c r="J39" s="307"/>
      <c r="K39" s="307"/>
      <c r="L39" s="307"/>
      <c r="M39" s="307"/>
      <c r="N39" s="307"/>
      <c r="O39" s="307"/>
      <c r="P39" s="307"/>
      <c r="Q39" s="308"/>
    </row>
    <row r="40" spans="1:17" ht="27.75" customHeight="1" x14ac:dyDescent="0.2">
      <c r="A40" s="343" t="s">
        <v>38</v>
      </c>
      <c r="B40" s="344"/>
      <c r="C40" s="344"/>
      <c r="D40" s="344"/>
      <c r="E40" s="343" t="s">
        <v>13</v>
      </c>
      <c r="F40" s="344"/>
      <c r="G40" s="309"/>
      <c r="H40" s="310"/>
      <c r="I40" s="310"/>
      <c r="J40" s="310"/>
      <c r="K40" s="310"/>
      <c r="L40" s="310"/>
      <c r="M40" s="310"/>
      <c r="N40" s="310"/>
      <c r="O40" s="310"/>
      <c r="P40" s="310"/>
      <c r="Q40" s="311"/>
    </row>
    <row r="41" spans="1:17" x14ac:dyDescent="0.2">
      <c r="A41" s="347" t="s">
        <v>5</v>
      </c>
      <c r="B41" s="345" t="s">
        <v>98</v>
      </c>
      <c r="C41" s="345"/>
      <c r="D41" s="345"/>
      <c r="E41" s="345"/>
      <c r="F41" s="345"/>
      <c r="G41" s="346"/>
      <c r="H41" s="346"/>
      <c r="I41" s="346"/>
      <c r="J41" s="346"/>
      <c r="K41" s="346"/>
      <c r="L41" s="346"/>
      <c r="M41" s="346"/>
      <c r="N41" s="346"/>
    </row>
    <row r="42" spans="1:17" x14ac:dyDescent="0.2">
      <c r="A42" s="348"/>
      <c r="B42" s="350" t="s">
        <v>99</v>
      </c>
      <c r="C42" s="350"/>
      <c r="D42" s="350"/>
      <c r="E42" s="350"/>
      <c r="F42" s="350"/>
      <c r="G42" s="350"/>
      <c r="H42" s="350"/>
      <c r="I42" s="350"/>
      <c r="J42" s="350"/>
      <c r="K42" s="350"/>
      <c r="L42" s="350"/>
      <c r="M42" s="350"/>
      <c r="N42" s="350"/>
    </row>
    <row r="43" spans="1:17" ht="12.75" customHeight="1" x14ac:dyDescent="0.2">
      <c r="A43" s="348"/>
      <c r="B43" s="319" t="s">
        <v>100</v>
      </c>
      <c r="C43" s="319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</row>
    <row r="44" spans="1:17" ht="12.75" customHeight="1" x14ac:dyDescent="0.2">
      <c r="A44" s="348"/>
      <c r="B44" s="349" t="s">
        <v>105</v>
      </c>
      <c r="C44" s="349"/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</row>
    <row r="45" spans="1:17" ht="24" customHeight="1" x14ac:dyDescent="0.2">
      <c r="A45" s="348"/>
      <c r="B45" s="351" t="s">
        <v>58</v>
      </c>
      <c r="C45" s="351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</row>
    <row r="46" spans="1:17" ht="12.75" customHeight="1" x14ac:dyDescent="0.2">
      <c r="A46" s="348"/>
      <c r="B46" s="319" t="s">
        <v>26</v>
      </c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</row>
    <row r="47" spans="1:17" x14ac:dyDescent="0.2">
      <c r="A47" s="348"/>
      <c r="B47" s="319" t="s">
        <v>37</v>
      </c>
      <c r="C47" s="319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</row>
    <row r="48" spans="1:17" ht="27" customHeight="1" x14ac:dyDescent="0.2">
      <c r="A48" s="348"/>
      <c r="B48" s="301" t="s">
        <v>21</v>
      </c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1"/>
      <c r="O48" s="301"/>
      <c r="P48" s="301"/>
      <c r="Q48" s="301"/>
    </row>
    <row r="202" spans="15:15" ht="15" customHeight="1" x14ac:dyDescent="0.2">
      <c r="O202" s="16"/>
    </row>
    <row r="203" spans="15:15" ht="33.75" customHeight="1" x14ac:dyDescent="0.2"/>
    <row r="204" spans="15:15" ht="31.5" customHeight="1" x14ac:dyDescent="0.2"/>
    <row r="205" spans="15:15" ht="24.75" customHeight="1" x14ac:dyDescent="0.2"/>
    <row r="210" ht="26.25" customHeight="1" x14ac:dyDescent="0.2"/>
  </sheetData>
  <sheetProtection algorithmName="SHA-512" hashValue="klobEbc1J2h0FIiYA5+FbiwPtyh0qpI0nYxmCiK2mMretQ+Kyf48xcd8/X8Plf16RchQ9/ZOS2M+LzVhiNx2kA==" saltValue="FAWZadS3h/9Ne8qafZ8F2g==" spinCount="100000" sheet="1" selectLockedCells="1"/>
  <mergeCells count="38">
    <mergeCell ref="G9:G11"/>
    <mergeCell ref="H9:H11"/>
    <mergeCell ref="I9:L9"/>
    <mergeCell ref="M9:M11"/>
    <mergeCell ref="N9:Q9"/>
    <mergeCell ref="I10:I11"/>
    <mergeCell ref="J10:L10"/>
    <mergeCell ref="B47:N47"/>
    <mergeCell ref="A39:F39"/>
    <mergeCell ref="A40:D40"/>
    <mergeCell ref="E40:F40"/>
    <mergeCell ref="B41:N41"/>
    <mergeCell ref="A41:A48"/>
    <mergeCell ref="B44:N44"/>
    <mergeCell ref="B48:Q48"/>
    <mergeCell ref="B42:N42"/>
    <mergeCell ref="B45:Q45"/>
    <mergeCell ref="A1:Q1"/>
    <mergeCell ref="A2:Q2"/>
    <mergeCell ref="A3:Q3"/>
    <mergeCell ref="A5:Q5"/>
    <mergeCell ref="A6:Q6"/>
    <mergeCell ref="A38:J38"/>
    <mergeCell ref="B46:Q46"/>
    <mergeCell ref="A7:O7"/>
    <mergeCell ref="M38:P38"/>
    <mergeCell ref="G39:Q40"/>
    <mergeCell ref="B43:Q43"/>
    <mergeCell ref="N10:N11"/>
    <mergeCell ref="O10:Q10"/>
    <mergeCell ref="A9:A11"/>
    <mergeCell ref="B9:B11"/>
    <mergeCell ref="C9:C11"/>
    <mergeCell ref="D9:D11"/>
    <mergeCell ref="E8:L8"/>
    <mergeCell ref="M8:Q8"/>
    <mergeCell ref="E9:E11"/>
    <mergeCell ref="F9:F11"/>
  </mergeCells>
  <phoneticPr fontId="35" type="noConversion"/>
  <printOptions horizontalCentered="1"/>
  <pageMargins left="0" right="0" top="0.47244094488188981" bottom="0.35433070866141736" header="0.23622047244094491" footer="0.19685039370078741"/>
  <pageSetup paperSize="9" scale="70" fitToHeight="16" orientation="landscape" r:id="rId1"/>
  <headerFooter>
    <oddHeader>&amp;R&amp;"Verdana,Normal"&amp;8Fls.:______
Processo n.º 23069.163323/2021-57</oddHeader>
    <oddFooter>&amp;R&amp;"Verdana,Normal"&amp;8Pág.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40"/>
  <sheetViews>
    <sheetView workbookViewId="0">
      <selection activeCell="A4" sqref="A4:L4"/>
    </sheetView>
  </sheetViews>
  <sheetFormatPr defaultRowHeight="15" x14ac:dyDescent="0.25"/>
  <cols>
    <col min="1" max="1" width="6" bestFit="1" customWidth="1"/>
    <col min="2" max="2" width="35.85546875" customWidth="1"/>
    <col min="3" max="3" width="13" bestFit="1" customWidth="1"/>
    <col min="4" max="4" width="11.140625" bestFit="1" customWidth="1"/>
    <col min="5" max="5" width="7.85546875" bestFit="1" customWidth="1"/>
    <col min="6" max="6" width="13" customWidth="1"/>
    <col min="7" max="9" width="12.7109375" bestFit="1" customWidth="1"/>
    <col min="10" max="10" width="12.7109375" customWidth="1"/>
    <col min="11" max="11" width="12.42578125" customWidth="1"/>
    <col min="12" max="12" width="12.7109375" customWidth="1"/>
    <col min="13" max="13" width="12.28515625" customWidth="1"/>
  </cols>
  <sheetData>
    <row r="1" spans="1:16" ht="15.75" x14ac:dyDescent="0.25">
      <c r="A1" s="403" t="s">
        <v>24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39"/>
      <c r="N1" s="39"/>
      <c r="O1" s="39"/>
    </row>
    <row r="2" spans="1:16" ht="15.75" x14ac:dyDescent="0.25">
      <c r="A2" s="403" t="s">
        <v>25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39"/>
      <c r="N2" s="39"/>
      <c r="O2" s="39"/>
    </row>
    <row r="3" spans="1:16" ht="15.75" x14ac:dyDescent="0.25">
      <c r="A3" s="404" t="s">
        <v>117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"/>
      <c r="N3" s="40"/>
      <c r="O3" s="40"/>
    </row>
    <row r="4" spans="1:16" x14ac:dyDescent="0.25">
      <c r="A4" s="405" t="s">
        <v>35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"/>
      <c r="N4" s="27"/>
      <c r="O4" s="28"/>
    </row>
    <row r="5" spans="1:16" ht="36.75" customHeight="1" x14ac:dyDescent="0.25">
      <c r="A5" s="315" t="str">
        <f>Orçamento!$A$6</f>
        <v>SERVIÇO: Contratação de serviços técnicos de elaboração e aprovação de projeto básico, legal e executivo de sistemas de segurança contra incêndio e pânico (PCIP) e projetos complementares nos prédios do Arquivo Central (SDC), do Instituto de Artes e Comunicação Social (IACS) e da Reitoria da UFF.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41"/>
      <c r="N5" s="41"/>
      <c r="O5" s="41"/>
    </row>
    <row r="6" spans="1:16" ht="15" customHeight="1" x14ac:dyDescent="0.25">
      <c r="A6" s="315"/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6"/>
      <c r="N6" s="36"/>
      <c r="O6" s="36"/>
      <c r="P6" s="36"/>
    </row>
    <row r="7" spans="1:16" ht="29.25" customHeight="1" thickBot="1" x14ac:dyDescent="0.3">
      <c r="A7" s="316" t="str">
        <f>Orçamento!$A$7</f>
        <v>Locais: endereços discriminados no subitem 3.6 do Termo de Referência - Anexo I do edital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42"/>
      <c r="N7" s="42"/>
    </row>
    <row r="8" spans="1:16" ht="15.75" thickTop="1" x14ac:dyDescent="0.25">
      <c r="A8" s="387" t="s">
        <v>0</v>
      </c>
      <c r="B8" s="389" t="s">
        <v>14</v>
      </c>
      <c r="C8" s="389" t="s">
        <v>15</v>
      </c>
      <c r="D8" s="389" t="s">
        <v>16</v>
      </c>
      <c r="E8" s="409" t="s">
        <v>19</v>
      </c>
      <c r="F8" s="409"/>
      <c r="G8" s="409"/>
      <c r="H8" s="409"/>
      <c r="I8" s="410"/>
      <c r="J8" s="410"/>
      <c r="K8" s="410"/>
      <c r="L8" s="407" t="s">
        <v>28</v>
      </c>
      <c r="M8" s="35"/>
    </row>
    <row r="9" spans="1:16" x14ac:dyDescent="0.25">
      <c r="A9" s="388"/>
      <c r="B9" s="390"/>
      <c r="C9" s="390"/>
      <c r="D9" s="390"/>
      <c r="E9" s="14" t="s">
        <v>7</v>
      </c>
      <c r="F9" s="14" t="s">
        <v>8</v>
      </c>
      <c r="G9" s="14" t="s">
        <v>9</v>
      </c>
      <c r="H9" s="14" t="s">
        <v>18</v>
      </c>
      <c r="I9" s="38" t="s">
        <v>27</v>
      </c>
      <c r="J9" s="38" t="s">
        <v>48</v>
      </c>
      <c r="K9" s="38" t="s">
        <v>49</v>
      </c>
      <c r="L9" s="408"/>
      <c r="M9" s="35"/>
    </row>
    <row r="10" spans="1:16" ht="9.9499999999999993" customHeight="1" x14ac:dyDescent="0.25">
      <c r="A10" s="406" t="s">
        <v>32</v>
      </c>
      <c r="B10" s="392" t="s">
        <v>102</v>
      </c>
      <c r="C10" s="394">
        <f>Resumo!$D$10</f>
        <v>46191.99</v>
      </c>
      <c r="D10" s="397">
        <f>C10/C$35</f>
        <v>0.17232604698019729</v>
      </c>
      <c r="E10" s="375"/>
      <c r="F10" s="376"/>
      <c r="G10" s="376"/>
      <c r="H10" s="376"/>
      <c r="I10" s="376"/>
      <c r="J10" s="376"/>
      <c r="K10" s="377"/>
      <c r="L10" s="65">
        <f t="shared" ref="L10:L33" si="0">SUM(E10:K10)</f>
        <v>0</v>
      </c>
      <c r="M10" s="35"/>
    </row>
    <row r="11" spans="1:16" ht="15" customHeight="1" x14ac:dyDescent="0.25">
      <c r="A11" s="371"/>
      <c r="B11" s="393"/>
      <c r="C11" s="395"/>
      <c r="D11" s="396"/>
      <c r="E11" s="378"/>
      <c r="F11" s="379"/>
      <c r="G11" s="379"/>
      <c r="H11" s="379"/>
      <c r="I11" s="379"/>
      <c r="J11" s="379"/>
      <c r="K11" s="380"/>
      <c r="L11" s="86">
        <f t="shared" si="0"/>
        <v>0</v>
      </c>
      <c r="M11" s="68"/>
    </row>
    <row r="12" spans="1:16" ht="9.9499999999999993" customHeight="1" x14ac:dyDescent="0.25">
      <c r="A12" s="362" t="s">
        <v>59</v>
      </c>
      <c r="B12" s="364" t="s">
        <v>106</v>
      </c>
      <c r="C12" s="391"/>
      <c r="D12" s="396"/>
      <c r="E12" s="89"/>
      <c r="F12" s="273">
        <v>0.2</v>
      </c>
      <c r="G12" s="88"/>
      <c r="H12" s="88"/>
      <c r="I12" s="88"/>
      <c r="J12" s="88"/>
      <c r="K12" s="88"/>
      <c r="L12" s="69">
        <f t="shared" si="0"/>
        <v>0.2</v>
      </c>
      <c r="M12" s="68"/>
    </row>
    <row r="13" spans="1:16" x14ac:dyDescent="0.25">
      <c r="A13" s="362"/>
      <c r="B13" s="364"/>
      <c r="C13" s="391"/>
      <c r="D13" s="396"/>
      <c r="E13" s="54"/>
      <c r="F13" s="54">
        <f>C10*F12</f>
        <v>9238.3979999999992</v>
      </c>
      <c r="G13" s="54"/>
      <c r="H13" s="54"/>
      <c r="I13" s="54"/>
      <c r="J13" s="54"/>
      <c r="K13" s="54"/>
      <c r="L13" s="70">
        <f t="shared" si="0"/>
        <v>9238.3979999999992</v>
      </c>
      <c r="M13" s="68"/>
    </row>
    <row r="14" spans="1:16" ht="9.9499999999999993" customHeight="1" x14ac:dyDescent="0.25">
      <c r="A14" s="362" t="s">
        <v>69</v>
      </c>
      <c r="B14" s="364" t="s">
        <v>107</v>
      </c>
      <c r="C14" s="391"/>
      <c r="D14" s="396"/>
      <c r="E14" s="88"/>
      <c r="F14" s="55"/>
      <c r="G14" s="89"/>
      <c r="H14" s="274"/>
      <c r="I14" s="275">
        <v>0.3</v>
      </c>
      <c r="J14" s="56"/>
      <c r="K14" s="56"/>
      <c r="L14" s="71">
        <f t="shared" si="0"/>
        <v>0.3</v>
      </c>
      <c r="M14" s="68"/>
    </row>
    <row r="15" spans="1:16" x14ac:dyDescent="0.25">
      <c r="A15" s="362"/>
      <c r="B15" s="364"/>
      <c r="C15" s="391"/>
      <c r="D15" s="396"/>
      <c r="E15" s="54"/>
      <c r="F15" s="57"/>
      <c r="G15" s="54"/>
      <c r="H15" s="57"/>
      <c r="I15" s="58">
        <f>I14*C10</f>
        <v>13857.597</v>
      </c>
      <c r="J15" s="58"/>
      <c r="K15" s="58"/>
      <c r="L15" s="70">
        <f t="shared" si="0"/>
        <v>13857.597</v>
      </c>
      <c r="M15" s="68"/>
    </row>
    <row r="16" spans="1:16" ht="9.9499999999999993" customHeight="1" x14ac:dyDescent="0.25">
      <c r="A16" s="362" t="s">
        <v>110</v>
      </c>
      <c r="B16" s="364" t="s">
        <v>108</v>
      </c>
      <c r="C16" s="361"/>
      <c r="D16" s="396"/>
      <c r="E16" s="59"/>
      <c r="F16" s="90"/>
      <c r="G16" s="90"/>
      <c r="H16" s="91"/>
      <c r="I16" s="90"/>
      <c r="J16" s="276"/>
      <c r="K16" s="280">
        <v>0.5</v>
      </c>
      <c r="L16" s="69">
        <f t="shared" si="0"/>
        <v>0.5</v>
      </c>
      <c r="M16" s="68"/>
    </row>
    <row r="17" spans="1:18" x14ac:dyDescent="0.25">
      <c r="A17" s="363"/>
      <c r="B17" s="365"/>
      <c r="C17" s="372"/>
      <c r="D17" s="431"/>
      <c r="E17" s="281"/>
      <c r="F17" s="281"/>
      <c r="G17" s="281"/>
      <c r="H17" s="281"/>
      <c r="I17" s="281"/>
      <c r="J17" s="282"/>
      <c r="K17" s="283">
        <f>C10*K16</f>
        <v>23095.994999999999</v>
      </c>
      <c r="L17" s="70">
        <f t="shared" si="0"/>
        <v>23095.994999999999</v>
      </c>
      <c r="M17" s="68"/>
    </row>
    <row r="18" spans="1:18" ht="9.9499999999999993" customHeight="1" x14ac:dyDescent="0.25">
      <c r="A18" s="370" t="s">
        <v>33</v>
      </c>
      <c r="B18" s="366" t="s">
        <v>109</v>
      </c>
      <c r="C18" s="373">
        <f>Resumo!$D$12</f>
        <v>28922.53</v>
      </c>
      <c r="D18" s="432">
        <f>C18/C$35</f>
        <v>0.10789977360936746</v>
      </c>
      <c r="E18" s="381"/>
      <c r="F18" s="382"/>
      <c r="G18" s="382"/>
      <c r="H18" s="382"/>
      <c r="I18" s="382"/>
      <c r="J18" s="382"/>
      <c r="K18" s="383"/>
      <c r="L18" s="69">
        <f t="shared" si="0"/>
        <v>0</v>
      </c>
      <c r="M18" s="68"/>
    </row>
    <row r="19" spans="1:18" x14ac:dyDescent="0.25">
      <c r="A19" s="371"/>
      <c r="B19" s="367"/>
      <c r="C19" s="374"/>
      <c r="D19" s="396"/>
      <c r="E19" s="384"/>
      <c r="F19" s="385"/>
      <c r="G19" s="385"/>
      <c r="H19" s="385"/>
      <c r="I19" s="385"/>
      <c r="J19" s="385"/>
      <c r="K19" s="386"/>
      <c r="L19" s="70">
        <f t="shared" si="0"/>
        <v>0</v>
      </c>
      <c r="M19" s="68"/>
    </row>
    <row r="20" spans="1:18" ht="9.9499999999999993" customHeight="1" x14ac:dyDescent="0.25">
      <c r="A20" s="362" t="s">
        <v>84</v>
      </c>
      <c r="B20" s="364" t="s">
        <v>106</v>
      </c>
      <c r="C20" s="361"/>
      <c r="D20" s="396"/>
      <c r="E20" s="89"/>
      <c r="F20" s="273">
        <v>0.2</v>
      </c>
      <c r="G20" s="90"/>
      <c r="H20" s="90"/>
      <c r="I20" s="90"/>
      <c r="J20" s="277"/>
      <c r="K20" s="62"/>
      <c r="L20" s="69">
        <f t="shared" si="0"/>
        <v>0.2</v>
      </c>
      <c r="M20" s="68"/>
    </row>
    <row r="21" spans="1:18" x14ac:dyDescent="0.25">
      <c r="A21" s="362"/>
      <c r="B21" s="364"/>
      <c r="C21" s="361"/>
      <c r="D21" s="396"/>
      <c r="E21" s="54"/>
      <c r="F21" s="54">
        <f>C18*F20</f>
        <v>5784.5060000000003</v>
      </c>
      <c r="G21" s="54"/>
      <c r="H21" s="54"/>
      <c r="I21" s="54"/>
      <c r="J21" s="60"/>
      <c r="K21" s="60"/>
      <c r="L21" s="70">
        <f t="shared" si="0"/>
        <v>5784.5060000000003</v>
      </c>
      <c r="M21" s="68"/>
    </row>
    <row r="22" spans="1:18" ht="9.9499999999999993" customHeight="1" x14ac:dyDescent="0.25">
      <c r="A22" s="362" t="s">
        <v>86</v>
      </c>
      <c r="B22" s="364" t="s">
        <v>107</v>
      </c>
      <c r="C22" s="361"/>
      <c r="D22" s="396"/>
      <c r="E22" s="61"/>
      <c r="F22" s="61"/>
      <c r="G22" s="89"/>
      <c r="H22" s="274"/>
      <c r="I22" s="275">
        <v>0.3</v>
      </c>
      <c r="J22" s="90"/>
      <c r="K22" s="90"/>
      <c r="L22" s="69">
        <f t="shared" si="0"/>
        <v>0.3</v>
      </c>
      <c r="M22" s="68"/>
    </row>
    <row r="23" spans="1:18" x14ac:dyDescent="0.25">
      <c r="A23" s="362"/>
      <c r="B23" s="364"/>
      <c r="C23" s="361"/>
      <c r="D23" s="396"/>
      <c r="E23" s="54"/>
      <c r="F23" s="54"/>
      <c r="G23" s="54"/>
      <c r="H23" s="57"/>
      <c r="I23" s="58">
        <f>I22*C18</f>
        <v>8676.759</v>
      </c>
      <c r="J23" s="54"/>
      <c r="K23" s="54"/>
      <c r="L23" s="70">
        <f t="shared" si="0"/>
        <v>8676.759</v>
      </c>
      <c r="M23" s="68"/>
    </row>
    <row r="24" spans="1:18" ht="9.9499999999999993" customHeight="1" x14ac:dyDescent="0.25">
      <c r="A24" s="362" t="s">
        <v>111</v>
      </c>
      <c r="B24" s="364" t="s">
        <v>108</v>
      </c>
      <c r="C24" s="361"/>
      <c r="D24" s="396"/>
      <c r="E24" s="61"/>
      <c r="F24" s="61"/>
      <c r="G24" s="90"/>
      <c r="H24" s="90"/>
      <c r="I24" s="90"/>
      <c r="J24" s="276"/>
      <c r="K24" s="280">
        <v>0.5</v>
      </c>
      <c r="L24" s="69">
        <f t="shared" si="0"/>
        <v>0.5</v>
      </c>
      <c r="M24" s="68"/>
    </row>
    <row r="25" spans="1:18" x14ac:dyDescent="0.25">
      <c r="A25" s="363"/>
      <c r="B25" s="365"/>
      <c r="C25" s="372"/>
      <c r="D25" s="431"/>
      <c r="E25" s="281"/>
      <c r="F25" s="281"/>
      <c r="G25" s="281"/>
      <c r="H25" s="281"/>
      <c r="I25" s="281"/>
      <c r="J25" s="282"/>
      <c r="K25" s="283">
        <f>C18*K24</f>
        <v>14461.264999999999</v>
      </c>
      <c r="L25" s="70">
        <f t="shared" si="0"/>
        <v>14461.264999999999</v>
      </c>
      <c r="M25" s="68"/>
    </row>
    <row r="26" spans="1:18" ht="9.9499999999999993" customHeight="1" x14ac:dyDescent="0.25">
      <c r="A26" s="370" t="s">
        <v>44</v>
      </c>
      <c r="B26" s="368" t="s">
        <v>114</v>
      </c>
      <c r="C26" s="373">
        <f>Resumo!$D$14</f>
        <v>192935.44</v>
      </c>
      <c r="D26" s="432">
        <f>C26/C$35</f>
        <v>0.71977417941043542</v>
      </c>
      <c r="E26" s="425"/>
      <c r="F26" s="426"/>
      <c r="G26" s="426"/>
      <c r="H26" s="426"/>
      <c r="I26" s="426"/>
      <c r="J26" s="426"/>
      <c r="K26" s="427"/>
      <c r="L26" s="69">
        <f t="shared" si="0"/>
        <v>0</v>
      </c>
      <c r="M26" s="52"/>
      <c r="N26" s="52"/>
      <c r="O26" s="52"/>
      <c r="P26" s="52"/>
      <c r="Q26" s="52"/>
    </row>
    <row r="27" spans="1:18" x14ac:dyDescent="0.25">
      <c r="A27" s="371"/>
      <c r="B27" s="369"/>
      <c r="C27" s="374"/>
      <c r="D27" s="396"/>
      <c r="E27" s="428"/>
      <c r="F27" s="429"/>
      <c r="G27" s="429"/>
      <c r="H27" s="429"/>
      <c r="I27" s="429"/>
      <c r="J27" s="429"/>
      <c r="K27" s="430"/>
      <c r="L27" s="70">
        <f t="shared" si="0"/>
        <v>0</v>
      </c>
      <c r="M27" s="68"/>
      <c r="N27" s="51"/>
    </row>
    <row r="28" spans="1:18" ht="9.9499999999999993" customHeight="1" x14ac:dyDescent="0.25">
      <c r="A28" s="362" t="s">
        <v>88</v>
      </c>
      <c r="B28" s="364" t="s">
        <v>106</v>
      </c>
      <c r="C28" s="361"/>
      <c r="D28" s="396"/>
      <c r="E28" s="89"/>
      <c r="F28" s="273">
        <v>0.2</v>
      </c>
      <c r="G28" s="90"/>
      <c r="H28" s="90"/>
      <c r="I28" s="90"/>
      <c r="J28" s="277"/>
      <c r="K28" s="62"/>
      <c r="L28" s="69">
        <f t="shared" si="0"/>
        <v>0.2</v>
      </c>
      <c r="M28" s="68"/>
      <c r="N28" s="53"/>
      <c r="O28" s="53"/>
      <c r="P28" s="53"/>
      <c r="Q28" s="53"/>
      <c r="R28" s="53"/>
    </row>
    <row r="29" spans="1:18" x14ac:dyDescent="0.25">
      <c r="A29" s="362"/>
      <c r="B29" s="364"/>
      <c r="C29" s="361"/>
      <c r="D29" s="396"/>
      <c r="E29" s="54"/>
      <c r="F29" s="54">
        <f>C26*F28</f>
        <v>38587.088000000003</v>
      </c>
      <c r="G29" s="54"/>
      <c r="H29" s="54"/>
      <c r="I29" s="54"/>
      <c r="J29" s="60"/>
      <c r="K29" s="60"/>
      <c r="L29" s="70">
        <f t="shared" si="0"/>
        <v>38587.088000000003</v>
      </c>
      <c r="M29" s="68"/>
      <c r="N29" s="51"/>
    </row>
    <row r="30" spans="1:18" ht="9.9499999999999993" customHeight="1" x14ac:dyDescent="0.25">
      <c r="A30" s="362" t="s">
        <v>92</v>
      </c>
      <c r="B30" s="364" t="s">
        <v>107</v>
      </c>
      <c r="C30" s="361"/>
      <c r="D30" s="396"/>
      <c r="E30" s="61"/>
      <c r="F30" s="61"/>
      <c r="G30" s="89"/>
      <c r="H30" s="274"/>
      <c r="I30" s="275">
        <v>0.3</v>
      </c>
      <c r="J30" s="90"/>
      <c r="K30" s="90"/>
      <c r="L30" s="69">
        <f t="shared" si="0"/>
        <v>0.3</v>
      </c>
      <c r="M30" s="68"/>
    </row>
    <row r="31" spans="1:18" x14ac:dyDescent="0.25">
      <c r="A31" s="362"/>
      <c r="B31" s="364"/>
      <c r="C31" s="361"/>
      <c r="D31" s="396"/>
      <c r="E31" s="54"/>
      <c r="F31" s="54"/>
      <c r="G31" s="54"/>
      <c r="H31" s="57"/>
      <c r="I31" s="58">
        <f>I30*C26</f>
        <v>57880.631999999998</v>
      </c>
      <c r="J31" s="54"/>
      <c r="K31" s="54"/>
      <c r="L31" s="70">
        <f t="shared" si="0"/>
        <v>57880.631999999998</v>
      </c>
      <c r="M31" s="68"/>
    </row>
    <row r="32" spans="1:18" ht="9.9499999999999993" customHeight="1" x14ac:dyDescent="0.25">
      <c r="A32" s="362" t="s">
        <v>94</v>
      </c>
      <c r="B32" s="364" t="s">
        <v>108</v>
      </c>
      <c r="C32" s="361"/>
      <c r="D32" s="396"/>
      <c r="E32" s="61"/>
      <c r="F32" s="61"/>
      <c r="G32" s="90"/>
      <c r="H32" s="90"/>
      <c r="I32" s="90"/>
      <c r="J32" s="276"/>
      <c r="K32" s="276">
        <v>0.5</v>
      </c>
      <c r="L32" s="69">
        <f t="shared" si="0"/>
        <v>0.5</v>
      </c>
      <c r="M32" s="68"/>
    </row>
    <row r="33" spans="1:13" ht="22.5" customHeight="1" x14ac:dyDescent="0.25">
      <c r="A33" s="415"/>
      <c r="B33" s="364"/>
      <c r="C33" s="434"/>
      <c r="D33" s="433"/>
      <c r="E33" s="54"/>
      <c r="F33" s="54"/>
      <c r="G33" s="54"/>
      <c r="H33" s="54"/>
      <c r="I33" s="54"/>
      <c r="J33" s="60"/>
      <c r="K33" s="60">
        <f>C26*K32</f>
        <v>96467.72</v>
      </c>
      <c r="L33" s="70">
        <f t="shared" si="0"/>
        <v>96467.72</v>
      </c>
      <c r="M33" s="68"/>
    </row>
    <row r="34" spans="1:13" ht="6.95" customHeight="1" thickBot="1" x14ac:dyDescent="0.3">
      <c r="A34" s="73"/>
      <c r="B34" s="284"/>
      <c r="C34" s="12"/>
      <c r="D34" s="13"/>
      <c r="E34" s="63"/>
      <c r="F34" s="63"/>
      <c r="G34" s="63"/>
      <c r="H34" s="63"/>
      <c r="I34" s="64"/>
      <c r="J34" s="64"/>
      <c r="K34" s="64"/>
      <c r="L34" s="66"/>
      <c r="M34" s="35"/>
    </row>
    <row r="35" spans="1:13" ht="16.5" thickTop="1" thickBot="1" x14ac:dyDescent="0.3">
      <c r="A35" s="401" t="s">
        <v>29</v>
      </c>
      <c r="B35" s="402"/>
      <c r="C35" s="37">
        <f>SUM(C10:C33)</f>
        <v>268049.95999999996</v>
      </c>
      <c r="D35" s="74">
        <f>SUM(D10:D33)</f>
        <v>1.0000000000000002</v>
      </c>
      <c r="E35" s="45"/>
      <c r="F35" s="46"/>
      <c r="G35" s="46"/>
      <c r="H35" s="46"/>
      <c r="I35" s="72"/>
      <c r="J35" s="72"/>
      <c r="K35" s="72"/>
      <c r="L35" s="279">
        <f>L33+L31+L29+L27+L25+L23+L21+L19+L17+L15+L13+L11</f>
        <v>268049.96000000002</v>
      </c>
      <c r="M35" s="9"/>
    </row>
    <row r="36" spans="1:13" ht="15.75" thickTop="1" x14ac:dyDescent="0.25">
      <c r="A36" s="419" t="s">
        <v>113</v>
      </c>
      <c r="B36" s="420"/>
      <c r="C36" s="420"/>
      <c r="D36" s="421"/>
      <c r="E36" s="43"/>
      <c r="F36" s="43">
        <f>F29+F21+F13</f>
        <v>53609.992000000006</v>
      </c>
      <c r="G36" s="43"/>
      <c r="H36" s="43"/>
      <c r="I36" s="43">
        <f>I31+I23+I15</f>
        <v>80414.987999999998</v>
      </c>
      <c r="J36" s="43"/>
      <c r="K36" s="43">
        <f>K33+K25+K17</f>
        <v>134024.98000000001</v>
      </c>
      <c r="L36" s="35"/>
      <c r="M36" s="9"/>
    </row>
    <row r="37" spans="1:13" x14ac:dyDescent="0.25">
      <c r="A37" s="419" t="s">
        <v>30</v>
      </c>
      <c r="B37" s="420"/>
      <c r="C37" s="420"/>
      <c r="D37" s="421"/>
      <c r="E37" s="44"/>
      <c r="F37" s="44">
        <f>E37+F36</f>
        <v>53609.992000000006</v>
      </c>
      <c r="G37" s="44"/>
      <c r="H37" s="44"/>
      <c r="I37" s="44">
        <f>H37+I36</f>
        <v>80414.987999999998</v>
      </c>
      <c r="J37" s="44"/>
      <c r="K37" s="44">
        <f>J37+K36</f>
        <v>134024.98000000001</v>
      </c>
      <c r="L37" s="35"/>
      <c r="M37" s="9"/>
    </row>
    <row r="38" spans="1:13" x14ac:dyDescent="0.25">
      <c r="A38" s="419" t="s">
        <v>112</v>
      </c>
      <c r="B38" s="420"/>
      <c r="C38" s="420"/>
      <c r="D38" s="421"/>
      <c r="E38" s="278"/>
      <c r="F38" s="278">
        <f>F36/$C$35</f>
        <v>0.20000000000000004</v>
      </c>
      <c r="G38" s="44"/>
      <c r="H38" s="44"/>
      <c r="I38" s="278">
        <f>I36/$C$35</f>
        <v>0.30000000000000004</v>
      </c>
      <c r="J38" s="44"/>
      <c r="K38" s="278">
        <f>K36/$C$35</f>
        <v>0.50000000000000011</v>
      </c>
      <c r="L38" s="35"/>
      <c r="M38" s="9"/>
    </row>
    <row r="39" spans="1:13" ht="15.75" thickBot="1" x14ac:dyDescent="0.3">
      <c r="A39" s="422" t="s">
        <v>31</v>
      </c>
      <c r="B39" s="423"/>
      <c r="C39" s="423"/>
      <c r="D39" s="424"/>
      <c r="E39" s="67"/>
      <c r="F39" s="11">
        <f>F38</f>
        <v>0.20000000000000004</v>
      </c>
      <c r="G39" s="11"/>
      <c r="H39" s="11"/>
      <c r="I39" s="11">
        <f>F39+I38</f>
        <v>0.50000000000000011</v>
      </c>
      <c r="J39" s="11"/>
      <c r="K39" s="11">
        <f>I39+K38</f>
        <v>1.0000000000000002</v>
      </c>
      <c r="L39" s="35"/>
      <c r="M39" s="9"/>
    </row>
    <row r="40" spans="1:13" ht="21" customHeight="1" thickTop="1" x14ac:dyDescent="0.25">
      <c r="A40" s="398" t="s">
        <v>4</v>
      </c>
      <c r="B40" s="399"/>
      <c r="C40" s="399"/>
      <c r="D40" s="400"/>
      <c r="E40" s="412" t="s">
        <v>20</v>
      </c>
      <c r="F40" s="412"/>
      <c r="G40" s="412"/>
      <c r="H40" s="412"/>
      <c r="I40" s="412"/>
      <c r="J40" s="412"/>
      <c r="K40" s="412"/>
      <c r="L40" s="9"/>
      <c r="M40" s="9"/>
    </row>
    <row r="41" spans="1:13" ht="21" customHeight="1" x14ac:dyDescent="0.25">
      <c r="A41" s="416" t="s">
        <v>38</v>
      </c>
      <c r="B41" s="417"/>
      <c r="C41" s="418"/>
      <c r="D41" s="87" t="s">
        <v>13</v>
      </c>
      <c r="E41" s="413"/>
      <c r="F41" s="413"/>
      <c r="G41" s="413"/>
      <c r="H41" s="413"/>
      <c r="I41" s="413"/>
      <c r="J41" s="413"/>
      <c r="K41" s="413"/>
      <c r="L41" s="9"/>
      <c r="M41" s="9"/>
    </row>
    <row r="42" spans="1:13" x14ac:dyDescent="0.25">
      <c r="A42" s="414" t="s">
        <v>5</v>
      </c>
      <c r="B42" s="414"/>
      <c r="C42" s="1"/>
      <c r="D42" s="1"/>
      <c r="E42" s="8"/>
      <c r="F42" s="2"/>
      <c r="G42" s="2"/>
      <c r="H42" s="2"/>
      <c r="I42" s="2"/>
      <c r="J42" s="2"/>
      <c r="K42" s="2"/>
      <c r="L42" s="4"/>
      <c r="M42" s="3"/>
    </row>
    <row r="43" spans="1:13" ht="27" customHeight="1" x14ac:dyDescent="0.25">
      <c r="A43" s="10"/>
      <c r="B43" s="411" t="s">
        <v>17</v>
      </c>
      <c r="C43" s="411"/>
      <c r="D43" s="411"/>
      <c r="E43" s="411"/>
      <c r="F43" s="411"/>
      <c r="G43" s="411"/>
      <c r="H43" s="411"/>
      <c r="I43" s="411"/>
      <c r="J43" s="411"/>
      <c r="K43" s="411"/>
      <c r="L43" s="6"/>
      <c r="M43" s="6"/>
    </row>
    <row r="44" spans="1:13" x14ac:dyDescent="0.25">
      <c r="A44" s="1"/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x14ac:dyDescent="0.25">
      <c r="A45" s="1"/>
      <c r="B45" s="7"/>
      <c r="C45" s="8"/>
      <c r="D45" s="8"/>
      <c r="E45" s="9"/>
      <c r="F45" s="8"/>
      <c r="G45" s="8"/>
      <c r="H45" s="8"/>
      <c r="I45" s="8"/>
      <c r="J45" s="8"/>
      <c r="K45" s="8"/>
      <c r="L45" s="8"/>
      <c r="M45" s="8"/>
    </row>
    <row r="46" spans="1:13" x14ac:dyDescent="0.25">
      <c r="A46" s="5"/>
      <c r="B46" s="7"/>
      <c r="C46" s="8"/>
      <c r="D46" s="8"/>
      <c r="E46" s="9"/>
      <c r="F46" s="8"/>
      <c r="G46" s="8"/>
      <c r="H46" s="8"/>
      <c r="I46" s="8"/>
      <c r="J46" s="8"/>
      <c r="K46" s="8"/>
      <c r="L46" s="8"/>
      <c r="M46" s="8"/>
    </row>
    <row r="47" spans="1:13" x14ac:dyDescent="0.25">
      <c r="A47" s="1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3"/>
    </row>
    <row r="48" spans="1:13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3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13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x14ac:dyDescent="0.25">
      <c r="A139" s="9"/>
      <c r="B139" s="9"/>
      <c r="C139" s="9"/>
      <c r="D139" s="9"/>
      <c r="F139" s="9"/>
      <c r="G139" s="9"/>
      <c r="H139" s="9"/>
      <c r="I139" s="9"/>
      <c r="J139" s="9"/>
      <c r="K139" s="9"/>
      <c r="L139" s="9"/>
      <c r="M139" s="9"/>
    </row>
    <row r="140" spans="1:13" x14ac:dyDescent="0.25">
      <c r="A140" s="9"/>
      <c r="B140" s="9"/>
      <c r="C140" s="9"/>
      <c r="D140" s="9"/>
      <c r="F140" s="9"/>
      <c r="G140" s="9"/>
      <c r="H140" s="9"/>
      <c r="I140" s="9"/>
      <c r="J140" s="9"/>
      <c r="K140" s="9"/>
      <c r="L140" s="9"/>
      <c r="M140" s="9"/>
    </row>
  </sheetData>
  <mergeCells count="73">
    <mergeCell ref="E26:K27"/>
    <mergeCell ref="A38:D38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C26:C27"/>
    <mergeCell ref="C28:C29"/>
    <mergeCell ref="C30:C31"/>
    <mergeCell ref="C32:C33"/>
    <mergeCell ref="B22:B23"/>
    <mergeCell ref="B43:K43"/>
    <mergeCell ref="E40:K41"/>
    <mergeCell ref="A42:B42"/>
    <mergeCell ref="A30:A31"/>
    <mergeCell ref="A32:A33"/>
    <mergeCell ref="B32:B33"/>
    <mergeCell ref="B30:B31"/>
    <mergeCell ref="A41:C41"/>
    <mergeCell ref="A36:D36"/>
    <mergeCell ref="A37:D37"/>
    <mergeCell ref="A39:D39"/>
    <mergeCell ref="A1:L1"/>
    <mergeCell ref="A2:L2"/>
    <mergeCell ref="A3:L3"/>
    <mergeCell ref="A4:L4"/>
    <mergeCell ref="A10:A11"/>
    <mergeCell ref="C8:C9"/>
    <mergeCell ref="L8:L9"/>
    <mergeCell ref="E8:K8"/>
    <mergeCell ref="D10:D11"/>
    <mergeCell ref="C22:C23"/>
    <mergeCell ref="C24:C25"/>
    <mergeCell ref="A40:D40"/>
    <mergeCell ref="A35:B35"/>
    <mergeCell ref="A12:A13"/>
    <mergeCell ref="A14:A15"/>
    <mergeCell ref="C14:C15"/>
    <mergeCell ref="D14:D15"/>
    <mergeCell ref="A22:A23"/>
    <mergeCell ref="A24:A25"/>
    <mergeCell ref="A26:A27"/>
    <mergeCell ref="A28:A29"/>
    <mergeCell ref="B28:B29"/>
    <mergeCell ref="A7:L7"/>
    <mergeCell ref="A5:L6"/>
    <mergeCell ref="C16:C17"/>
    <mergeCell ref="C18:C19"/>
    <mergeCell ref="B12:B13"/>
    <mergeCell ref="B14:B15"/>
    <mergeCell ref="B16:B17"/>
    <mergeCell ref="E10:K11"/>
    <mergeCell ref="E18:K19"/>
    <mergeCell ref="A8:A9"/>
    <mergeCell ref="B8:B9"/>
    <mergeCell ref="C12:C13"/>
    <mergeCell ref="D8:D9"/>
    <mergeCell ref="B10:B11"/>
    <mergeCell ref="C10:C11"/>
    <mergeCell ref="D12:D13"/>
    <mergeCell ref="C20:C21"/>
    <mergeCell ref="A16:A17"/>
    <mergeCell ref="B24:B25"/>
    <mergeCell ref="B18:B19"/>
    <mergeCell ref="B26:B27"/>
    <mergeCell ref="A18:A19"/>
    <mergeCell ref="A20:A21"/>
    <mergeCell ref="B20:B21"/>
  </mergeCells>
  <phoneticPr fontId="35" type="noConversion"/>
  <printOptions horizontalCentered="1"/>
  <pageMargins left="0" right="0" top="0.70866141732283472" bottom="0.43307086614173229" header="0.31496062992125984" footer="0.11811023622047245"/>
  <pageSetup paperSize="9" scale="80" orientation="landscape" r:id="rId1"/>
  <headerFooter>
    <oddHeader>&amp;RFls.:________
Processo n.º 23069.163323/2021-57</oddHeader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Resumo</vt:lpstr>
      <vt:lpstr>Orçamento</vt:lpstr>
      <vt:lpstr>Cronograma</vt:lpstr>
      <vt:lpstr>Cronograma!Area_de_impressao</vt:lpstr>
      <vt:lpstr>Orçamento!Area_de_impressao</vt:lpstr>
      <vt:lpstr>Resumo!Area_de_impressao</vt:lpstr>
      <vt:lpstr>Cronograma!Titulos_de_impressao</vt:lpstr>
      <vt:lpstr>Orçamento!Titulos_de_impressao</vt:lpstr>
      <vt:lpstr>Resumo!Titulos_de_impressao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ARISTOCLES</cp:lastModifiedBy>
  <cp:lastPrinted>2022-09-15T17:12:20Z</cp:lastPrinted>
  <dcterms:created xsi:type="dcterms:W3CDTF">2009-04-27T20:33:58Z</dcterms:created>
  <dcterms:modified xsi:type="dcterms:W3CDTF">2022-09-15T20:36:50Z</dcterms:modified>
</cp:coreProperties>
</file>