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e\Documents\Pregoeira\PE_36_2021 - MATERIAL ODONTOLOGICO 2\Minuta\"/>
    </mc:Choice>
  </mc:AlternateContent>
  <xr:revisionPtr revIDLastSave="0" documentId="13_ncr:1_{9BE11D79-B2DE-4CBE-B3D6-05EE5290A0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Folha1!$A$1:$J$108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6" i="1"/>
  <c r="F107" i="1" l="1"/>
  <c r="F106" i="1"/>
  <c r="F105" i="1"/>
  <c r="F104" i="1"/>
  <c r="F103" i="1" l="1"/>
  <c r="F102" i="1"/>
  <c r="F101" i="1"/>
  <c r="F100" i="1"/>
  <c r="F99" i="1"/>
  <c r="F98" i="1"/>
  <c r="D53" i="1"/>
  <c r="F97" i="1"/>
  <c r="F96" i="1"/>
  <c r="F95" i="1"/>
  <c r="F94" i="1" l="1"/>
  <c r="F93" i="1"/>
  <c r="F92" i="1"/>
  <c r="F91" i="1"/>
  <c r="F90" i="1"/>
  <c r="F89" i="1" l="1"/>
  <c r="F88" i="1"/>
  <c r="F87" i="1"/>
  <c r="F86" i="1"/>
  <c r="F85" i="1"/>
  <c r="F84" i="1"/>
  <c r="D20" i="1" l="1"/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8" i="1"/>
  <c r="F19" i="1"/>
  <c r="F20" i="1"/>
  <c r="D10" i="1" l="1"/>
  <c r="F10" i="1" s="1"/>
  <c r="D9" i="1"/>
  <c r="F9" i="1" s="1"/>
  <c r="D7" i="1"/>
  <c r="F7" i="1" s="1"/>
  <c r="D12" i="1"/>
  <c r="F12" i="1" s="1"/>
  <c r="D11" i="1"/>
  <c r="F11" i="1" s="1"/>
  <c r="D8" i="1"/>
  <c r="F8" i="1" s="1"/>
  <c r="D14" i="1"/>
  <c r="F14" i="1" s="1"/>
  <c r="D13" i="1"/>
  <c r="F13" i="1" s="1"/>
  <c r="D17" i="1"/>
  <c r="F17" i="1" s="1"/>
  <c r="F6" i="1"/>
  <c r="F15" i="1"/>
  <c r="F16" i="1"/>
  <c r="F108" i="1" l="1"/>
</calcChain>
</file>

<file path=xl/sharedStrings.xml><?xml version="1.0" encoding="utf-8"?>
<sst xmlns="http://schemas.openxmlformats.org/spreadsheetml/2006/main" count="524" uniqueCount="164">
  <si>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</si>
  <si>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</si>
  <si>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</si>
  <si>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</si>
  <si>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</si>
  <si>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</si>
  <si>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</si>
  <si>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</si>
  <si>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</si>
  <si>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</si>
  <si>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</si>
  <si>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</si>
  <si>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</si>
  <si>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QUANTIDADE TOTAL</t>
  </si>
  <si>
    <t>unidade</t>
  </si>
  <si>
    <t>Litro</t>
  </si>
  <si>
    <t>UNIDADE</t>
  </si>
  <si>
    <t>conjunto</t>
  </si>
  <si>
    <t>Conjunto</t>
  </si>
  <si>
    <t>REVESTIMENTO - USO ODONTOLOGICO, TIPO FOSFATADO, APLICAÇÃO FUNDIÇÃO DE LIGAS METÁLICAS, ASPECTO FÍSICO PÓ + LÍQUIDO, CARACTERÍSTICA ADICIONAL GRANULAÇÃO FINA, ISENTO DE CARBONO. Embalagem com 4kg.</t>
  </si>
  <si>
    <t>SELANTE RESINOSO DE CICATRÍCULAS E FISSURAS DA SUPERFÍCIE OCLUSAL, COM LIBERAÇÃO DE FLÚOR - COR BRANCO OPACO. TIPO FLUROSHIELD (DENTSPLY). Seringa com 2g.</t>
  </si>
  <si>
    <t>SILANO - AGENTE DE UNIÃO: SOLUÇÃO PRÉ ATIVADA DE FRASCO ÚNICO</t>
  </si>
  <si>
    <t>SILICONE DE ADIÇÃO- KIT CONTENDO DENSO E FLÚIDO: ALTA HIDROFILIA PROPORCIONANDO ELEVADA ESTABILIDADE DIMENSIONAL E FIDELIDADE NA REPRODUÇÃ DE DETALHES. RECUPERAÇÃO ELÁSTICA APÓS DEFORMAÇÃO DE 99,8%. PERMITE VAZAMENTO DO MODELO EM ATÉ 15 DIAS E OBTENÇÃO DE MAIS DE UM M0DELO DE GESSO. KIT TIPO EXPRESS XT (3M) / VARIOTIME (KULZER), FUTURA (NOVA DFL). - Kit com massa densa (1 base densa +1 catalisador denso) e base leve REGULAR + ponteiras misturadoras + 2 colheres dosadora.</t>
  </si>
  <si>
    <t>SILICONE DE CONDENSAÇÃO - KIT CONTENDO DENSO E FLÚIDO: MANTÉM UM EXCELENTE EQUILÍBRIO ENTRE RIGIDEZ E ELASTICIDADE, QUE PERMITE REINSERÇÃO E A REMOÇÃO DA BOCA SEM RISCO DE DEFORMAÇÃO PERMANENTE. POSSUI ELEVADA FLUIDEZ INICIAL, HIDROCOMPATÍVEL, PERMITINDO MOLGAGENS NA PRESENÇA DE FLUIDOS ORAIS E 72 HORAS DE ESTABILIDADE DIMENSIONAL. KIT TIPO ZETA PLUS (ZHERMACK) / OPTOSIL (KULZER). Kit com base densa + base leve + catalisador + colher dosadora</t>
  </si>
  <si>
    <t>SOLUÇÃO ANTISSÉPTICA LÍQUIDA A BASE DE CLOREXIDINA 0,12%, SEM ÁLCOOL</t>
  </si>
  <si>
    <t>SOLUÇÃO ANTISSÉPTICA LÍQUIDA A BASE DE CLOREXIDINA 2%</t>
  </si>
  <si>
    <t>SOLUÇÃO FIXADORA PARA FILME RADIOGRÁFICO - frasco 500ml</t>
  </si>
  <si>
    <t>SOLUÇÃO REVELADORA PARA FILME RADIOGRÁFICO</t>
  </si>
  <si>
    <t>SONDA PERIODONTAL - PONTA ARREDONDADA, MARCAÇÃO C/ INTERVALOS DE 3, 5, 7MM</t>
  </si>
  <si>
    <t>Spray refrigerante temperatura - 50ºC, com tubo de aplicação para maior precisão, inodoro e atóxico, sem CFC. TIPO ENDO FROST</t>
  </si>
  <si>
    <t>VERNIZ com Flúor - 6% DE FLUORETO DE SÓDIO E 6% DE FLUORETO DE CÁLCIO. TIPO DUOFLUORID XII (FGM) / FLUORNIZ (SSWHITE). Conjunto contendo 2 frascos de 10 mL (verniz e solvente)</t>
  </si>
  <si>
    <t>pct 450g</t>
  </si>
  <si>
    <t>Caixa 24 unid. .</t>
  </si>
  <si>
    <t>kit .</t>
  </si>
  <si>
    <t>Seringa com 4g</t>
  </si>
  <si>
    <t>Seringa com 2g.</t>
  </si>
  <si>
    <t>Frasco com 5ml</t>
  </si>
  <si>
    <t>frasco 1 L</t>
  </si>
  <si>
    <t>frasco 100 mL</t>
  </si>
  <si>
    <t>frasco 500ml</t>
  </si>
  <si>
    <t>frasco 475 mL</t>
  </si>
  <si>
    <t>Frasco 200 mL .</t>
  </si>
  <si>
    <t>SOLUÇÃO CARIOSTÁTICA</t>
  </si>
  <si>
    <t>TESTE DE VITALIDADE PULPAR - SPRAY  - Spray refrigerante temperatura - 50ºC, com tubo de aplicação para maior precisão, inodoro e atóxico, sem CFC. TIPO ENDO FROST</t>
  </si>
  <si>
    <t>frasco 10 mL .</t>
  </si>
  <si>
    <t>Frasco 200 mL</t>
  </si>
  <si>
    <t>SISTEMA ADESIVO AUTOCONDICIONANTE TIPO UNIVERSAL MONOCOMPONENTE FOTOPOLIMERIZÁVEL SEM SILANO  - Agente de união autocondicionante do tipo Universal, para esmalte e dentina, com solvente a base de etanol, com 10-MDP potencializado, com nanopartículas de sílica tratada. Tipo Ambar Universal APS</t>
  </si>
  <si>
    <t>SISTEMA ADESIVO DE FRASCO ÚNICO DE QUINTA GERAÇÃO FOTOPOLIMERIZÁVEL COM 10-MDP  - Agente de união para esmalte e dentina, livre de Bisfeno A (BPA), com solvente a base de etanol, com monômero 10-MDP, e nanopartículas de sílica tratada. Tipo Ambar APS - FGM</t>
  </si>
  <si>
    <t>frasco de 5 ml</t>
  </si>
  <si>
    <t>frasco com 6g</t>
  </si>
  <si>
    <t>RESTAURADOR PROVISÓRIO, FOTOPOLIMERIZÁVELA BASE DE RESINA COMPOSTA -  TIPO APPLIC (MAQUIRA), FILL MAGIC TEMPO (COLTENE), BIOPLIC (BIODINÂMICA).</t>
  </si>
  <si>
    <t>RESTAURADOR PROVISÓRIO, SEM EUGENOL AUTOPOLIMERIZÁVEL, . POSSUI RÁPIDO ENDURECIMENTO NA BOCA AO CONTATO COM A SALIVA. TIPO COLTOSOL (COLTENE), VILLEVIE</t>
  </si>
  <si>
    <t>Embalagem com 2 unidades de 2g cada</t>
  </si>
  <si>
    <t>Embalagem mínima com 20g</t>
  </si>
  <si>
    <t xml:space="preserve">RESINA COMPOSTA FOTOPOLIMERIZÁVEL NANOHIBRIDA COR A1B - Resina composta fotopolimerizável contendo BisGMA, TEGDMA, Bis-EMA, UDMA. Contém carga com partículas nanométricas de zircônia. TIPO FORMA (ULTRADENT), </t>
  </si>
  <si>
    <t xml:space="preserve">RESINA COMPOSTA FOTOPOLIMERIZÁVEL NANOHIBRIDA COR A1E - Resina composta fotopolimerizável contendo BisGMA, TEGDMA, Bis-EMA, UDMA. Contém carga com partículas nanométricas de zircônia. TIPO FORMA (ULTRADENT), </t>
  </si>
  <si>
    <t xml:space="preserve">RESINA COMPOSTA FOTOPOLIMERIZÁVEL NANOHIBRIDA COR A2B - Resina composta fotopolimerizável contendo BisGMA, TEGDMA, Bis-EMA, UDMA. Contém carga com partículas nanométricas de zircônia. TIPO FORMA (ULTRADENT), </t>
  </si>
  <si>
    <t xml:space="preserve">RESINA COMPOSTA FOTOPOLIMERIZÁVEL NANOHIBRIDA COR A3B - Resina composta fotopolimerizável contendo BisGMA, TEGDMA, Bis-EMA, UDMA. Contém carga com partículas nanométricas de zircônia. TIPO FORMA (ULTRADENT), </t>
  </si>
  <si>
    <t xml:space="preserve">RESINA COMPOSTA FOTOPOLIMERIZÁVEL NANOHIBRIDA COR INCISAL - Resina composta fotopolimerizável contendo BisGMA, TEGDMA, Bis-EMA, UDMA. Contém carga com partículas nanométricas de zircônia. TIPO FORMA (ULTRADENT), </t>
  </si>
  <si>
    <t>RESINA COMPOSTA FOTOPOLIMERIZÁVEL NANOPARTICULADA TECNOLOGIA APS UNICROMÁTICA-  Resina composta fotopolimerizável com formulação livre de Bis-GMA e Bis-EMA e sistema de fotopolimerização APS (Advanced Polymerization System). Nanoparticulada, monocromática, com efeito de Transmissão de cor. TIPO Vittra APS UNIQUE (FGM)</t>
  </si>
  <si>
    <t xml:space="preserve">RESINA COMPOSTA FOTOPOLIMERIZÁVEL BULK FILL FLOW COR A1 - Resina composta fotopolimerizável de baixa contração de polimerização, tipo bulk fill, consistência baixa viscosidade (flow). TIPO Filtek Bulk Fill Flow (3M), Opus bulk fill flow (FGM) </t>
  </si>
  <si>
    <t xml:space="preserve">RESINA COMPOSTA FOTOPOLIMERIZÁVEL BULK FILL FLOW COR  A2 - Resina composta fotopolimerizável de baixa contração de polimerização, tipo bulk fill, consistência baixa viscosidade (flow). TIPO Filtek Bulk Fill Flow (3M), Opus bulk fill flow (FGM) </t>
  </si>
  <si>
    <t xml:space="preserve">RESINA COMPOSTA FOTOPOLIMERIZÁVEL BULK FILL FLOW COR A3 - Resina composta fotopolimerizável de baixa contração de polimerização, tipo bulk fill, consistência baixa viscosidade (flow). TIPO Filtek Bulk Fill Flow (3M), Opus bulk fill flow (FGM) </t>
  </si>
  <si>
    <t>RESINA COMPOSTA FOTOPOLIMERIZÁVEL BULK FILL  REGULAR COR A1 - Resina composta fotopolimerizável. Contendo  AFM, AUDMA, UDMA e 1, 12-dodecano-DMA;  TIPO Resina Filtek One Bulk Fill - 3M</t>
  </si>
  <si>
    <t>RESINA COMPOSTA FOTOPOLIMERIZÁVEL BULK FILL  REGULAR COR A2 - Resina composta fotopolimerizável. Contendo  AFM, AUDMA, UDMA e 1, 12-dodecano-DMA;  TIPO Resina Filtek One Bulk Fill - 3M</t>
  </si>
  <si>
    <t>RESINA COMPOSTA FOTOPOLIMERIZÁVEL BULK FILL  REGULAR COR A3 - Resina composta fotopolimerizável. Contendo  AFM, AUDMA, UDMA e 1, 12-dodecano-DMA;  TIPO Resina Filtek One Bulk Fill - 3M</t>
  </si>
  <si>
    <t> Seringa de 4g</t>
  </si>
  <si>
    <t>seringa com 2g</t>
  </si>
  <si>
    <t>RESINA COMPOSTA FOTOPOLIMERIZÁVEL NANOPARTICULADA COM TECNOLOGIA APS COR DA0 -Resina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</si>
  <si>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DA2 - 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</si>
  <si>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DA4 - 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</si>
  <si>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DA5 - 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</si>
  <si>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DA1 - 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</si>
  <si>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E-BLEACHResina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</si>
  <si>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EA1 - 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</si>
  <si>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EA2- 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</si>
  <si>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EA3 - 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</si>
  <si>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TRANS N Resina composta fotopolimerizável apresentando todas as partículas com tamanho inferior a 100 nanometros, formato esférico e de zircônia,  com sistema de fotopolimerização APS (advanced polymerization system). TIPO VITTRA APS</t>
  </si>
  <si>
    <t>RESINA COMPOSTA FOTOPOLIMERIZÁVEL NANOPARTICULADA COM TECNOLOGIA APS COR VM Resina composta fotopolimerizável apresentando todas as partículas com tamanho inferior a 100 nanometros, formato esférico e de zircônia,  com sistema de fotopolimerização APS (advanced polymerization system). TIPO VITTRA APS</t>
  </si>
  <si>
    <t>RESINA BISACRÍLICA - AUTO-MISTURA - COR A1: Compósito autopolimerizável à base de metacrilato, de baixa liberação de calor, presa rápida. Embalagem com corpo duplo, contendo base e catalisador e pontas misturadoras.</t>
  </si>
  <si>
    <t>RESINA BISACRÍLICA - AUTO-MISTURA - COR A2: Compósito autopolimerizável à base de metacrilato, de baixa liberação de calor, presa rápida. Embalagem com corpo duplo, contendo base e catalisador e pontas misturadoras.</t>
  </si>
  <si>
    <t>RESINA BISACRÍLICA - AUTO-MISTURA - COR A3: Compósito autopolimerizável à base de metacrilato, de baixa liberação de calor, presa rápida. Embalagem com corpo duplo, contendo base e catalisador e pontas misturadoras.</t>
  </si>
  <si>
    <t>PINO DE FIBRA DE VIDRO COM DUPLA CONICIDADE - Nº 0,5: Pino intrarradicular fabricado em compósito de fibra de vidro e Resina epóxi com formato de Dupla Conicidade para melhor adaptação ao conduto radicular. TIPO Whitepost DC (FGM), Whitepost DCE (FGM). Embalagem com 5 pinos, sem broca.</t>
  </si>
  <si>
    <t>Embalagem com 5 unidades</t>
  </si>
  <si>
    <t>PASTA DE HIDROXIDO DE CÁLCIO PARA USO ENDODÔNTICO: Pasta à base de hidróxido de cálcio radiopaca, consistência uniforme e cremosa, Hidrossolúvel e pronta para uso clínico imediato. Tipo Calen (SS White). Kit com tubo de pasta e tubo de glicerina.</t>
  </si>
  <si>
    <t>KIT</t>
  </si>
  <si>
    <t>PAPEL CARBONO para articulação ultrafino dupla face, espessura 12 micras, duas cores. Embalagem com 1 rolo com 20 metros.</t>
  </si>
  <si>
    <t>Rolo com 20 metros</t>
  </si>
  <si>
    <t>LÂMINA BISTURI, MATERIAL AÇO INOXIDÁVEL, TAMANHO Nº 12B, TIPO DESCARTÁVEL, ESTERILIDADE ESTÉRIL, CARACTERÍSTICAS ADICIONAIS EMBALADA INDIVIDUALMENTE </t>
  </si>
  <si>
    <t>LÂMINA BISTURI, MATERIAL AÇO INOXIDÁVEL, TAMANHO Nº 15C, TIPO DESCARTÁVEL, ESTERILIDADE ESTÉRIL, CARACTERÍSTICAS ADICIONAIS EMBALADA INDIVIDUALMENTE </t>
  </si>
  <si>
    <t>cx c/100</t>
  </si>
  <si>
    <t>HEMOSTÁTICO - SULFATO FÉRRICO 20%: GEL A BASE DE SULFATO FÉRRICO A 20%, TIPO VISCOSTAT (ULTRADENT). Embalagem com seringa + pontas de aplicação.</t>
  </si>
  <si>
    <t>FIO RETRATOR Nº 0 FINO - FIO 100% ALGODÃO ENTRELAÇADO EM MILHARES DE LAÇOS MINÚSCULOS, NÃO IMPREGNADOS, COM EXTREMIDADES QUE SE DESFIAM, PODENDO SER EMBEBIDOS NO LÍQUIDO HEMOSTÁTICO DE PREFERÊNCIA DO PROFISSIONA. TIPO ULTRAPACK (ULTRADENT). Embalagem com 244cm</t>
  </si>
  <si>
    <t>FIO RETRATOR Nº 2 GROSSO - FIO 100% ALGODÃO ENTRELAÇADO EM MILHARES DE LAÇOS MINÚSCULOS, NÃO IMPREGNADOS, COM EXTREMIDADES QUE SE DESFIAM, PODENDO SER EMBEBIDOS NO LÍQUIDO HEMOSTÁTICO DE PREFERÊNCIA DO PROFISSIONA. TIPO ULTRAPACK (ULTRADENT). Embalagem com 244cm</t>
  </si>
  <si>
    <t>Fio de Sutura Absorvível Vicryl 4.0 com agulha 1/2 CT 1,6cm. ESTERELIDADE ESTÉRIL.</t>
  </si>
  <si>
    <t>FIO DE SUTURA AGULHADO SEDA TRANÇADA PRETA ODONTOLÓGICA, FIO 5/0, 45CM, 01 AGULHA 17MM 1/2 TIPO TRIANGULAR. ESTERELIDADE ESTÉRIL.</t>
  </si>
  <si>
    <t>Caixa com 12 unidades</t>
  </si>
  <si>
    <t>COROAS DECIDUOS ANTERIORES - COROAS TRANSPARENTES PARA CONFECÇÃO DE DENTES DECÍDUOS ANTERIORES, DESCARTÁVEIS, EM 3 DIFERENTES TAMANHOS. Fornecimento em embalagem com 54 peças. TIPO TDV</t>
  </si>
  <si>
    <t>COROAS DECIDUOS ANTERIORES E POSTERIORES - COROAS TRANSPARENTES PARA CONFECÇÃO DE DENTES DECÍDUOS ANTERIORES E POSTERIORES, DESCARTÁVEIS, EM 3 DIFERENTES TAMANHOS. Fornecimento em embalagem com 64 peças. TIPO TDV</t>
  </si>
  <si>
    <t>DISPENSADOR UNIVERSAL TIPO PISTOLA PARA CARTUCHO 1:1 E 2:1 - DISPENSADOR UNIVERSAL PARA CARTUCHOS DE PROPORÇÃO 1:1 E 2:1</t>
  </si>
  <si>
    <t>EDTA 17% LIQUIDO, COMPOSIÇÃO TRISSÓDICO, CONCENTRAÇÃO 17%, ASPECTO FÍSICO SOLUÇÃO INTRACANAL</t>
  </si>
  <si>
    <t>embalagem com 54 peças</t>
  </si>
  <si>
    <t>embalagem com 64 peças</t>
  </si>
  <si>
    <t>Embalagem com 1 unidade</t>
  </si>
  <si>
    <t>Frasco com 20ml</t>
  </si>
  <si>
    <t>CIMENTO RESINOSO FOTOPOLIMERIZÁVEL - COR A1: CIMENTO RESINOSO FOTOPOLIMERIZÁVEL, RADIOPACO, TIPO ALLCEM VENEER APS (FGM), RELY X VENEER (3M), VARIOLINK ESTHETIC LC (IVOCLAR). Seringa com cimento + ponteiras.</t>
  </si>
  <si>
    <t>CIMENTO RESINOSO FOTOPOLIMERIZÁVEL - COR A2: CIMENTO RESINOSO FOTOPOLIMERIZÁVEL, RADIOPACO, TIPO ALLCEM VENEER APS (FGM), RELY X VENEER (3M), VARIOLINK ESTHETIC LC (IVOCLAR). Seringa com cimento + ponteiras.</t>
  </si>
  <si>
    <t>CIMENTO RESINOSO FOTOPOLIMERIZÁVEL - COR A3: CIMENTO RESINOSO FOTOPOLIMERIZÁVEL, RADIOPACO, TIPO ALLCEM VENEER APS (FGM), RELY X VENEER (3M), VARIOLINK ESTHETIC LC (IVOCLAR). Seringa com cimento + ponteiras.</t>
  </si>
  <si>
    <t>CIMENTO RESINOSO FOTOPOLIMERIZÁVEL - COR TRANS OU SIMILAR: CIMENTO RESINOSO FOTOPOLIMERIZÁVEL, RADIOPACO, TIPO ALLCEM VENEER APS (FGM), RELY X VENEER (3M), VARIOLINK ESTHETIC LC (IVOCLAR). Seringa com cimento + ponteiras.</t>
  </si>
  <si>
    <t>CIMENTO RESINOSO DUAL AUTOCONDICIONANTE KIT BASE E CATALISADOR COR A2, AUTOCONDICIONANTE, TIPO DE PRESA DUAL, RADIOPACO, NÃO REQUER CONDICIONAMENTO ÁCIDO E LAVAGEM, SEM BISFENOL E DERIVADOS. TIPO SET PP (SDI), RELY X U200 (3M).</t>
  </si>
  <si>
    <t>CIMENTO RESINOSO DUAL KIT BASE ECATALIZADOR EM CORPO DUPLO COR A1 - CIMENTO ODONTOLÓGICO ADESIVO, RESINOSO, DE ATIVAÇÃO DUAL, RADIOPACO. Apresentação conjunto completo (base e catalisador) em seringa de corpo duplo. Tipo AllCem (FGM), Rely X ARC (3M)</t>
  </si>
  <si>
    <t>CIMENTO RESINOSO CIMENTO ODONTOLÓGICO ADESIVO, RESINOSO, DE ATIVAÇÃO DUAL, RDUAL KIT BASE E CATALISADOR EM CORPO DUPLO COR A2 - ADIOPACO. Apresentação conjunto completo (base e catalisador) em seringa de corpo duplo. Tipo AllCem (FGM), Rely X ARC (3M)</t>
  </si>
  <si>
    <t>CIMENTO RESINOSO DUAL KIT BASE E CATALISADOR EM CORPO DUPLU COR TRANSLÚCIDO - CIMENTO ODONTOLÓGICO ADESIVO, RESINOSO, DE ATIVAÇÃO DUAL, RADIOPACO. Apresentação conjunto completo (base e catalisador) em seringa de corpo duplo. Tipo AllCem (FGM), Rely X ARC (3M)</t>
  </si>
  <si>
    <t>CIMENTO RESINOSO DUAL REFORÇADO KIT BASE E CATALISADOR EM CORPO DUPLU COR A1 - CIMENTO ODONTOLÓGICO ADESIVO, RESINOSO, REFORÇADO, PARA FUNCIONAR COMO AGENTE PARA PREENCHIMENTO OU AGENTE PARA CIMENTAÇÃO, DE ATIVAÇÃO DUAL, RADIOPACO. Apresentação conjunto completo (base e catalisador) em seringa de corpo duplo. TIPO ALLCEM CORE (FGM).</t>
  </si>
  <si>
    <t>CIMENTO RESINOSO DUAL REFORÇADO KIT BASE E CATALISADOR EM CORPO DUPLO COR A2 - CIMENTO ODONTOLÓGICO ADESIVO, RESINOSO, REFORÇADO, PARA FUNCIONAR COMO AGENTE PARA PREENCHIMENTO OU AGENTE PARA CIMENTAÇÃO, DE ATIVAÇÃO DUAL, RADIOPACO. Apresentação conjunto completo (base e catalisador) em seringa de corpo duplo. TIPO ALLCEM CORE (FGM).</t>
  </si>
  <si>
    <t>CIMENTO RESINOSO DUAL REFORÇADO KIT BASE E CATALISADOR EM CORPO DUPLO COR A3 - CIMENTO ODONTOLÓGICO ADESIVO, RESINOSO, REFORÇADO, PARA FUNCIONAR COMO AGENTE PARA PREENCHIMENTO OU AGENTE PARA CIMENTAÇÃO, DE ATIVAÇÃO DUAL, RADIOPACO. Apresentação conjunto completo (base e catalisador) em seringa de corpo duplo. TIPO ALLCEM CORE (FGM).</t>
  </si>
  <si>
    <t>CIMENTO RESINOSO DUAL REFORÇADO KIT BASE E CATALISADOR EM CORPO DUPLO COR OPACO - CIMENTO ODONTOLÓGICO ADESIVO, RESINOSO, REFORÇADO, PARA FUNCIONAR COMO AGENTE PARA PREENCHIMENTO OU AGENTE PARA CIMENTAÇÃO, DE ATIVAÇÃO DUAL, RADIOPACO. Apresentação conjunto completo (base e catalisador) em seringa de corpo duplo. TIPO ALLCEM CORE (FGM).</t>
  </si>
  <si>
    <t>Embalagem com base e catalisador</t>
  </si>
  <si>
    <t>Embalagem com corpo duplo, contendo base e catalisador e pontas misturadoras</t>
  </si>
  <si>
    <t>CIMENTO RESINOSO DUAL AUTOCONDICIONANTE KIT BASE E CATALISADOR COR A1, AUTOCONDICIONANTE, TIPO DE PRESA DUAL, RADIOPACO, NÃO REQUER CONDICIONAMENTO ÁCIDO E LAVAGEM, SEM BISFENOL E DERIVADOS. TIPO SET PP (SDI), RELY X U200 (3M).</t>
  </si>
  <si>
    <t xml:space="preserve">ACIDO FLUORIDRICO 10% - GEL DE BAIXA VISCOSIDADE, CONTENDO ÁCIDO FLUORÍDRICO A 10% </t>
  </si>
  <si>
    <t xml:space="preserve">ACIDO FLUORIDRICO 5% - GEL DE BAIXA VISCOSIDADE, CONTENDO ÁCIDO FLUORÍDRICO A 5% </t>
  </si>
  <si>
    <t>ALGINATO TIPO 1 PRESA RÁPIDA - Alginato classificado como tipo I, com presa rápida (cerca de 2 minutos) e baixa deformação permanente (apenas 3%). Livre de poeira. TIPO JELTRATE PLUS (DENTSPLY), TROPICALGIN TIPO I (ZERMACK)</t>
  </si>
  <si>
    <t>CIMENTO DE ZINCO – PÓ (FOSFATO DE ZINCO) - CIMENTO A BASE DE OXIFOSFATO DE ZINCO, COR AMARELO CLARO</t>
  </si>
  <si>
    <t>CIMENTO ENDODONTICO OBTURADOR, BIOCERÂMICO, À BASE DE MTA, RADIOPACO, BASE RESINOSA, COM CAPACIDADE DE LIBERAÇÃO DE CÁLCIO.</t>
  </si>
  <si>
    <t xml:space="preserve">Embalagem com 1 seringa com 2,5ml </t>
  </si>
  <si>
    <t>Embalagem com 28g de pó</t>
  </si>
  <si>
    <t>Embalagem com base e catalisador e acessórios</t>
  </si>
  <si>
    <t>Caixa</t>
  </si>
  <si>
    <t>Cunhas Anatômicas de madeira sortidas coloridas. Embalagem com 100 unidades</t>
  </si>
  <si>
    <t>Grau cirúrgico para autoclave (rolo de 26 X 100 m)</t>
  </si>
  <si>
    <t>Rolo</t>
  </si>
  <si>
    <t>Prendedor de babador tipo Jacaré</t>
  </si>
  <si>
    <t>Vaselina sólida (bisnaga 30g)</t>
  </si>
  <si>
    <t>uNIDADE</t>
  </si>
  <si>
    <t>Spray lubrificante para instrumentos de alta e baixa rotação</t>
  </si>
  <si>
    <t>Resina composta fotopolimerizavel. COR WD Indicada para restaurações diretas em dentes anteriores e posteriores. Matriz Orgânica de Bis-GMA, UDMA, TEGDMA, PEGDMA e Bis-EMA e partículas inorgânicas de Zircônia/Sílica. Radiopaca. Todas as partículas com tam. inferior a 100 nanômetros.  Exemplo:Z350</t>
  </si>
  <si>
    <t>Lamparina Hannau Life Pointe Simples</t>
  </si>
  <si>
    <t>Pacote</t>
  </si>
  <si>
    <t>Sugador de plástico descartável. Pacote com 40 unidades.</t>
  </si>
  <si>
    <t>Sugador cirúrgico descartável (diâmetro do tubo de 5mm e ponteiras de 2,5mm e 3,0mm de diâmetro). Estéril e embalado individualmente. Caixa com 20 unidades</t>
  </si>
  <si>
    <t>Tira de Lixa de Poliéster para acabamento e polimento de resinas (tamanho 4mm x 170mm). Caixa com 150 unidades.</t>
  </si>
  <si>
    <t>Líquido acrílico termopolimerizável para base de prótese dentária vipicril plus com crosslink</t>
  </si>
  <si>
    <t>Unidade de 500 ml</t>
  </si>
  <si>
    <t>Cone (ponta) de papel absorvente - 2 serie. Caixa com pelo menos 120 unidades</t>
  </si>
  <si>
    <t>Cone (ponta) de papel absorvente - 1 serie. Caixa com pelo menos 120 unidades.</t>
  </si>
  <si>
    <t>Espelho odontológico número 5</t>
  </si>
  <si>
    <t>Fita banda matriz metálica 0.7x 0.05 x500mm</t>
  </si>
  <si>
    <t>Fita banda matriz metálica 0.5x 0.05 x 500 mm</t>
  </si>
  <si>
    <t>Solução de hipoclorito de sódio com concentração entre 2,5 e 5,25%. Frasco de 1L</t>
  </si>
  <si>
    <t>Revelador manual para radiografia</t>
  </si>
  <si>
    <t xml:space="preserve">Fixador Manual para radiografia </t>
  </si>
  <si>
    <t xml:space="preserve">Galão de 5L </t>
  </si>
  <si>
    <t>Tira de poliéster com 50 unidades 10x120x0.5 mm.</t>
  </si>
  <si>
    <t>SIM</t>
  </si>
  <si>
    <t>NÃO</t>
  </si>
  <si>
    <t>VALOR TOTAL</t>
  </si>
  <si>
    <t>TRICRESOL FORMALINA (Frasco 10ml)</t>
  </si>
  <si>
    <t>FIO DE SUTURA NYLON PRETO MONOFILAMENTO COM AGULHA CT 3/8 - 1,5cm. ESTERELIDADE ESTÉRIL. Espessura  3-0</t>
  </si>
  <si>
    <t>Cones acessórios de guta percha FM. Comprimento 28mm. Caixa com 120 unidades.</t>
  </si>
  <si>
    <t>Cones acessórios de guta percha MF. Comprimento 28mm. Caixa com 120 unidades</t>
  </si>
  <si>
    <t>Cones principais de guta percha 1 série. Comprimento 28mm. Caixa com 120 unidades</t>
  </si>
  <si>
    <t>Pote Dapen de silicone tamanho M</t>
  </si>
  <si>
    <t>Frasco com 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</si>
</sst>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44" fontId="4" fillId="0" borderId="3" xfId="1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4" borderId="0" xfId="0" applyFont="1" applyFill="1" applyAlignment="1">
      <alignment horizontal="left" vertical="center" indent="1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8"/>
  <sheetViews>
    <sheetView tabSelected="1" view="pageBreakPreview" topLeftCell="A100" zoomScale="115" zoomScaleNormal="100" zoomScaleSheetLayoutView="115" workbookViewId="0">
      <selection activeCell="D6" sqref="D6"/>
    </sheetView>
  </sheetViews>
  <sheetFormatPr defaultColWidth="9.140625" defaultRowHeight="12.75" x14ac:dyDescent="0.2"/>
  <cols>
    <col min="1" max="1" width="4.28515625" style="2" customWidth="1"/>
    <col min="2" max="2" width="42.7109375" style="2" customWidth="1"/>
    <col min="3" max="3" width="9.7109375" style="3" customWidth="1"/>
    <col min="4" max="4" width="11.42578125" style="4" bestFit="1" customWidth="1"/>
    <col min="5" max="5" width="8.85546875" style="4" bestFit="1" customWidth="1"/>
    <col min="6" max="6" width="13.5703125" style="4" bestFit="1" customWidth="1"/>
    <col min="7" max="7" width="10.5703125" style="4" customWidth="1"/>
    <col min="8" max="8" width="11.5703125" style="4" customWidth="1"/>
    <col min="9" max="9" width="8.7109375" style="7" customWidth="1"/>
    <col min="10" max="10" width="15" style="4" customWidth="1"/>
    <col min="11" max="16384" width="9.140625" style="1"/>
  </cols>
  <sheetData>
    <row r="1" spans="1:10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78.75" x14ac:dyDescent="0.2">
      <c r="A5" s="5" t="s">
        <v>1</v>
      </c>
      <c r="B5" s="10" t="s">
        <v>5</v>
      </c>
      <c r="C5" s="10" t="s">
        <v>2</v>
      </c>
      <c r="D5" s="10" t="s">
        <v>13</v>
      </c>
      <c r="E5" s="6" t="s">
        <v>7</v>
      </c>
      <c r="F5" s="6" t="s">
        <v>6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ht="45" x14ac:dyDescent="0.2">
      <c r="A6" s="9">
        <v>1</v>
      </c>
      <c r="B6" s="13" t="s">
        <v>19</v>
      </c>
      <c r="C6" s="15" t="s">
        <v>16</v>
      </c>
      <c r="D6" s="14">
        <v>45</v>
      </c>
      <c r="E6" s="17">
        <v>135.1</v>
      </c>
      <c r="F6" s="12">
        <f t="shared" ref="F6:F107" si="0">E6*D6</f>
        <v>6079.5</v>
      </c>
      <c r="G6" s="11" t="s">
        <v>154</v>
      </c>
      <c r="H6" s="11" t="s">
        <v>155</v>
      </c>
      <c r="I6" s="8" t="s">
        <v>12</v>
      </c>
      <c r="J6" s="11">
        <f>IF(E6&lt;0.01,"",IF(AND(E6&gt;=0.01,E6&lt;=5),0.01,IF(E6&lt;=10,0.02,IF(E6&lt;=20,0.03,IF(E6&lt;=50,0.05,IF(E6&lt;=100,0.1,IF(E6&lt;=200,0.12,IF(E6&lt;=500,0.2,IF(E6&lt;=1000,0.4,IF(E6&lt;=2000,0.5,IF(E6&lt;=5000,0.8,IF(E6&lt;=10000,E6*0.005,"Avaliação Específica"))))))))))))</f>
        <v>0.12</v>
      </c>
    </row>
    <row r="7" spans="1:10" ht="33.75" x14ac:dyDescent="0.2">
      <c r="A7" s="9">
        <v>2</v>
      </c>
      <c r="B7" s="13" t="s">
        <v>20</v>
      </c>
      <c r="C7" s="15" t="s">
        <v>35</v>
      </c>
      <c r="D7" s="14">
        <f>60+10</f>
        <v>70</v>
      </c>
      <c r="E7" s="17">
        <v>57.66</v>
      </c>
      <c r="F7" s="12">
        <f t="shared" si="0"/>
        <v>4036.2</v>
      </c>
      <c r="G7" s="11" t="s">
        <v>154</v>
      </c>
      <c r="H7" s="11" t="s">
        <v>155</v>
      </c>
      <c r="I7" s="8" t="s">
        <v>12</v>
      </c>
      <c r="J7" s="11">
        <f t="shared" ref="J7:J70" si="1">IF(E7&lt;0.01,"",IF(AND(E7&gt;=0.01,E7&lt;=5),0.01,IF(E7&lt;=10,0.02,IF(E7&lt;=20,0.03,IF(E7&lt;=50,0.05,IF(E7&lt;=100,0.1,IF(E7&lt;=200,0.12,IF(E7&lt;=500,0.2,IF(E7&lt;=1000,0.4,IF(E7&lt;=2000,0.5,IF(E7&lt;=5000,0.8,IF(E7&lt;=10000,E7*0.005,"Avaliação Específica"))))))))))))</f>
        <v>0.1</v>
      </c>
    </row>
    <row r="8" spans="1:10" ht="22.5" x14ac:dyDescent="0.2">
      <c r="A8" s="9">
        <v>3</v>
      </c>
      <c r="B8" s="13" t="s">
        <v>21</v>
      </c>
      <c r="C8" s="15" t="s">
        <v>36</v>
      </c>
      <c r="D8" s="14">
        <f>80+20</f>
        <v>100</v>
      </c>
      <c r="E8" s="17">
        <v>37.380000000000003</v>
      </c>
      <c r="F8" s="12">
        <f t="shared" si="0"/>
        <v>3738.0000000000005</v>
      </c>
      <c r="G8" s="11" t="s">
        <v>154</v>
      </c>
      <c r="H8" s="11" t="s">
        <v>155</v>
      </c>
      <c r="I8" s="8" t="s">
        <v>12</v>
      </c>
      <c r="J8" s="11">
        <f t="shared" si="1"/>
        <v>0.05</v>
      </c>
    </row>
    <row r="9" spans="1:10" ht="101.25" x14ac:dyDescent="0.2">
      <c r="A9" s="9">
        <v>4</v>
      </c>
      <c r="B9" s="13" t="s">
        <v>22</v>
      </c>
      <c r="C9" s="15" t="s">
        <v>33</v>
      </c>
      <c r="D9" s="14">
        <f>7+20</f>
        <v>27</v>
      </c>
      <c r="E9" s="17">
        <v>709.63</v>
      </c>
      <c r="F9" s="12">
        <f t="shared" si="0"/>
        <v>19160.009999999998</v>
      </c>
      <c r="G9" s="11" t="s">
        <v>154</v>
      </c>
      <c r="H9" s="11" t="s">
        <v>155</v>
      </c>
      <c r="I9" s="8" t="s">
        <v>12</v>
      </c>
      <c r="J9" s="11">
        <f t="shared" si="1"/>
        <v>0.4</v>
      </c>
    </row>
    <row r="10" spans="1:10" ht="101.25" x14ac:dyDescent="0.2">
      <c r="A10" s="9">
        <v>5</v>
      </c>
      <c r="B10" s="13" t="s">
        <v>23</v>
      </c>
      <c r="C10" s="15" t="s">
        <v>33</v>
      </c>
      <c r="D10" s="14">
        <f>74+20</f>
        <v>94</v>
      </c>
      <c r="E10" s="17">
        <v>433</v>
      </c>
      <c r="F10" s="12">
        <f t="shared" si="0"/>
        <v>40702</v>
      </c>
      <c r="G10" s="11" t="s">
        <v>154</v>
      </c>
      <c r="H10" s="11" t="s">
        <v>155</v>
      </c>
      <c r="I10" s="8" t="s">
        <v>12</v>
      </c>
      <c r="J10" s="11">
        <f t="shared" si="1"/>
        <v>0.2</v>
      </c>
    </row>
    <row r="11" spans="1:10" ht="22.5" x14ac:dyDescent="0.2">
      <c r="A11" s="9">
        <v>6</v>
      </c>
      <c r="B11" s="13" t="s">
        <v>24</v>
      </c>
      <c r="C11" s="15" t="s">
        <v>37</v>
      </c>
      <c r="D11" s="14">
        <f>21+30</f>
        <v>51</v>
      </c>
      <c r="E11" s="17">
        <v>41.03</v>
      </c>
      <c r="F11" s="12">
        <f t="shared" si="0"/>
        <v>2092.5300000000002</v>
      </c>
      <c r="G11" s="11" t="s">
        <v>154</v>
      </c>
      <c r="H11" s="11" t="s">
        <v>155</v>
      </c>
      <c r="I11" s="8" t="s">
        <v>12</v>
      </c>
      <c r="J11" s="11">
        <f t="shared" si="1"/>
        <v>0.05</v>
      </c>
    </row>
    <row r="12" spans="1:10" ht="22.5" x14ac:dyDescent="0.2">
      <c r="A12" s="9">
        <v>7</v>
      </c>
      <c r="B12" s="13" t="s">
        <v>25</v>
      </c>
      <c r="C12" s="15" t="s">
        <v>38</v>
      </c>
      <c r="D12" s="14">
        <f>460+30</f>
        <v>490</v>
      </c>
      <c r="E12" s="17">
        <v>4.01</v>
      </c>
      <c r="F12" s="12">
        <f t="shared" si="0"/>
        <v>1964.8999999999999</v>
      </c>
      <c r="G12" s="11" t="s">
        <v>154</v>
      </c>
      <c r="H12" s="11" t="s">
        <v>155</v>
      </c>
      <c r="I12" s="8" t="s">
        <v>12</v>
      </c>
      <c r="J12" s="11">
        <f t="shared" si="1"/>
        <v>0.01</v>
      </c>
    </row>
    <row r="13" spans="1:10" s="16" customFormat="1" ht="22.5" x14ac:dyDescent="0.2">
      <c r="A13" s="19">
        <v>8</v>
      </c>
      <c r="B13" s="20" t="s">
        <v>26</v>
      </c>
      <c r="C13" s="21" t="s">
        <v>39</v>
      </c>
      <c r="D13" s="22">
        <f>77+30</f>
        <v>107</v>
      </c>
      <c r="E13" s="23">
        <v>23.87</v>
      </c>
      <c r="F13" s="24">
        <f t="shared" si="0"/>
        <v>2554.09</v>
      </c>
      <c r="G13" s="25" t="s">
        <v>154</v>
      </c>
      <c r="H13" s="25" t="s">
        <v>155</v>
      </c>
      <c r="I13" s="26" t="s">
        <v>12</v>
      </c>
      <c r="J13" s="25">
        <f t="shared" si="1"/>
        <v>0.05</v>
      </c>
    </row>
    <row r="14" spans="1:10" s="16" customFormat="1" ht="22.5" x14ac:dyDescent="0.2">
      <c r="A14" s="19">
        <v>9</v>
      </c>
      <c r="B14" s="20" t="s">
        <v>27</v>
      </c>
      <c r="C14" s="21" t="s">
        <v>40</v>
      </c>
      <c r="D14" s="22">
        <f>89+30</f>
        <v>119</v>
      </c>
      <c r="E14" s="23">
        <v>23.85</v>
      </c>
      <c r="F14" s="24">
        <f t="shared" si="0"/>
        <v>2838.15</v>
      </c>
      <c r="G14" s="25" t="s">
        <v>154</v>
      </c>
      <c r="H14" s="25" t="s">
        <v>155</v>
      </c>
      <c r="I14" s="26" t="s">
        <v>12</v>
      </c>
      <c r="J14" s="25">
        <f t="shared" si="1"/>
        <v>0.05</v>
      </c>
    </row>
    <row r="15" spans="1:10" s="16" customFormat="1" ht="22.5" x14ac:dyDescent="0.2">
      <c r="A15" s="19">
        <v>10</v>
      </c>
      <c r="B15" s="20" t="s">
        <v>28</v>
      </c>
      <c r="C15" s="21" t="s">
        <v>16</v>
      </c>
      <c r="D15" s="22">
        <v>7</v>
      </c>
      <c r="E15" s="23">
        <v>48.02</v>
      </c>
      <c r="F15" s="24">
        <f t="shared" si="0"/>
        <v>336.14000000000004</v>
      </c>
      <c r="G15" s="25" t="s">
        <v>154</v>
      </c>
      <c r="H15" s="25" t="s">
        <v>155</v>
      </c>
      <c r="I15" s="26" t="s">
        <v>12</v>
      </c>
      <c r="J15" s="25">
        <f t="shared" si="1"/>
        <v>0.05</v>
      </c>
    </row>
    <row r="16" spans="1:10" s="16" customFormat="1" ht="33.75" x14ac:dyDescent="0.2">
      <c r="A16" s="19">
        <v>11</v>
      </c>
      <c r="B16" s="20" t="s">
        <v>29</v>
      </c>
      <c r="C16" s="21" t="s">
        <v>41</v>
      </c>
      <c r="D16" s="22">
        <v>60</v>
      </c>
      <c r="E16" s="23">
        <v>51.98</v>
      </c>
      <c r="F16" s="24">
        <f t="shared" si="0"/>
        <v>3118.7999999999997</v>
      </c>
      <c r="G16" s="25" t="s">
        <v>154</v>
      </c>
      <c r="H16" s="25" t="s">
        <v>155</v>
      </c>
      <c r="I16" s="26" t="s">
        <v>12</v>
      </c>
      <c r="J16" s="25">
        <f t="shared" si="1"/>
        <v>0.1</v>
      </c>
    </row>
    <row r="17" spans="1:11" s="16" customFormat="1" ht="45" x14ac:dyDescent="0.2">
      <c r="A17" s="19">
        <v>12</v>
      </c>
      <c r="B17" s="20" t="s">
        <v>30</v>
      </c>
      <c r="C17" s="21" t="s">
        <v>18</v>
      </c>
      <c r="D17" s="22">
        <f>20+20</f>
        <v>40</v>
      </c>
      <c r="E17" s="23">
        <v>43.21</v>
      </c>
      <c r="F17" s="24">
        <f t="shared" si="0"/>
        <v>1728.4</v>
      </c>
      <c r="G17" s="25" t="s">
        <v>154</v>
      </c>
      <c r="H17" s="25" t="s">
        <v>155</v>
      </c>
      <c r="I17" s="26" t="s">
        <v>12</v>
      </c>
      <c r="J17" s="25">
        <f t="shared" si="1"/>
        <v>0.05</v>
      </c>
    </row>
    <row r="18" spans="1:11" s="16" customFormat="1" ht="22.5" x14ac:dyDescent="0.2">
      <c r="A18" s="19">
        <v>13</v>
      </c>
      <c r="B18" s="20" t="s">
        <v>42</v>
      </c>
      <c r="C18" s="21" t="s">
        <v>44</v>
      </c>
      <c r="D18" s="22">
        <v>12</v>
      </c>
      <c r="E18" s="23">
        <v>41.88</v>
      </c>
      <c r="F18" s="24">
        <f t="shared" si="0"/>
        <v>502.56000000000006</v>
      </c>
      <c r="G18" s="25" t="s">
        <v>154</v>
      </c>
      <c r="H18" s="25" t="s">
        <v>155</v>
      </c>
      <c r="I18" s="26" t="s">
        <v>12</v>
      </c>
      <c r="J18" s="25">
        <f t="shared" si="1"/>
        <v>0.05</v>
      </c>
    </row>
    <row r="19" spans="1:11" s="16" customFormat="1" ht="33.75" x14ac:dyDescent="0.2">
      <c r="A19" s="19">
        <v>14</v>
      </c>
      <c r="B19" s="20" t="s">
        <v>43</v>
      </c>
      <c r="C19" s="21" t="s">
        <v>45</v>
      </c>
      <c r="D19" s="22">
        <v>35</v>
      </c>
      <c r="E19" s="23">
        <v>51.98</v>
      </c>
      <c r="F19" s="24">
        <f t="shared" si="0"/>
        <v>1819.3</v>
      </c>
      <c r="G19" s="25" t="s">
        <v>154</v>
      </c>
      <c r="H19" s="25" t="s">
        <v>155</v>
      </c>
      <c r="I19" s="26" t="s">
        <v>12</v>
      </c>
      <c r="J19" s="25">
        <f t="shared" si="1"/>
        <v>0.1</v>
      </c>
    </row>
    <row r="20" spans="1:11" s="16" customFormat="1" ht="22.5" x14ac:dyDescent="0.3">
      <c r="A20" s="19">
        <v>15</v>
      </c>
      <c r="B20" s="20" t="s">
        <v>157</v>
      </c>
      <c r="C20" s="21" t="s">
        <v>44</v>
      </c>
      <c r="D20" s="22">
        <f>25+2</f>
        <v>27</v>
      </c>
      <c r="E20" s="23">
        <v>8.99</v>
      </c>
      <c r="F20" s="24">
        <f t="shared" si="0"/>
        <v>242.73000000000002</v>
      </c>
      <c r="G20" s="25" t="s">
        <v>154</v>
      </c>
      <c r="H20" s="25" t="s">
        <v>155</v>
      </c>
      <c r="I20" s="26" t="s">
        <v>12</v>
      </c>
      <c r="J20" s="25">
        <f t="shared" si="1"/>
        <v>0.02</v>
      </c>
      <c r="K20" s="27"/>
    </row>
    <row r="21" spans="1:11" s="16" customFormat="1" ht="67.5" x14ac:dyDescent="0.2">
      <c r="A21" s="19">
        <v>16</v>
      </c>
      <c r="B21" s="20" t="s">
        <v>46</v>
      </c>
      <c r="C21" s="21" t="s">
        <v>48</v>
      </c>
      <c r="D21" s="22">
        <v>20</v>
      </c>
      <c r="E21" s="23">
        <v>153.44</v>
      </c>
      <c r="F21" s="24">
        <f t="shared" si="0"/>
        <v>3068.8</v>
      </c>
      <c r="G21" s="25" t="s">
        <v>154</v>
      </c>
      <c r="H21" s="25" t="s">
        <v>155</v>
      </c>
      <c r="I21" s="26" t="s">
        <v>12</v>
      </c>
      <c r="J21" s="25">
        <f t="shared" si="1"/>
        <v>0.12</v>
      </c>
    </row>
    <row r="22" spans="1:11" s="16" customFormat="1" ht="56.25" x14ac:dyDescent="0.2">
      <c r="A22" s="19">
        <v>17</v>
      </c>
      <c r="B22" s="20" t="s">
        <v>47</v>
      </c>
      <c r="C22" s="21" t="s">
        <v>49</v>
      </c>
      <c r="D22" s="22">
        <v>20</v>
      </c>
      <c r="E22" s="23">
        <v>109.08</v>
      </c>
      <c r="F22" s="24">
        <f t="shared" si="0"/>
        <v>2181.6</v>
      </c>
      <c r="G22" s="25" t="s">
        <v>154</v>
      </c>
      <c r="H22" s="25" t="s">
        <v>155</v>
      </c>
      <c r="I22" s="26" t="s">
        <v>12</v>
      </c>
      <c r="J22" s="25">
        <f t="shared" si="1"/>
        <v>0.12</v>
      </c>
    </row>
    <row r="23" spans="1:11" s="16" customFormat="1" ht="45" x14ac:dyDescent="0.2">
      <c r="A23" s="19">
        <v>18</v>
      </c>
      <c r="B23" s="20" t="s">
        <v>50</v>
      </c>
      <c r="C23" s="21" t="s">
        <v>52</v>
      </c>
      <c r="D23" s="22">
        <v>12</v>
      </c>
      <c r="E23" s="23">
        <v>33.049999999999997</v>
      </c>
      <c r="F23" s="24">
        <f t="shared" si="0"/>
        <v>396.59999999999997</v>
      </c>
      <c r="G23" s="25" t="s">
        <v>154</v>
      </c>
      <c r="H23" s="25" t="s">
        <v>155</v>
      </c>
      <c r="I23" s="26" t="s">
        <v>12</v>
      </c>
      <c r="J23" s="25">
        <f t="shared" si="1"/>
        <v>0.05</v>
      </c>
    </row>
    <row r="24" spans="1:11" s="16" customFormat="1" ht="45" x14ac:dyDescent="0.2">
      <c r="A24" s="19">
        <v>19</v>
      </c>
      <c r="B24" s="20" t="s">
        <v>51</v>
      </c>
      <c r="C24" s="21" t="s">
        <v>53</v>
      </c>
      <c r="D24" s="22">
        <v>30</v>
      </c>
      <c r="E24" s="23">
        <v>26.93</v>
      </c>
      <c r="F24" s="24">
        <f t="shared" si="0"/>
        <v>807.9</v>
      </c>
      <c r="G24" s="25" t="s">
        <v>154</v>
      </c>
      <c r="H24" s="25" t="s">
        <v>155</v>
      </c>
      <c r="I24" s="26" t="s">
        <v>12</v>
      </c>
      <c r="J24" s="25">
        <f t="shared" si="1"/>
        <v>0.05</v>
      </c>
    </row>
    <row r="25" spans="1:11" s="16" customFormat="1" ht="45" x14ac:dyDescent="0.2">
      <c r="A25" s="19">
        <v>20</v>
      </c>
      <c r="B25" s="20" t="s">
        <v>54</v>
      </c>
      <c r="C25" s="21" t="s">
        <v>34</v>
      </c>
      <c r="D25" s="22">
        <v>20</v>
      </c>
      <c r="E25" s="23">
        <v>95</v>
      </c>
      <c r="F25" s="24">
        <f t="shared" si="0"/>
        <v>1900</v>
      </c>
      <c r="G25" s="25" t="s">
        <v>154</v>
      </c>
      <c r="H25" s="25" t="s">
        <v>155</v>
      </c>
      <c r="I25" s="26" t="s">
        <v>12</v>
      </c>
      <c r="J25" s="25">
        <f t="shared" si="1"/>
        <v>0.1</v>
      </c>
    </row>
    <row r="26" spans="1:11" s="16" customFormat="1" ht="45" x14ac:dyDescent="0.2">
      <c r="A26" s="19">
        <v>21</v>
      </c>
      <c r="B26" s="20" t="s">
        <v>55</v>
      </c>
      <c r="C26" s="21" t="s">
        <v>34</v>
      </c>
      <c r="D26" s="22">
        <v>20</v>
      </c>
      <c r="E26" s="23">
        <v>95</v>
      </c>
      <c r="F26" s="24">
        <f t="shared" si="0"/>
        <v>1900</v>
      </c>
      <c r="G26" s="25" t="s">
        <v>154</v>
      </c>
      <c r="H26" s="25" t="s">
        <v>155</v>
      </c>
      <c r="I26" s="26" t="s">
        <v>12</v>
      </c>
      <c r="J26" s="25">
        <f t="shared" si="1"/>
        <v>0.1</v>
      </c>
    </row>
    <row r="27" spans="1:11" s="16" customFormat="1" ht="45" x14ac:dyDescent="0.2">
      <c r="A27" s="19">
        <v>22</v>
      </c>
      <c r="B27" s="20" t="s">
        <v>56</v>
      </c>
      <c r="C27" s="21" t="s">
        <v>34</v>
      </c>
      <c r="D27" s="22">
        <v>20</v>
      </c>
      <c r="E27" s="23">
        <v>95</v>
      </c>
      <c r="F27" s="24">
        <f t="shared" si="0"/>
        <v>1900</v>
      </c>
      <c r="G27" s="25" t="s">
        <v>154</v>
      </c>
      <c r="H27" s="25" t="s">
        <v>155</v>
      </c>
      <c r="I27" s="26" t="s">
        <v>12</v>
      </c>
      <c r="J27" s="25">
        <f t="shared" si="1"/>
        <v>0.1</v>
      </c>
    </row>
    <row r="28" spans="1:11" s="16" customFormat="1" ht="45" x14ac:dyDescent="0.2">
      <c r="A28" s="19">
        <v>23</v>
      </c>
      <c r="B28" s="20" t="s">
        <v>57</v>
      </c>
      <c r="C28" s="21" t="s">
        <v>34</v>
      </c>
      <c r="D28" s="22">
        <v>25</v>
      </c>
      <c r="E28" s="23">
        <v>95</v>
      </c>
      <c r="F28" s="24">
        <f t="shared" si="0"/>
        <v>2375</v>
      </c>
      <c r="G28" s="25" t="s">
        <v>154</v>
      </c>
      <c r="H28" s="25" t="s">
        <v>155</v>
      </c>
      <c r="I28" s="26" t="s">
        <v>12</v>
      </c>
      <c r="J28" s="25">
        <f t="shared" si="1"/>
        <v>0.1</v>
      </c>
    </row>
    <row r="29" spans="1:11" s="16" customFormat="1" ht="56.25" x14ac:dyDescent="0.2">
      <c r="A29" s="19">
        <v>24</v>
      </c>
      <c r="B29" s="20" t="s">
        <v>58</v>
      </c>
      <c r="C29" s="21" t="s">
        <v>34</v>
      </c>
      <c r="D29" s="22">
        <v>15</v>
      </c>
      <c r="E29" s="23">
        <v>95</v>
      </c>
      <c r="F29" s="24">
        <f t="shared" si="0"/>
        <v>1425</v>
      </c>
      <c r="G29" s="25" t="s">
        <v>154</v>
      </c>
      <c r="H29" s="25" t="s">
        <v>155</v>
      </c>
      <c r="I29" s="26" t="s">
        <v>12</v>
      </c>
      <c r="J29" s="25">
        <f t="shared" si="1"/>
        <v>0.1</v>
      </c>
    </row>
    <row r="30" spans="1:11" s="16" customFormat="1" ht="78.75" x14ac:dyDescent="0.2">
      <c r="A30" s="19">
        <v>25</v>
      </c>
      <c r="B30" s="20" t="s">
        <v>59</v>
      </c>
      <c r="C30" s="21" t="s">
        <v>34</v>
      </c>
      <c r="D30" s="22">
        <v>25</v>
      </c>
      <c r="E30" s="23">
        <v>115.56</v>
      </c>
      <c r="F30" s="24">
        <f t="shared" si="0"/>
        <v>2889</v>
      </c>
      <c r="G30" s="25" t="s">
        <v>154</v>
      </c>
      <c r="H30" s="25" t="s">
        <v>155</v>
      </c>
      <c r="I30" s="26" t="s">
        <v>12</v>
      </c>
      <c r="J30" s="25">
        <f t="shared" si="1"/>
        <v>0.12</v>
      </c>
    </row>
    <row r="31" spans="1:11" s="16" customFormat="1" ht="56.25" x14ac:dyDescent="0.2">
      <c r="A31" s="19">
        <v>26</v>
      </c>
      <c r="B31" s="20" t="s">
        <v>60</v>
      </c>
      <c r="C31" s="21" t="s">
        <v>67</v>
      </c>
      <c r="D31" s="22">
        <v>15</v>
      </c>
      <c r="E31" s="23">
        <v>162.41999999999999</v>
      </c>
      <c r="F31" s="24">
        <f t="shared" si="0"/>
        <v>2436.2999999999997</v>
      </c>
      <c r="G31" s="25" t="s">
        <v>154</v>
      </c>
      <c r="H31" s="25" t="s">
        <v>155</v>
      </c>
      <c r="I31" s="26" t="s">
        <v>12</v>
      </c>
      <c r="J31" s="25">
        <f t="shared" si="1"/>
        <v>0.12</v>
      </c>
    </row>
    <row r="32" spans="1:11" s="16" customFormat="1" ht="56.25" x14ac:dyDescent="0.2">
      <c r="A32" s="19">
        <v>27</v>
      </c>
      <c r="B32" s="20" t="s">
        <v>61</v>
      </c>
      <c r="C32" s="21" t="s">
        <v>67</v>
      </c>
      <c r="D32" s="22">
        <v>15</v>
      </c>
      <c r="E32" s="23">
        <v>180</v>
      </c>
      <c r="F32" s="24">
        <f t="shared" si="0"/>
        <v>2700</v>
      </c>
      <c r="G32" s="25" t="s">
        <v>154</v>
      </c>
      <c r="H32" s="25" t="s">
        <v>155</v>
      </c>
      <c r="I32" s="26" t="s">
        <v>12</v>
      </c>
      <c r="J32" s="25">
        <f t="shared" si="1"/>
        <v>0.12</v>
      </c>
    </row>
    <row r="33" spans="1:10" s="16" customFormat="1" ht="56.25" x14ac:dyDescent="0.2">
      <c r="A33" s="19">
        <v>28</v>
      </c>
      <c r="B33" s="20" t="s">
        <v>62</v>
      </c>
      <c r="C33" s="21" t="s">
        <v>67</v>
      </c>
      <c r="D33" s="22">
        <v>15</v>
      </c>
      <c r="E33" s="23">
        <v>180</v>
      </c>
      <c r="F33" s="24">
        <f t="shared" si="0"/>
        <v>2700</v>
      </c>
      <c r="G33" s="25" t="s">
        <v>154</v>
      </c>
      <c r="H33" s="25" t="s">
        <v>155</v>
      </c>
      <c r="I33" s="26" t="s">
        <v>12</v>
      </c>
      <c r="J33" s="25">
        <f t="shared" si="1"/>
        <v>0.12</v>
      </c>
    </row>
    <row r="34" spans="1:10" s="16" customFormat="1" ht="45" x14ac:dyDescent="0.2">
      <c r="A34" s="19">
        <v>29</v>
      </c>
      <c r="B34" s="20" t="s">
        <v>63</v>
      </c>
      <c r="C34" s="21" t="s">
        <v>66</v>
      </c>
      <c r="D34" s="22">
        <v>25</v>
      </c>
      <c r="E34" s="23">
        <v>230</v>
      </c>
      <c r="F34" s="24">
        <f t="shared" si="0"/>
        <v>5750</v>
      </c>
      <c r="G34" s="25" t="s">
        <v>154</v>
      </c>
      <c r="H34" s="25" t="s">
        <v>155</v>
      </c>
      <c r="I34" s="26" t="s">
        <v>12</v>
      </c>
      <c r="J34" s="25">
        <f t="shared" si="1"/>
        <v>0.2</v>
      </c>
    </row>
    <row r="35" spans="1:10" s="16" customFormat="1" ht="45" x14ac:dyDescent="0.2">
      <c r="A35" s="19">
        <v>30</v>
      </c>
      <c r="B35" s="20" t="s">
        <v>64</v>
      </c>
      <c r="C35" s="21" t="s">
        <v>66</v>
      </c>
      <c r="D35" s="22">
        <v>25</v>
      </c>
      <c r="E35" s="23">
        <v>230</v>
      </c>
      <c r="F35" s="24">
        <f t="shared" si="0"/>
        <v>5750</v>
      </c>
      <c r="G35" s="25" t="s">
        <v>154</v>
      </c>
      <c r="H35" s="25" t="s">
        <v>155</v>
      </c>
      <c r="I35" s="26" t="s">
        <v>12</v>
      </c>
      <c r="J35" s="25">
        <f t="shared" si="1"/>
        <v>0.2</v>
      </c>
    </row>
    <row r="36" spans="1:10" s="16" customFormat="1" ht="45" x14ac:dyDescent="0.2">
      <c r="A36" s="19">
        <v>31</v>
      </c>
      <c r="B36" s="20" t="s">
        <v>65</v>
      </c>
      <c r="C36" s="21" t="s">
        <v>66</v>
      </c>
      <c r="D36" s="22">
        <v>25</v>
      </c>
      <c r="E36" s="23">
        <v>230</v>
      </c>
      <c r="F36" s="24">
        <f t="shared" si="0"/>
        <v>5750</v>
      </c>
      <c r="G36" s="25" t="s">
        <v>154</v>
      </c>
      <c r="H36" s="25" t="s">
        <v>155</v>
      </c>
      <c r="I36" s="26" t="s">
        <v>12</v>
      </c>
      <c r="J36" s="25">
        <f t="shared" si="1"/>
        <v>0.2</v>
      </c>
    </row>
    <row r="37" spans="1:10" s="16" customFormat="1" ht="67.5" x14ac:dyDescent="0.2">
      <c r="A37" s="19">
        <v>32</v>
      </c>
      <c r="B37" s="20" t="s">
        <v>68</v>
      </c>
      <c r="C37" s="21" t="s">
        <v>34</v>
      </c>
      <c r="D37" s="22">
        <v>8</v>
      </c>
      <c r="E37" s="23">
        <v>147.87</v>
      </c>
      <c r="F37" s="24">
        <f t="shared" si="0"/>
        <v>1182.96</v>
      </c>
      <c r="G37" s="25" t="s">
        <v>154</v>
      </c>
      <c r="H37" s="25" t="s">
        <v>155</v>
      </c>
      <c r="I37" s="26" t="s">
        <v>12</v>
      </c>
      <c r="J37" s="25">
        <f t="shared" si="1"/>
        <v>0.12</v>
      </c>
    </row>
    <row r="38" spans="1:10" s="16" customFormat="1" ht="67.5" x14ac:dyDescent="0.2">
      <c r="A38" s="19">
        <v>33</v>
      </c>
      <c r="B38" s="20" t="s">
        <v>69</v>
      </c>
      <c r="C38" s="21" t="s">
        <v>34</v>
      </c>
      <c r="D38" s="22">
        <v>20</v>
      </c>
      <c r="E38" s="23">
        <v>147.87</v>
      </c>
      <c r="F38" s="24">
        <f t="shared" si="0"/>
        <v>2957.4</v>
      </c>
      <c r="G38" s="25" t="s">
        <v>154</v>
      </c>
      <c r="H38" s="25" t="s">
        <v>155</v>
      </c>
      <c r="I38" s="26" t="s">
        <v>12</v>
      </c>
      <c r="J38" s="25">
        <f t="shared" si="1"/>
        <v>0.12</v>
      </c>
    </row>
    <row r="39" spans="1:10" s="16" customFormat="1" ht="67.5" x14ac:dyDescent="0.2">
      <c r="A39" s="19">
        <v>34</v>
      </c>
      <c r="B39" s="20" t="s">
        <v>70</v>
      </c>
      <c r="C39" s="21" t="s">
        <v>34</v>
      </c>
      <c r="D39" s="22">
        <v>20</v>
      </c>
      <c r="E39" s="23">
        <v>113.08</v>
      </c>
      <c r="F39" s="24">
        <f t="shared" si="0"/>
        <v>2261.6</v>
      </c>
      <c r="G39" s="25" t="s">
        <v>154</v>
      </c>
      <c r="H39" s="25" t="s">
        <v>155</v>
      </c>
      <c r="I39" s="26" t="s">
        <v>12</v>
      </c>
      <c r="J39" s="25">
        <f t="shared" si="1"/>
        <v>0.12</v>
      </c>
    </row>
    <row r="40" spans="1:10" s="16" customFormat="1" ht="67.5" x14ac:dyDescent="0.2">
      <c r="A40" s="19">
        <v>35</v>
      </c>
      <c r="B40" s="20" t="s">
        <v>71</v>
      </c>
      <c r="C40" s="21" t="s">
        <v>34</v>
      </c>
      <c r="D40" s="22">
        <v>15</v>
      </c>
      <c r="E40" s="23">
        <v>156.57</v>
      </c>
      <c r="F40" s="24">
        <f t="shared" si="0"/>
        <v>2348.5499999999997</v>
      </c>
      <c r="G40" s="25" t="s">
        <v>154</v>
      </c>
      <c r="H40" s="25" t="s">
        <v>155</v>
      </c>
      <c r="I40" s="26" t="s">
        <v>12</v>
      </c>
      <c r="J40" s="25">
        <f t="shared" si="1"/>
        <v>0.12</v>
      </c>
    </row>
    <row r="41" spans="1:10" s="16" customFormat="1" ht="67.5" x14ac:dyDescent="0.2">
      <c r="A41" s="19">
        <v>36</v>
      </c>
      <c r="B41" s="20" t="s">
        <v>72</v>
      </c>
      <c r="C41" s="21" t="s">
        <v>34</v>
      </c>
      <c r="D41" s="22">
        <v>20</v>
      </c>
      <c r="E41" s="23">
        <v>112.92</v>
      </c>
      <c r="F41" s="24">
        <f t="shared" si="0"/>
        <v>2258.4</v>
      </c>
      <c r="G41" s="25" t="s">
        <v>154</v>
      </c>
      <c r="H41" s="25" t="s">
        <v>155</v>
      </c>
      <c r="I41" s="26" t="s">
        <v>12</v>
      </c>
      <c r="J41" s="25">
        <f t="shared" si="1"/>
        <v>0.12</v>
      </c>
    </row>
    <row r="42" spans="1:10" s="16" customFormat="1" ht="67.5" x14ac:dyDescent="0.2">
      <c r="A42" s="19">
        <v>37</v>
      </c>
      <c r="B42" s="20" t="s">
        <v>73</v>
      </c>
      <c r="C42" s="21" t="s">
        <v>34</v>
      </c>
      <c r="D42" s="22">
        <v>8</v>
      </c>
      <c r="E42" s="23">
        <v>121.68</v>
      </c>
      <c r="F42" s="24">
        <f t="shared" si="0"/>
        <v>973.44</v>
      </c>
      <c r="G42" s="25" t="s">
        <v>154</v>
      </c>
      <c r="H42" s="25" t="s">
        <v>155</v>
      </c>
      <c r="I42" s="26" t="s">
        <v>12</v>
      </c>
      <c r="J42" s="25">
        <f t="shared" si="1"/>
        <v>0.12</v>
      </c>
    </row>
    <row r="43" spans="1:10" s="16" customFormat="1" ht="67.5" x14ac:dyDescent="0.2">
      <c r="A43" s="19">
        <v>38</v>
      </c>
      <c r="B43" s="20" t="s">
        <v>74</v>
      </c>
      <c r="C43" s="21" t="s">
        <v>34</v>
      </c>
      <c r="D43" s="22">
        <v>20</v>
      </c>
      <c r="E43" s="23">
        <v>116.84</v>
      </c>
      <c r="F43" s="24">
        <f t="shared" si="0"/>
        <v>2336.8000000000002</v>
      </c>
      <c r="G43" s="25" t="s">
        <v>154</v>
      </c>
      <c r="H43" s="25" t="s">
        <v>155</v>
      </c>
      <c r="I43" s="26" t="s">
        <v>12</v>
      </c>
      <c r="J43" s="25">
        <f t="shared" si="1"/>
        <v>0.12</v>
      </c>
    </row>
    <row r="44" spans="1:10" s="16" customFormat="1" ht="67.5" x14ac:dyDescent="0.2">
      <c r="A44" s="19">
        <v>39</v>
      </c>
      <c r="B44" s="20" t="s">
        <v>75</v>
      </c>
      <c r="C44" s="21" t="s">
        <v>34</v>
      </c>
      <c r="D44" s="22">
        <v>20</v>
      </c>
      <c r="E44" s="23">
        <v>117.92</v>
      </c>
      <c r="F44" s="24">
        <f t="shared" si="0"/>
        <v>2358.4</v>
      </c>
      <c r="G44" s="25" t="s">
        <v>154</v>
      </c>
      <c r="H44" s="25" t="s">
        <v>155</v>
      </c>
      <c r="I44" s="26" t="s">
        <v>12</v>
      </c>
      <c r="J44" s="25">
        <f t="shared" si="1"/>
        <v>0.12</v>
      </c>
    </row>
    <row r="45" spans="1:10" s="16" customFormat="1" ht="67.5" x14ac:dyDescent="0.2">
      <c r="A45" s="19">
        <v>40</v>
      </c>
      <c r="B45" s="20" t="s">
        <v>76</v>
      </c>
      <c r="C45" s="21" t="s">
        <v>34</v>
      </c>
      <c r="D45" s="22">
        <v>30</v>
      </c>
      <c r="E45" s="23">
        <v>117.92</v>
      </c>
      <c r="F45" s="24">
        <f t="shared" si="0"/>
        <v>3537.6</v>
      </c>
      <c r="G45" s="25" t="s">
        <v>154</v>
      </c>
      <c r="H45" s="25" t="s">
        <v>155</v>
      </c>
      <c r="I45" s="26" t="s">
        <v>12</v>
      </c>
      <c r="J45" s="25">
        <f t="shared" si="1"/>
        <v>0.12</v>
      </c>
    </row>
    <row r="46" spans="1:10" s="16" customFormat="1" ht="67.5" x14ac:dyDescent="0.2">
      <c r="A46" s="19">
        <v>41</v>
      </c>
      <c r="B46" s="20" t="s">
        <v>77</v>
      </c>
      <c r="C46" s="21" t="s">
        <v>34</v>
      </c>
      <c r="D46" s="22">
        <v>15</v>
      </c>
      <c r="E46" s="23">
        <v>156.57</v>
      </c>
      <c r="F46" s="24">
        <f t="shared" si="0"/>
        <v>2348.5499999999997</v>
      </c>
      <c r="G46" s="25" t="s">
        <v>154</v>
      </c>
      <c r="H46" s="25" t="s">
        <v>155</v>
      </c>
      <c r="I46" s="26" t="s">
        <v>12</v>
      </c>
      <c r="J46" s="25">
        <f t="shared" si="1"/>
        <v>0.12</v>
      </c>
    </row>
    <row r="47" spans="1:10" s="16" customFormat="1" ht="67.5" x14ac:dyDescent="0.2">
      <c r="A47" s="19">
        <v>42</v>
      </c>
      <c r="B47" s="20" t="s">
        <v>78</v>
      </c>
      <c r="C47" s="21" t="s">
        <v>34</v>
      </c>
      <c r="D47" s="22">
        <v>8</v>
      </c>
      <c r="E47" s="23">
        <v>156.61000000000001</v>
      </c>
      <c r="F47" s="24">
        <f t="shared" si="0"/>
        <v>1252.8800000000001</v>
      </c>
      <c r="G47" s="25" t="s">
        <v>154</v>
      </c>
      <c r="H47" s="25" t="s">
        <v>155</v>
      </c>
      <c r="I47" s="26" t="s">
        <v>12</v>
      </c>
      <c r="J47" s="25">
        <f t="shared" si="1"/>
        <v>0.12</v>
      </c>
    </row>
    <row r="48" spans="1:10" s="16" customFormat="1" ht="45" x14ac:dyDescent="0.2">
      <c r="A48" s="19">
        <v>43</v>
      </c>
      <c r="B48" s="20" t="s">
        <v>79</v>
      </c>
      <c r="C48" s="21" t="s">
        <v>18</v>
      </c>
      <c r="D48" s="22">
        <v>25</v>
      </c>
      <c r="E48" s="23">
        <v>165.51</v>
      </c>
      <c r="F48" s="24">
        <f t="shared" si="0"/>
        <v>4137.75</v>
      </c>
      <c r="G48" s="25" t="s">
        <v>154</v>
      </c>
      <c r="H48" s="25" t="s">
        <v>155</v>
      </c>
      <c r="I48" s="26" t="s">
        <v>12</v>
      </c>
      <c r="J48" s="25">
        <f t="shared" si="1"/>
        <v>0.12</v>
      </c>
    </row>
    <row r="49" spans="1:11" s="16" customFormat="1" ht="45" x14ac:dyDescent="0.2">
      <c r="A49" s="19">
        <v>44</v>
      </c>
      <c r="B49" s="20" t="s">
        <v>80</v>
      </c>
      <c r="C49" s="21" t="s">
        <v>18</v>
      </c>
      <c r="D49" s="22">
        <v>25</v>
      </c>
      <c r="E49" s="23">
        <v>174.49</v>
      </c>
      <c r="F49" s="24">
        <f t="shared" si="0"/>
        <v>4362.25</v>
      </c>
      <c r="G49" s="25" t="s">
        <v>154</v>
      </c>
      <c r="H49" s="25" t="s">
        <v>155</v>
      </c>
      <c r="I49" s="26" t="s">
        <v>12</v>
      </c>
      <c r="J49" s="25">
        <f t="shared" si="1"/>
        <v>0.12</v>
      </c>
    </row>
    <row r="50" spans="1:11" s="16" customFormat="1" ht="45" x14ac:dyDescent="0.2">
      <c r="A50" s="19">
        <v>45</v>
      </c>
      <c r="B50" s="20" t="s">
        <v>81</v>
      </c>
      <c r="C50" s="21" t="s">
        <v>18</v>
      </c>
      <c r="D50" s="22">
        <v>25</v>
      </c>
      <c r="E50" s="23">
        <v>147.65</v>
      </c>
      <c r="F50" s="24">
        <f t="shared" si="0"/>
        <v>3691.25</v>
      </c>
      <c r="G50" s="25" t="s">
        <v>154</v>
      </c>
      <c r="H50" s="25" t="s">
        <v>155</v>
      </c>
      <c r="I50" s="26" t="s">
        <v>12</v>
      </c>
      <c r="J50" s="25">
        <f t="shared" si="1"/>
        <v>0.12</v>
      </c>
    </row>
    <row r="51" spans="1:11" s="16" customFormat="1" ht="33.75" x14ac:dyDescent="0.2">
      <c r="A51" s="19">
        <v>46</v>
      </c>
      <c r="B51" s="20" t="s">
        <v>86</v>
      </c>
      <c r="C51" s="21" t="s">
        <v>87</v>
      </c>
      <c r="D51" s="22">
        <v>15</v>
      </c>
      <c r="E51" s="23">
        <v>230.58</v>
      </c>
      <c r="F51" s="24">
        <f t="shared" si="0"/>
        <v>3458.7000000000003</v>
      </c>
      <c r="G51" s="25" t="s">
        <v>154</v>
      </c>
      <c r="H51" s="25" t="s">
        <v>155</v>
      </c>
      <c r="I51" s="26" t="s">
        <v>12</v>
      </c>
      <c r="J51" s="25">
        <f t="shared" si="1"/>
        <v>0.2</v>
      </c>
    </row>
    <row r="52" spans="1:11" s="16" customFormat="1" ht="56.25" x14ac:dyDescent="0.2">
      <c r="A52" s="19">
        <v>47</v>
      </c>
      <c r="B52" s="20" t="s">
        <v>84</v>
      </c>
      <c r="C52" s="21" t="s">
        <v>85</v>
      </c>
      <c r="D52" s="22">
        <v>15</v>
      </c>
      <c r="E52" s="23">
        <v>86</v>
      </c>
      <c r="F52" s="24">
        <f t="shared" si="0"/>
        <v>1290</v>
      </c>
      <c r="G52" s="25" t="s">
        <v>154</v>
      </c>
      <c r="H52" s="25" t="s">
        <v>155</v>
      </c>
      <c r="I52" s="26" t="s">
        <v>12</v>
      </c>
      <c r="J52" s="25">
        <f t="shared" si="1"/>
        <v>0.1</v>
      </c>
    </row>
    <row r="53" spans="1:11" s="16" customFormat="1" ht="67.5" x14ac:dyDescent="0.2">
      <c r="A53" s="19">
        <v>48</v>
      </c>
      <c r="B53" s="20" t="s">
        <v>82</v>
      </c>
      <c r="C53" s="21" t="s">
        <v>83</v>
      </c>
      <c r="D53" s="22">
        <f>50+3</f>
        <v>53</v>
      </c>
      <c r="E53" s="23">
        <v>58.06</v>
      </c>
      <c r="F53" s="24">
        <f t="shared" si="0"/>
        <v>3077.1800000000003</v>
      </c>
      <c r="G53" s="25" t="s">
        <v>154</v>
      </c>
      <c r="H53" s="25" t="s">
        <v>155</v>
      </c>
      <c r="I53" s="26" t="s">
        <v>12</v>
      </c>
      <c r="J53" s="25">
        <f t="shared" si="1"/>
        <v>0.1</v>
      </c>
    </row>
    <row r="54" spans="1:11" s="16" customFormat="1" ht="33.75" x14ac:dyDescent="0.2">
      <c r="A54" s="19">
        <v>49</v>
      </c>
      <c r="B54" s="20" t="s">
        <v>88</v>
      </c>
      <c r="C54" s="21" t="s">
        <v>90</v>
      </c>
      <c r="D54" s="22">
        <v>8</v>
      </c>
      <c r="E54" s="23">
        <v>58</v>
      </c>
      <c r="F54" s="24">
        <f t="shared" si="0"/>
        <v>464</v>
      </c>
      <c r="G54" s="25" t="s">
        <v>154</v>
      </c>
      <c r="H54" s="25" t="s">
        <v>155</v>
      </c>
      <c r="I54" s="26" t="s">
        <v>12</v>
      </c>
      <c r="J54" s="25">
        <f t="shared" si="1"/>
        <v>0.1</v>
      </c>
    </row>
    <row r="55" spans="1:11" s="16" customFormat="1" ht="33.75" x14ac:dyDescent="0.2">
      <c r="A55" s="19">
        <v>50</v>
      </c>
      <c r="B55" s="20" t="s">
        <v>89</v>
      </c>
      <c r="C55" s="21" t="s">
        <v>90</v>
      </c>
      <c r="D55" s="22">
        <v>8</v>
      </c>
      <c r="E55" s="23">
        <v>56</v>
      </c>
      <c r="F55" s="24">
        <f t="shared" si="0"/>
        <v>448</v>
      </c>
      <c r="G55" s="25" t="s">
        <v>154</v>
      </c>
      <c r="H55" s="25" t="s">
        <v>155</v>
      </c>
      <c r="I55" s="26" t="s">
        <v>12</v>
      </c>
      <c r="J55" s="25">
        <f t="shared" si="1"/>
        <v>0.1</v>
      </c>
    </row>
    <row r="56" spans="1:11" s="16" customFormat="1" ht="67.5" x14ac:dyDescent="0.2">
      <c r="A56" s="19">
        <v>51</v>
      </c>
      <c r="B56" s="20" t="s">
        <v>92</v>
      </c>
      <c r="C56" s="21" t="s">
        <v>14</v>
      </c>
      <c r="D56" s="22">
        <v>15</v>
      </c>
      <c r="E56" s="23">
        <v>69.47</v>
      </c>
      <c r="F56" s="24">
        <f t="shared" si="0"/>
        <v>1042.05</v>
      </c>
      <c r="G56" s="25" t="s">
        <v>154</v>
      </c>
      <c r="H56" s="25" t="s">
        <v>155</v>
      </c>
      <c r="I56" s="26" t="s">
        <v>12</v>
      </c>
      <c r="J56" s="25">
        <f t="shared" si="1"/>
        <v>0.1</v>
      </c>
    </row>
    <row r="57" spans="1:11" s="16" customFormat="1" ht="67.5" x14ac:dyDescent="0.2">
      <c r="A57" s="19">
        <v>52</v>
      </c>
      <c r="B57" s="20" t="s">
        <v>93</v>
      </c>
      <c r="C57" s="21" t="s">
        <v>14</v>
      </c>
      <c r="D57" s="22">
        <v>25</v>
      </c>
      <c r="E57" s="23">
        <v>69</v>
      </c>
      <c r="F57" s="24">
        <f t="shared" si="0"/>
        <v>1725</v>
      </c>
      <c r="G57" s="25" t="s">
        <v>154</v>
      </c>
      <c r="H57" s="25" t="s">
        <v>155</v>
      </c>
      <c r="I57" s="26" t="s">
        <v>12</v>
      </c>
      <c r="J57" s="25">
        <f t="shared" si="1"/>
        <v>0.1</v>
      </c>
    </row>
    <row r="58" spans="1:11" s="16" customFormat="1" ht="33.75" x14ac:dyDescent="0.2">
      <c r="A58" s="19">
        <v>53</v>
      </c>
      <c r="B58" s="20" t="s">
        <v>91</v>
      </c>
      <c r="C58" s="21" t="s">
        <v>17</v>
      </c>
      <c r="D58" s="22">
        <v>30</v>
      </c>
      <c r="E58" s="23">
        <v>49.89</v>
      </c>
      <c r="F58" s="24">
        <f t="shared" si="0"/>
        <v>1496.7</v>
      </c>
      <c r="G58" s="25" t="s">
        <v>154</v>
      </c>
      <c r="H58" s="25" t="s">
        <v>155</v>
      </c>
      <c r="I58" s="26" t="s">
        <v>12</v>
      </c>
      <c r="J58" s="25">
        <f t="shared" si="1"/>
        <v>0.05</v>
      </c>
    </row>
    <row r="59" spans="1:11" s="16" customFormat="1" ht="22.5" x14ac:dyDescent="0.2">
      <c r="A59" s="19">
        <v>54</v>
      </c>
      <c r="B59" s="20" t="s">
        <v>94</v>
      </c>
      <c r="C59" s="21" t="s">
        <v>96</v>
      </c>
      <c r="D59" s="22">
        <v>25</v>
      </c>
      <c r="E59" s="23">
        <v>362.42</v>
      </c>
      <c r="F59" s="24">
        <f t="shared" si="0"/>
        <v>9060.5</v>
      </c>
      <c r="G59" s="25" t="s">
        <v>154</v>
      </c>
      <c r="H59" s="25" t="s">
        <v>155</v>
      </c>
      <c r="I59" s="26" t="s">
        <v>12</v>
      </c>
      <c r="J59" s="25">
        <f t="shared" si="1"/>
        <v>0.2</v>
      </c>
    </row>
    <row r="60" spans="1:11" s="16" customFormat="1" ht="33.75" x14ac:dyDescent="0.2">
      <c r="A60" s="19">
        <v>55</v>
      </c>
      <c r="B60" s="20" t="s">
        <v>95</v>
      </c>
      <c r="C60" s="21" t="s">
        <v>32</v>
      </c>
      <c r="D60" s="22">
        <v>35</v>
      </c>
      <c r="E60" s="23">
        <v>98.47</v>
      </c>
      <c r="F60" s="24">
        <f t="shared" si="0"/>
        <v>3446.45</v>
      </c>
      <c r="G60" s="25" t="s">
        <v>154</v>
      </c>
      <c r="H60" s="25" t="s">
        <v>155</v>
      </c>
      <c r="I60" s="26" t="s">
        <v>12</v>
      </c>
      <c r="J60" s="25">
        <f t="shared" si="1"/>
        <v>0.1</v>
      </c>
    </row>
    <row r="61" spans="1:11" s="16" customFormat="1" ht="22.5" x14ac:dyDescent="0.3">
      <c r="A61" s="19">
        <v>56</v>
      </c>
      <c r="B61" s="20" t="s">
        <v>158</v>
      </c>
      <c r="C61" s="21" t="s">
        <v>32</v>
      </c>
      <c r="D61" s="22">
        <v>35</v>
      </c>
      <c r="E61" s="23">
        <v>49.75</v>
      </c>
      <c r="F61" s="24">
        <f t="shared" si="0"/>
        <v>1741.25</v>
      </c>
      <c r="G61" s="25" t="s">
        <v>154</v>
      </c>
      <c r="H61" s="25" t="s">
        <v>155</v>
      </c>
      <c r="I61" s="26" t="s">
        <v>12</v>
      </c>
      <c r="J61" s="25">
        <f t="shared" si="1"/>
        <v>0.05</v>
      </c>
      <c r="K61" s="27"/>
    </row>
    <row r="62" spans="1:11" s="16" customFormat="1" ht="45" x14ac:dyDescent="0.2">
      <c r="A62" s="19">
        <v>57</v>
      </c>
      <c r="B62" s="20" t="s">
        <v>97</v>
      </c>
      <c r="C62" s="21" t="s">
        <v>101</v>
      </c>
      <c r="D62" s="22">
        <v>8</v>
      </c>
      <c r="E62" s="23">
        <v>176.5</v>
      </c>
      <c r="F62" s="24">
        <f t="shared" si="0"/>
        <v>1412</v>
      </c>
      <c r="G62" s="25" t="s">
        <v>154</v>
      </c>
      <c r="H62" s="25" t="s">
        <v>155</v>
      </c>
      <c r="I62" s="26" t="s">
        <v>12</v>
      </c>
      <c r="J62" s="25">
        <f t="shared" si="1"/>
        <v>0.12</v>
      </c>
    </row>
    <row r="63" spans="1:11" s="16" customFormat="1" ht="56.25" x14ac:dyDescent="0.2">
      <c r="A63" s="19">
        <v>58</v>
      </c>
      <c r="B63" s="20" t="s">
        <v>98</v>
      </c>
      <c r="C63" s="21" t="s">
        <v>102</v>
      </c>
      <c r="D63" s="22">
        <v>8</v>
      </c>
      <c r="E63" s="23">
        <v>209.53</v>
      </c>
      <c r="F63" s="24">
        <f t="shared" si="0"/>
        <v>1676.24</v>
      </c>
      <c r="G63" s="25" t="s">
        <v>154</v>
      </c>
      <c r="H63" s="25" t="s">
        <v>155</v>
      </c>
      <c r="I63" s="26" t="s">
        <v>12</v>
      </c>
      <c r="J63" s="25">
        <f t="shared" si="1"/>
        <v>0.2</v>
      </c>
    </row>
    <row r="64" spans="1:11" s="16" customFormat="1" ht="33.75" x14ac:dyDescent="0.2">
      <c r="A64" s="19">
        <v>59</v>
      </c>
      <c r="B64" s="20" t="s">
        <v>99</v>
      </c>
      <c r="C64" s="21" t="s">
        <v>103</v>
      </c>
      <c r="D64" s="22">
        <v>8</v>
      </c>
      <c r="E64" s="23">
        <v>317.52</v>
      </c>
      <c r="F64" s="24">
        <f t="shared" si="0"/>
        <v>2540.16</v>
      </c>
      <c r="G64" s="25" t="s">
        <v>154</v>
      </c>
      <c r="H64" s="25" t="s">
        <v>155</v>
      </c>
      <c r="I64" s="26" t="s">
        <v>12</v>
      </c>
      <c r="J64" s="25">
        <f t="shared" si="1"/>
        <v>0.2</v>
      </c>
    </row>
    <row r="65" spans="1:10" s="16" customFormat="1" ht="22.5" x14ac:dyDescent="0.2">
      <c r="A65" s="19">
        <v>60</v>
      </c>
      <c r="B65" s="20" t="s">
        <v>100</v>
      </c>
      <c r="C65" s="21" t="s">
        <v>104</v>
      </c>
      <c r="D65" s="22">
        <v>15</v>
      </c>
      <c r="E65" s="23">
        <v>11.67</v>
      </c>
      <c r="F65" s="24">
        <f t="shared" si="0"/>
        <v>175.05</v>
      </c>
      <c r="G65" s="25" t="s">
        <v>154</v>
      </c>
      <c r="H65" s="25" t="s">
        <v>155</v>
      </c>
      <c r="I65" s="26" t="s">
        <v>12</v>
      </c>
      <c r="J65" s="25">
        <f t="shared" si="1"/>
        <v>0.03</v>
      </c>
    </row>
    <row r="66" spans="1:10" s="16" customFormat="1" ht="45" x14ac:dyDescent="0.2">
      <c r="A66" s="19">
        <v>61</v>
      </c>
      <c r="B66" s="20" t="s">
        <v>105</v>
      </c>
      <c r="C66" s="21" t="s">
        <v>18</v>
      </c>
      <c r="D66" s="22">
        <v>8</v>
      </c>
      <c r="E66" s="23">
        <v>202.94</v>
      </c>
      <c r="F66" s="24">
        <f t="shared" si="0"/>
        <v>1623.52</v>
      </c>
      <c r="G66" s="25" t="s">
        <v>154</v>
      </c>
      <c r="H66" s="25" t="s">
        <v>155</v>
      </c>
      <c r="I66" s="26" t="s">
        <v>12</v>
      </c>
      <c r="J66" s="25">
        <f t="shared" si="1"/>
        <v>0.2</v>
      </c>
    </row>
    <row r="67" spans="1:10" s="16" customFormat="1" ht="45" x14ac:dyDescent="0.2">
      <c r="A67" s="19">
        <v>62</v>
      </c>
      <c r="B67" s="20" t="s">
        <v>106</v>
      </c>
      <c r="C67" s="21" t="s">
        <v>18</v>
      </c>
      <c r="D67" s="22">
        <v>8</v>
      </c>
      <c r="E67" s="23">
        <v>181.28</v>
      </c>
      <c r="F67" s="24">
        <f t="shared" si="0"/>
        <v>1450.24</v>
      </c>
      <c r="G67" s="25" t="s">
        <v>154</v>
      </c>
      <c r="H67" s="25" t="s">
        <v>155</v>
      </c>
      <c r="I67" s="26" t="s">
        <v>12</v>
      </c>
      <c r="J67" s="25">
        <f t="shared" si="1"/>
        <v>0.12</v>
      </c>
    </row>
    <row r="68" spans="1:10" s="16" customFormat="1" ht="45" x14ac:dyDescent="0.2">
      <c r="A68" s="19">
        <v>63</v>
      </c>
      <c r="B68" s="20" t="s">
        <v>107</v>
      </c>
      <c r="C68" s="21" t="s">
        <v>18</v>
      </c>
      <c r="D68" s="22">
        <v>8</v>
      </c>
      <c r="E68" s="23">
        <v>181.81</v>
      </c>
      <c r="F68" s="24">
        <f t="shared" si="0"/>
        <v>1454.48</v>
      </c>
      <c r="G68" s="25" t="s">
        <v>154</v>
      </c>
      <c r="H68" s="25" t="s">
        <v>155</v>
      </c>
      <c r="I68" s="26" t="s">
        <v>12</v>
      </c>
      <c r="J68" s="25">
        <f t="shared" si="1"/>
        <v>0.12</v>
      </c>
    </row>
    <row r="69" spans="1:10" s="16" customFormat="1" ht="56.25" x14ac:dyDescent="0.2">
      <c r="A69" s="19">
        <v>64</v>
      </c>
      <c r="B69" s="20" t="s">
        <v>108</v>
      </c>
      <c r="C69" s="21" t="s">
        <v>18</v>
      </c>
      <c r="D69" s="22">
        <v>8</v>
      </c>
      <c r="E69" s="23">
        <v>181.81</v>
      </c>
      <c r="F69" s="24">
        <f t="shared" si="0"/>
        <v>1454.48</v>
      </c>
      <c r="G69" s="25" t="s">
        <v>154</v>
      </c>
      <c r="H69" s="25" t="s">
        <v>155</v>
      </c>
      <c r="I69" s="26" t="s">
        <v>12</v>
      </c>
      <c r="J69" s="25">
        <f t="shared" si="1"/>
        <v>0.12</v>
      </c>
    </row>
    <row r="70" spans="1:10" s="16" customFormat="1" ht="56.25" x14ac:dyDescent="0.2">
      <c r="A70" s="19">
        <v>65</v>
      </c>
      <c r="B70" s="20" t="s">
        <v>109</v>
      </c>
      <c r="C70" s="21" t="s">
        <v>117</v>
      </c>
      <c r="D70" s="22">
        <v>15</v>
      </c>
      <c r="E70" s="23">
        <v>467.19</v>
      </c>
      <c r="F70" s="24">
        <f t="shared" si="0"/>
        <v>7007.85</v>
      </c>
      <c r="G70" s="25" t="s">
        <v>154</v>
      </c>
      <c r="H70" s="25" t="s">
        <v>155</v>
      </c>
      <c r="I70" s="26" t="s">
        <v>12</v>
      </c>
      <c r="J70" s="25">
        <f t="shared" si="1"/>
        <v>0.2</v>
      </c>
    </row>
    <row r="71" spans="1:10" s="16" customFormat="1" ht="101.25" x14ac:dyDescent="0.2">
      <c r="A71" s="19">
        <v>66</v>
      </c>
      <c r="B71" s="20" t="s">
        <v>110</v>
      </c>
      <c r="C71" s="21" t="s">
        <v>118</v>
      </c>
      <c r="D71" s="22">
        <v>25</v>
      </c>
      <c r="E71" s="23">
        <v>303.33</v>
      </c>
      <c r="F71" s="24">
        <f t="shared" si="0"/>
        <v>7583.25</v>
      </c>
      <c r="G71" s="25" t="s">
        <v>154</v>
      </c>
      <c r="H71" s="25" t="s">
        <v>155</v>
      </c>
      <c r="I71" s="26" t="s">
        <v>12</v>
      </c>
      <c r="J71" s="25">
        <f t="shared" ref="J71:J107" si="2">IF(E71&lt;0.01,"",IF(AND(E71&gt;=0.01,E71&lt;=5),0.01,IF(E71&lt;=10,0.02,IF(E71&lt;=20,0.03,IF(E71&lt;=50,0.05,IF(E71&lt;=100,0.1,IF(E71&lt;=200,0.12,IF(E71&lt;=500,0.2,IF(E71&lt;=1000,0.4,IF(E71&lt;=2000,0.5,IF(E71&lt;=5000,0.8,IF(E71&lt;=10000,E71*0.005,"Avaliação Específica"))))))))))))</f>
        <v>0.2</v>
      </c>
    </row>
    <row r="72" spans="1:10" s="16" customFormat="1" ht="101.25" x14ac:dyDescent="0.2">
      <c r="A72" s="19">
        <v>67</v>
      </c>
      <c r="B72" s="20" t="s">
        <v>111</v>
      </c>
      <c r="C72" s="21" t="s">
        <v>118</v>
      </c>
      <c r="D72" s="22">
        <v>25</v>
      </c>
      <c r="E72" s="23">
        <v>309.67</v>
      </c>
      <c r="F72" s="24">
        <f t="shared" si="0"/>
        <v>7741.75</v>
      </c>
      <c r="G72" s="25" t="s">
        <v>154</v>
      </c>
      <c r="H72" s="25" t="s">
        <v>155</v>
      </c>
      <c r="I72" s="26" t="s">
        <v>12</v>
      </c>
      <c r="J72" s="25">
        <f t="shared" si="2"/>
        <v>0.2</v>
      </c>
    </row>
    <row r="73" spans="1:10" s="16" customFormat="1" ht="101.25" x14ac:dyDescent="0.2">
      <c r="A73" s="19">
        <v>68</v>
      </c>
      <c r="B73" s="20" t="s">
        <v>112</v>
      </c>
      <c r="C73" s="21" t="s">
        <v>118</v>
      </c>
      <c r="D73" s="22">
        <v>25</v>
      </c>
      <c r="E73" s="23">
        <v>309.67</v>
      </c>
      <c r="F73" s="24">
        <f t="shared" si="0"/>
        <v>7741.75</v>
      </c>
      <c r="G73" s="25" t="s">
        <v>154</v>
      </c>
      <c r="H73" s="25" t="s">
        <v>155</v>
      </c>
      <c r="I73" s="26" t="s">
        <v>12</v>
      </c>
      <c r="J73" s="25">
        <f t="shared" si="2"/>
        <v>0.2</v>
      </c>
    </row>
    <row r="74" spans="1:10" s="16" customFormat="1" ht="101.25" x14ac:dyDescent="0.2">
      <c r="A74" s="19">
        <v>69</v>
      </c>
      <c r="B74" s="20" t="s">
        <v>113</v>
      </c>
      <c r="C74" s="21" t="s">
        <v>118</v>
      </c>
      <c r="D74" s="22">
        <v>25</v>
      </c>
      <c r="E74" s="23">
        <v>185.21</v>
      </c>
      <c r="F74" s="24">
        <f t="shared" si="0"/>
        <v>4630.25</v>
      </c>
      <c r="G74" s="25" t="s">
        <v>154</v>
      </c>
      <c r="H74" s="25" t="s">
        <v>155</v>
      </c>
      <c r="I74" s="26" t="s">
        <v>12</v>
      </c>
      <c r="J74" s="25">
        <f t="shared" si="2"/>
        <v>0.12</v>
      </c>
    </row>
    <row r="75" spans="1:10" s="16" customFormat="1" ht="101.25" x14ac:dyDescent="0.2">
      <c r="A75" s="19">
        <v>70</v>
      </c>
      <c r="B75" s="20" t="s">
        <v>114</v>
      </c>
      <c r="C75" s="21" t="s">
        <v>118</v>
      </c>
      <c r="D75" s="22">
        <v>25</v>
      </c>
      <c r="E75" s="23">
        <v>185.21</v>
      </c>
      <c r="F75" s="24">
        <f t="shared" si="0"/>
        <v>4630.25</v>
      </c>
      <c r="G75" s="25" t="s">
        <v>154</v>
      </c>
      <c r="H75" s="25" t="s">
        <v>155</v>
      </c>
      <c r="I75" s="26" t="s">
        <v>12</v>
      </c>
      <c r="J75" s="25">
        <f t="shared" si="2"/>
        <v>0.12</v>
      </c>
    </row>
    <row r="76" spans="1:10" s="16" customFormat="1" ht="101.25" x14ac:dyDescent="0.2">
      <c r="A76" s="19">
        <v>71</v>
      </c>
      <c r="B76" s="20" t="s">
        <v>115</v>
      </c>
      <c r="C76" s="21" t="s">
        <v>118</v>
      </c>
      <c r="D76" s="22">
        <v>25</v>
      </c>
      <c r="E76" s="23">
        <v>185.21</v>
      </c>
      <c r="F76" s="24">
        <f t="shared" si="0"/>
        <v>4630.25</v>
      </c>
      <c r="G76" s="25" t="s">
        <v>154</v>
      </c>
      <c r="H76" s="25" t="s">
        <v>155</v>
      </c>
      <c r="I76" s="26" t="s">
        <v>12</v>
      </c>
      <c r="J76" s="25">
        <f t="shared" si="2"/>
        <v>0.12</v>
      </c>
    </row>
    <row r="77" spans="1:10" s="16" customFormat="1" ht="101.25" x14ac:dyDescent="0.2">
      <c r="A77" s="19">
        <v>72</v>
      </c>
      <c r="B77" s="20" t="s">
        <v>116</v>
      </c>
      <c r="C77" s="21" t="s">
        <v>118</v>
      </c>
      <c r="D77" s="22">
        <v>25</v>
      </c>
      <c r="E77" s="23">
        <v>185.21</v>
      </c>
      <c r="F77" s="24">
        <f t="shared" si="0"/>
        <v>4630.25</v>
      </c>
      <c r="G77" s="25" t="s">
        <v>154</v>
      </c>
      <c r="H77" s="25" t="s">
        <v>155</v>
      </c>
      <c r="I77" s="26" t="s">
        <v>12</v>
      </c>
      <c r="J77" s="25">
        <f t="shared" si="2"/>
        <v>0.12</v>
      </c>
    </row>
    <row r="78" spans="1:10" s="16" customFormat="1" ht="56.25" x14ac:dyDescent="0.2">
      <c r="A78" s="19">
        <v>73</v>
      </c>
      <c r="B78" s="20" t="s">
        <v>119</v>
      </c>
      <c r="C78" s="21" t="s">
        <v>117</v>
      </c>
      <c r="D78" s="22">
        <v>15</v>
      </c>
      <c r="E78" s="23">
        <v>396.52</v>
      </c>
      <c r="F78" s="24">
        <f t="shared" si="0"/>
        <v>5947.7999999999993</v>
      </c>
      <c r="G78" s="25" t="s">
        <v>154</v>
      </c>
      <c r="H78" s="25" t="s">
        <v>155</v>
      </c>
      <c r="I78" s="26" t="s">
        <v>12</v>
      </c>
      <c r="J78" s="25">
        <f t="shared" si="2"/>
        <v>0.2</v>
      </c>
    </row>
    <row r="79" spans="1:10" s="16" customFormat="1" ht="45" x14ac:dyDescent="0.2">
      <c r="A79" s="19">
        <v>74</v>
      </c>
      <c r="B79" s="20" t="s">
        <v>120</v>
      </c>
      <c r="C79" s="21" t="s">
        <v>125</v>
      </c>
      <c r="D79" s="22">
        <v>25</v>
      </c>
      <c r="E79" s="23">
        <v>31.58</v>
      </c>
      <c r="F79" s="24">
        <f t="shared" si="0"/>
        <v>789.5</v>
      </c>
      <c r="G79" s="25" t="s">
        <v>154</v>
      </c>
      <c r="H79" s="25" t="s">
        <v>155</v>
      </c>
      <c r="I79" s="26" t="s">
        <v>12</v>
      </c>
      <c r="J79" s="25">
        <f t="shared" si="2"/>
        <v>0.05</v>
      </c>
    </row>
    <row r="80" spans="1:10" s="16" customFormat="1" ht="45" x14ac:dyDescent="0.2">
      <c r="A80" s="19">
        <v>75</v>
      </c>
      <c r="B80" s="20" t="s">
        <v>121</v>
      </c>
      <c r="C80" s="21" t="s">
        <v>125</v>
      </c>
      <c r="D80" s="22">
        <v>25</v>
      </c>
      <c r="E80" s="23">
        <v>26</v>
      </c>
      <c r="F80" s="24">
        <f t="shared" si="0"/>
        <v>650</v>
      </c>
      <c r="G80" s="25" t="s">
        <v>154</v>
      </c>
      <c r="H80" s="25" t="s">
        <v>155</v>
      </c>
      <c r="I80" s="26" t="s">
        <v>12</v>
      </c>
      <c r="J80" s="25">
        <f t="shared" si="2"/>
        <v>0.05</v>
      </c>
    </row>
    <row r="81" spans="1:11" s="16" customFormat="1" ht="45" x14ac:dyDescent="0.2">
      <c r="A81" s="19">
        <v>76</v>
      </c>
      <c r="B81" s="20" t="s">
        <v>122</v>
      </c>
      <c r="C81" s="21" t="s">
        <v>31</v>
      </c>
      <c r="D81" s="22">
        <v>35</v>
      </c>
      <c r="E81" s="23">
        <v>64.930000000000007</v>
      </c>
      <c r="F81" s="24">
        <f t="shared" si="0"/>
        <v>2272.5500000000002</v>
      </c>
      <c r="G81" s="25" t="s">
        <v>154</v>
      </c>
      <c r="H81" s="25" t="s">
        <v>155</v>
      </c>
      <c r="I81" s="26" t="s">
        <v>12</v>
      </c>
      <c r="J81" s="25">
        <f t="shared" si="2"/>
        <v>0.1</v>
      </c>
    </row>
    <row r="82" spans="1:11" s="16" customFormat="1" ht="33.75" x14ac:dyDescent="0.2">
      <c r="A82" s="19">
        <v>77</v>
      </c>
      <c r="B82" s="20" t="s">
        <v>123</v>
      </c>
      <c r="C82" s="21" t="s">
        <v>126</v>
      </c>
      <c r="D82" s="22">
        <v>15</v>
      </c>
      <c r="E82" s="23">
        <v>17.809999999999999</v>
      </c>
      <c r="F82" s="24">
        <f t="shared" si="0"/>
        <v>267.14999999999998</v>
      </c>
      <c r="G82" s="25" t="s">
        <v>154</v>
      </c>
      <c r="H82" s="25" t="s">
        <v>155</v>
      </c>
      <c r="I82" s="26" t="s">
        <v>12</v>
      </c>
      <c r="J82" s="25">
        <f t="shared" si="2"/>
        <v>0.03</v>
      </c>
    </row>
    <row r="83" spans="1:11" s="16" customFormat="1" ht="45" x14ac:dyDescent="0.2">
      <c r="A83" s="19">
        <v>78</v>
      </c>
      <c r="B83" s="20" t="s">
        <v>124</v>
      </c>
      <c r="C83" s="21" t="s">
        <v>127</v>
      </c>
      <c r="D83" s="22">
        <v>25</v>
      </c>
      <c r="E83" s="23">
        <v>287.94</v>
      </c>
      <c r="F83" s="24">
        <f t="shared" si="0"/>
        <v>7198.5</v>
      </c>
      <c r="G83" s="25" t="s">
        <v>154</v>
      </c>
      <c r="H83" s="25" t="s">
        <v>155</v>
      </c>
      <c r="I83" s="26" t="s">
        <v>12</v>
      </c>
      <c r="J83" s="25">
        <f t="shared" si="2"/>
        <v>0.2</v>
      </c>
    </row>
    <row r="84" spans="1:11" s="16" customFormat="1" ht="22.5" x14ac:dyDescent="0.2">
      <c r="A84" s="19">
        <v>79</v>
      </c>
      <c r="B84" s="20" t="s">
        <v>159</v>
      </c>
      <c r="C84" s="21" t="s">
        <v>128</v>
      </c>
      <c r="D84" s="22">
        <v>8</v>
      </c>
      <c r="E84" s="23">
        <v>41.22</v>
      </c>
      <c r="F84" s="24">
        <f t="shared" si="0"/>
        <v>329.76</v>
      </c>
      <c r="G84" s="25" t="s">
        <v>154</v>
      </c>
      <c r="H84" s="25" t="s">
        <v>155</v>
      </c>
      <c r="I84" s="26" t="s">
        <v>12</v>
      </c>
      <c r="J84" s="25">
        <f t="shared" si="2"/>
        <v>0.05</v>
      </c>
    </row>
    <row r="85" spans="1:11" s="16" customFormat="1" ht="22.5" x14ac:dyDescent="0.2">
      <c r="A85" s="19">
        <v>80</v>
      </c>
      <c r="B85" s="20" t="s">
        <v>160</v>
      </c>
      <c r="C85" s="21" t="s">
        <v>128</v>
      </c>
      <c r="D85" s="22">
        <v>8</v>
      </c>
      <c r="E85" s="23">
        <v>43.38</v>
      </c>
      <c r="F85" s="24">
        <f t="shared" si="0"/>
        <v>347.04</v>
      </c>
      <c r="G85" s="25" t="s">
        <v>154</v>
      </c>
      <c r="H85" s="25" t="s">
        <v>155</v>
      </c>
      <c r="I85" s="26" t="s">
        <v>12</v>
      </c>
      <c r="J85" s="25">
        <f t="shared" si="2"/>
        <v>0.05</v>
      </c>
    </row>
    <row r="86" spans="1:11" s="16" customFormat="1" ht="22.5" x14ac:dyDescent="0.2">
      <c r="A86" s="19">
        <v>81</v>
      </c>
      <c r="B86" s="20" t="s">
        <v>161</v>
      </c>
      <c r="C86" s="21" t="s">
        <v>128</v>
      </c>
      <c r="D86" s="22">
        <v>8</v>
      </c>
      <c r="E86" s="23">
        <v>58</v>
      </c>
      <c r="F86" s="24">
        <f t="shared" si="0"/>
        <v>464</v>
      </c>
      <c r="G86" s="25" t="s">
        <v>154</v>
      </c>
      <c r="H86" s="25" t="s">
        <v>155</v>
      </c>
      <c r="I86" s="26" t="s">
        <v>12</v>
      </c>
      <c r="J86" s="25">
        <f t="shared" si="2"/>
        <v>0.1</v>
      </c>
    </row>
    <row r="87" spans="1:11" s="16" customFormat="1" ht="22.5" x14ac:dyDescent="0.2">
      <c r="A87" s="19">
        <v>82</v>
      </c>
      <c r="B87" s="20" t="s">
        <v>129</v>
      </c>
      <c r="C87" s="21" t="s">
        <v>128</v>
      </c>
      <c r="D87" s="22">
        <v>8</v>
      </c>
      <c r="E87" s="23">
        <v>50.07</v>
      </c>
      <c r="F87" s="24">
        <f t="shared" si="0"/>
        <v>400.56</v>
      </c>
      <c r="G87" s="25" t="s">
        <v>154</v>
      </c>
      <c r="H87" s="25" t="s">
        <v>155</v>
      </c>
      <c r="I87" s="26" t="s">
        <v>12</v>
      </c>
      <c r="J87" s="25">
        <f t="shared" si="2"/>
        <v>0.1</v>
      </c>
    </row>
    <row r="88" spans="1:11" s="16" customFormat="1" x14ac:dyDescent="0.2">
      <c r="A88" s="19">
        <v>83</v>
      </c>
      <c r="B88" s="20" t="s">
        <v>130</v>
      </c>
      <c r="C88" s="21" t="s">
        <v>131</v>
      </c>
      <c r="D88" s="22">
        <v>15</v>
      </c>
      <c r="E88" s="23">
        <v>212.05</v>
      </c>
      <c r="F88" s="24">
        <f t="shared" si="0"/>
        <v>3180.75</v>
      </c>
      <c r="G88" s="25" t="s">
        <v>154</v>
      </c>
      <c r="H88" s="25" t="s">
        <v>155</v>
      </c>
      <c r="I88" s="26" t="s">
        <v>12</v>
      </c>
      <c r="J88" s="25">
        <f t="shared" si="2"/>
        <v>0.2</v>
      </c>
    </row>
    <row r="89" spans="1:11" s="16" customFormat="1" x14ac:dyDescent="0.2">
      <c r="A89" s="19">
        <v>84</v>
      </c>
      <c r="B89" s="20" t="s">
        <v>132</v>
      </c>
      <c r="C89" s="21" t="s">
        <v>16</v>
      </c>
      <c r="D89" s="22">
        <v>6</v>
      </c>
      <c r="E89" s="23">
        <v>11.46</v>
      </c>
      <c r="F89" s="24">
        <f t="shared" si="0"/>
        <v>68.760000000000005</v>
      </c>
      <c r="G89" s="25" t="s">
        <v>154</v>
      </c>
      <c r="H89" s="25" t="s">
        <v>155</v>
      </c>
      <c r="I89" s="26" t="s">
        <v>12</v>
      </c>
      <c r="J89" s="25">
        <f t="shared" si="2"/>
        <v>0.03</v>
      </c>
    </row>
    <row r="90" spans="1:11" s="16" customFormat="1" x14ac:dyDescent="0.2">
      <c r="A90" s="19">
        <v>85</v>
      </c>
      <c r="B90" s="20" t="s">
        <v>133</v>
      </c>
      <c r="C90" s="21" t="s">
        <v>134</v>
      </c>
      <c r="D90" s="22">
        <v>6</v>
      </c>
      <c r="E90" s="23">
        <v>9.7200000000000006</v>
      </c>
      <c r="F90" s="24">
        <f t="shared" si="0"/>
        <v>58.320000000000007</v>
      </c>
      <c r="G90" s="25" t="s">
        <v>154</v>
      </c>
      <c r="H90" s="25" t="s">
        <v>155</v>
      </c>
      <c r="I90" s="26" t="s">
        <v>12</v>
      </c>
      <c r="J90" s="25">
        <f t="shared" si="2"/>
        <v>0.02</v>
      </c>
    </row>
    <row r="91" spans="1:11" s="16" customFormat="1" ht="18.75" x14ac:dyDescent="0.2">
      <c r="A91" s="19">
        <v>86</v>
      </c>
      <c r="B91" s="20" t="s">
        <v>162</v>
      </c>
      <c r="C91" s="21" t="s">
        <v>14</v>
      </c>
      <c r="D91" s="22">
        <v>4</v>
      </c>
      <c r="E91" s="23">
        <v>8.3800000000000008</v>
      </c>
      <c r="F91" s="24">
        <f t="shared" si="0"/>
        <v>33.520000000000003</v>
      </c>
      <c r="G91" s="25" t="s">
        <v>154</v>
      </c>
      <c r="H91" s="25" t="s">
        <v>155</v>
      </c>
      <c r="I91" s="26" t="s">
        <v>12</v>
      </c>
      <c r="J91" s="25">
        <f t="shared" si="2"/>
        <v>0.02</v>
      </c>
      <c r="K91" s="28"/>
    </row>
    <row r="92" spans="1:11" s="16" customFormat="1" ht="22.5" x14ac:dyDescent="0.2">
      <c r="A92" s="19">
        <v>87</v>
      </c>
      <c r="B92" s="20" t="s">
        <v>135</v>
      </c>
      <c r="C92" s="21" t="s">
        <v>163</v>
      </c>
      <c r="D92" s="22">
        <v>5</v>
      </c>
      <c r="E92" s="23">
        <v>35.83</v>
      </c>
      <c r="F92" s="24">
        <f t="shared" si="0"/>
        <v>179.14999999999998</v>
      </c>
      <c r="G92" s="25" t="s">
        <v>154</v>
      </c>
      <c r="H92" s="25" t="s">
        <v>155</v>
      </c>
      <c r="I92" s="26" t="s">
        <v>12</v>
      </c>
      <c r="J92" s="25">
        <f t="shared" si="2"/>
        <v>0.05</v>
      </c>
    </row>
    <row r="93" spans="1:11" s="16" customFormat="1" ht="67.5" x14ac:dyDescent="0.2">
      <c r="A93" s="19">
        <v>88</v>
      </c>
      <c r="B93" s="20" t="s">
        <v>136</v>
      </c>
      <c r="C93" s="21" t="s">
        <v>34</v>
      </c>
      <c r="D93" s="22">
        <v>4</v>
      </c>
      <c r="E93" s="23">
        <v>231.09</v>
      </c>
      <c r="F93" s="24">
        <f t="shared" si="0"/>
        <v>924.36</v>
      </c>
      <c r="G93" s="25" t="s">
        <v>154</v>
      </c>
      <c r="H93" s="25" t="s">
        <v>155</v>
      </c>
      <c r="I93" s="26" t="s">
        <v>12</v>
      </c>
      <c r="J93" s="25">
        <f t="shared" si="2"/>
        <v>0.2</v>
      </c>
    </row>
    <row r="94" spans="1:11" s="16" customFormat="1" x14ac:dyDescent="0.2">
      <c r="A94" s="19">
        <v>89</v>
      </c>
      <c r="B94" s="20" t="s">
        <v>137</v>
      </c>
      <c r="C94" s="21" t="s">
        <v>16</v>
      </c>
      <c r="D94" s="22">
        <v>3</v>
      </c>
      <c r="E94" s="23">
        <v>36.89</v>
      </c>
      <c r="F94" s="24">
        <f t="shared" si="0"/>
        <v>110.67</v>
      </c>
      <c r="G94" s="25" t="s">
        <v>154</v>
      </c>
      <c r="H94" s="25" t="s">
        <v>155</v>
      </c>
      <c r="I94" s="26" t="s">
        <v>12</v>
      </c>
      <c r="J94" s="25">
        <f t="shared" si="2"/>
        <v>0.05</v>
      </c>
    </row>
    <row r="95" spans="1:11" s="16" customFormat="1" ht="33.75" x14ac:dyDescent="0.2">
      <c r="A95" s="19">
        <v>90</v>
      </c>
      <c r="B95" s="20" t="s">
        <v>140</v>
      </c>
      <c r="C95" s="21" t="s">
        <v>128</v>
      </c>
      <c r="D95" s="22">
        <v>15</v>
      </c>
      <c r="E95" s="23">
        <v>34.79</v>
      </c>
      <c r="F95" s="24">
        <f t="shared" si="0"/>
        <v>521.85</v>
      </c>
      <c r="G95" s="25" t="s">
        <v>154</v>
      </c>
      <c r="H95" s="25" t="s">
        <v>155</v>
      </c>
      <c r="I95" s="26" t="s">
        <v>12</v>
      </c>
      <c r="J95" s="25">
        <f t="shared" si="2"/>
        <v>0.05</v>
      </c>
    </row>
    <row r="96" spans="1:11" s="16" customFormat="1" x14ac:dyDescent="0.2">
      <c r="A96" s="19">
        <v>91</v>
      </c>
      <c r="B96" s="20" t="s">
        <v>139</v>
      </c>
      <c r="C96" s="21" t="s">
        <v>138</v>
      </c>
      <c r="D96" s="22">
        <v>60</v>
      </c>
      <c r="E96" s="23">
        <v>8.2799999999999994</v>
      </c>
      <c r="F96" s="24">
        <f t="shared" si="0"/>
        <v>496.79999999999995</v>
      </c>
      <c r="G96" s="25" t="s">
        <v>154</v>
      </c>
      <c r="H96" s="25" t="s">
        <v>155</v>
      </c>
      <c r="I96" s="26" t="s">
        <v>12</v>
      </c>
      <c r="J96" s="25">
        <f t="shared" si="2"/>
        <v>0.02</v>
      </c>
    </row>
    <row r="97" spans="1:10" s="16" customFormat="1" ht="22.5" x14ac:dyDescent="0.2">
      <c r="A97" s="19">
        <v>92</v>
      </c>
      <c r="B97" s="20" t="s">
        <v>141</v>
      </c>
      <c r="C97" s="21" t="s">
        <v>128</v>
      </c>
      <c r="D97" s="22">
        <v>6</v>
      </c>
      <c r="E97" s="23">
        <v>112.87</v>
      </c>
      <c r="F97" s="24">
        <f t="shared" si="0"/>
        <v>677.22</v>
      </c>
      <c r="G97" s="25" t="s">
        <v>154</v>
      </c>
      <c r="H97" s="25" t="s">
        <v>155</v>
      </c>
      <c r="I97" s="26" t="s">
        <v>12</v>
      </c>
      <c r="J97" s="25">
        <f t="shared" si="2"/>
        <v>0.12</v>
      </c>
    </row>
    <row r="98" spans="1:10" s="16" customFormat="1" ht="22.5" x14ac:dyDescent="0.2">
      <c r="A98" s="19">
        <v>93</v>
      </c>
      <c r="B98" s="20" t="s">
        <v>142</v>
      </c>
      <c r="C98" s="21" t="s">
        <v>143</v>
      </c>
      <c r="D98" s="22">
        <v>2</v>
      </c>
      <c r="E98" s="23">
        <v>66.069999999999993</v>
      </c>
      <c r="F98" s="24">
        <f t="shared" si="0"/>
        <v>132.13999999999999</v>
      </c>
      <c r="G98" s="25" t="s">
        <v>154</v>
      </c>
      <c r="H98" s="25" t="s">
        <v>155</v>
      </c>
      <c r="I98" s="26" t="s">
        <v>12</v>
      </c>
      <c r="J98" s="25">
        <f t="shared" si="2"/>
        <v>0.1</v>
      </c>
    </row>
    <row r="99" spans="1:10" s="16" customFormat="1" ht="22.5" x14ac:dyDescent="0.2">
      <c r="A99" s="19">
        <v>94</v>
      </c>
      <c r="B99" s="20" t="s">
        <v>145</v>
      </c>
      <c r="C99" s="21" t="s">
        <v>128</v>
      </c>
      <c r="D99" s="22">
        <v>20</v>
      </c>
      <c r="E99" s="23">
        <v>44.53</v>
      </c>
      <c r="F99" s="24">
        <f t="shared" si="0"/>
        <v>890.6</v>
      </c>
      <c r="G99" s="25" t="s">
        <v>154</v>
      </c>
      <c r="H99" s="25" t="s">
        <v>155</v>
      </c>
      <c r="I99" s="26" t="s">
        <v>12</v>
      </c>
      <c r="J99" s="25">
        <f t="shared" si="2"/>
        <v>0.05</v>
      </c>
    </row>
    <row r="100" spans="1:10" s="16" customFormat="1" ht="22.5" x14ac:dyDescent="0.2">
      <c r="A100" s="19">
        <v>95</v>
      </c>
      <c r="B100" s="20" t="s">
        <v>144</v>
      </c>
      <c r="C100" s="21" t="s">
        <v>128</v>
      </c>
      <c r="D100" s="22">
        <v>20</v>
      </c>
      <c r="E100" s="23">
        <v>34.450000000000003</v>
      </c>
      <c r="F100" s="24">
        <f t="shared" si="0"/>
        <v>689</v>
      </c>
      <c r="G100" s="25" t="s">
        <v>154</v>
      </c>
      <c r="H100" s="25" t="s">
        <v>155</v>
      </c>
      <c r="I100" s="26" t="s">
        <v>12</v>
      </c>
      <c r="J100" s="25">
        <f t="shared" si="2"/>
        <v>0.05</v>
      </c>
    </row>
    <row r="101" spans="1:10" s="16" customFormat="1" x14ac:dyDescent="0.2">
      <c r="A101" s="19">
        <v>96</v>
      </c>
      <c r="B101" s="20" t="s">
        <v>146</v>
      </c>
      <c r="C101" s="21" t="s">
        <v>14</v>
      </c>
      <c r="D101" s="22">
        <v>25</v>
      </c>
      <c r="E101" s="23">
        <v>11.76</v>
      </c>
      <c r="F101" s="24">
        <f t="shared" si="0"/>
        <v>294</v>
      </c>
      <c r="G101" s="25" t="s">
        <v>154</v>
      </c>
      <c r="H101" s="25" t="s">
        <v>155</v>
      </c>
      <c r="I101" s="26" t="s">
        <v>12</v>
      </c>
      <c r="J101" s="25">
        <f t="shared" si="2"/>
        <v>0.03</v>
      </c>
    </row>
    <row r="102" spans="1:10" s="16" customFormat="1" x14ac:dyDescent="0.2">
      <c r="A102" s="19">
        <v>97</v>
      </c>
      <c r="B102" s="20" t="s">
        <v>147</v>
      </c>
      <c r="C102" s="21" t="s">
        <v>14</v>
      </c>
      <c r="D102" s="22">
        <v>15</v>
      </c>
      <c r="E102" s="23">
        <v>2.11</v>
      </c>
      <c r="F102" s="24">
        <f t="shared" si="0"/>
        <v>31.65</v>
      </c>
      <c r="G102" s="25" t="s">
        <v>154</v>
      </c>
      <c r="H102" s="25" t="s">
        <v>155</v>
      </c>
      <c r="I102" s="26" t="s">
        <v>12</v>
      </c>
      <c r="J102" s="25">
        <f t="shared" si="2"/>
        <v>0.01</v>
      </c>
    </row>
    <row r="103" spans="1:10" s="16" customFormat="1" x14ac:dyDescent="0.2">
      <c r="A103" s="19">
        <v>98</v>
      </c>
      <c r="B103" s="20" t="s">
        <v>148</v>
      </c>
      <c r="C103" s="21" t="s">
        <v>14</v>
      </c>
      <c r="D103" s="22">
        <v>15</v>
      </c>
      <c r="E103" s="23">
        <v>2.35</v>
      </c>
      <c r="F103" s="24">
        <f t="shared" si="0"/>
        <v>35.25</v>
      </c>
      <c r="G103" s="25" t="s">
        <v>154</v>
      </c>
      <c r="H103" s="25" t="s">
        <v>155</v>
      </c>
      <c r="I103" s="26" t="s">
        <v>12</v>
      </c>
      <c r="J103" s="25">
        <f t="shared" si="2"/>
        <v>0.01</v>
      </c>
    </row>
    <row r="104" spans="1:10" s="16" customFormat="1" ht="22.5" x14ac:dyDescent="0.2">
      <c r="A104" s="19">
        <v>99</v>
      </c>
      <c r="B104" s="20" t="s">
        <v>149</v>
      </c>
      <c r="C104" s="21" t="s">
        <v>15</v>
      </c>
      <c r="D104" s="22">
        <v>15</v>
      </c>
      <c r="E104" s="23">
        <v>14.54</v>
      </c>
      <c r="F104" s="24">
        <f t="shared" si="0"/>
        <v>218.1</v>
      </c>
      <c r="G104" s="25" t="s">
        <v>154</v>
      </c>
      <c r="H104" s="25" t="s">
        <v>155</v>
      </c>
      <c r="I104" s="26" t="s">
        <v>12</v>
      </c>
      <c r="J104" s="25">
        <f t="shared" si="2"/>
        <v>0.03</v>
      </c>
    </row>
    <row r="105" spans="1:10" s="16" customFormat="1" x14ac:dyDescent="0.2">
      <c r="A105" s="19">
        <v>100</v>
      </c>
      <c r="B105" s="20" t="s">
        <v>150</v>
      </c>
      <c r="C105" s="21" t="s">
        <v>152</v>
      </c>
      <c r="D105" s="22">
        <v>10</v>
      </c>
      <c r="E105" s="23">
        <v>227.64</v>
      </c>
      <c r="F105" s="24">
        <f t="shared" si="0"/>
        <v>2276.3999999999996</v>
      </c>
      <c r="G105" s="25" t="s">
        <v>154</v>
      </c>
      <c r="H105" s="25" t="s">
        <v>155</v>
      </c>
      <c r="I105" s="26" t="s">
        <v>12</v>
      </c>
      <c r="J105" s="25">
        <f t="shared" si="2"/>
        <v>0.2</v>
      </c>
    </row>
    <row r="106" spans="1:10" s="16" customFormat="1" x14ac:dyDescent="0.2">
      <c r="A106" s="19">
        <v>101</v>
      </c>
      <c r="B106" s="20" t="s">
        <v>151</v>
      </c>
      <c r="C106" s="21" t="s">
        <v>152</v>
      </c>
      <c r="D106" s="22">
        <v>10</v>
      </c>
      <c r="E106" s="23">
        <v>158.44</v>
      </c>
      <c r="F106" s="24">
        <f t="shared" si="0"/>
        <v>1584.4</v>
      </c>
      <c r="G106" s="25" t="s">
        <v>154</v>
      </c>
      <c r="H106" s="25" t="s">
        <v>155</v>
      </c>
      <c r="I106" s="26" t="s">
        <v>12</v>
      </c>
      <c r="J106" s="25">
        <f t="shared" si="2"/>
        <v>0.12</v>
      </c>
    </row>
    <row r="107" spans="1:10" s="16" customFormat="1" x14ac:dyDescent="0.2">
      <c r="A107" s="19">
        <v>102</v>
      </c>
      <c r="B107" s="20" t="s">
        <v>153</v>
      </c>
      <c r="C107" s="21" t="s">
        <v>14</v>
      </c>
      <c r="D107" s="22">
        <v>15</v>
      </c>
      <c r="E107" s="23">
        <v>4.63</v>
      </c>
      <c r="F107" s="24">
        <f t="shared" si="0"/>
        <v>69.45</v>
      </c>
      <c r="G107" s="25" t="s">
        <v>154</v>
      </c>
      <c r="H107" s="25" t="s">
        <v>155</v>
      </c>
      <c r="I107" s="26" t="s">
        <v>12</v>
      </c>
      <c r="J107" s="25">
        <f t="shared" si="2"/>
        <v>0.01</v>
      </c>
    </row>
    <row r="108" spans="1:10" ht="22.5" x14ac:dyDescent="0.2">
      <c r="E108" s="6" t="s">
        <v>156</v>
      </c>
      <c r="F108" s="18">
        <f>SUM(F6:F107)</f>
        <v>289622.18999999994</v>
      </c>
    </row>
  </sheetData>
  <mergeCells count="3">
    <mergeCell ref="A1:J1"/>
    <mergeCell ref="A2:J2"/>
    <mergeCell ref="A3:J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36/2021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Viviane</cp:lastModifiedBy>
  <cp:lastPrinted>2021-06-20T15:58:03Z</cp:lastPrinted>
  <dcterms:created xsi:type="dcterms:W3CDTF">2019-07-30T23:05:19Z</dcterms:created>
  <dcterms:modified xsi:type="dcterms:W3CDTF">2021-09-10T17:31:46Z</dcterms:modified>
</cp:coreProperties>
</file>