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COORDENAÇÃO DE MATERIAL UFF\Licitações\2021\Anexos TR CMAT 2021\Ajustados\"/>
    </mc:Choice>
  </mc:AlternateContent>
  <xr:revisionPtr revIDLastSave="0" documentId="8_{2027F41E-EEAD-40E6-A7FA-ED5DA51B2CC8}" xr6:coauthVersionLast="47" xr6:coauthVersionMax="47" xr10:uidLastSave="{00000000-0000-0000-0000-000000000000}"/>
  <bookViews>
    <workbookView xWindow="-20610" yWindow="1830" windowWidth="20730" windowHeight="11310" xr2:uid="{00000000-000D-0000-FFFF-FFFF00000000}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Folha1!$A$1:$L$91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G83" i="1"/>
  <c r="G84" i="1"/>
  <c r="G85" i="1"/>
  <c r="G86" i="1"/>
  <c r="G87" i="1"/>
  <c r="E89" i="1" l="1"/>
  <c r="G89" i="1" s="1"/>
  <c r="E53" i="1" l="1"/>
  <c r="E76" i="1"/>
  <c r="E62" i="1"/>
  <c r="E37" i="1"/>
  <c r="E25" i="1"/>
  <c r="E24" i="1"/>
  <c r="E88" i="1"/>
  <c r="G88" i="1" s="1"/>
  <c r="E82" i="1" l="1"/>
  <c r="G82" i="1" s="1"/>
  <c r="E77" i="1"/>
  <c r="G77" i="1" s="1"/>
  <c r="G76" i="1"/>
  <c r="E75" i="1"/>
  <c r="G75" i="1" s="1"/>
  <c r="E70" i="1"/>
  <c r="E65" i="1"/>
  <c r="G65" i="1" s="1"/>
  <c r="E60" i="1"/>
  <c r="G60" i="1" s="1"/>
  <c r="E35" i="1"/>
  <c r="G35" i="1" s="1"/>
  <c r="E29" i="1"/>
  <c r="E28" i="1"/>
  <c r="E10" i="1"/>
  <c r="G33" i="1"/>
  <c r="G34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1" i="1"/>
  <c r="G62" i="1"/>
  <c r="G63" i="1"/>
  <c r="G64" i="1"/>
  <c r="G66" i="1"/>
  <c r="G67" i="1"/>
  <c r="G68" i="1"/>
  <c r="G69" i="1"/>
  <c r="G70" i="1"/>
  <c r="G71" i="1"/>
  <c r="G72" i="1"/>
  <c r="G73" i="1"/>
  <c r="G74" i="1"/>
  <c r="G78" i="1"/>
  <c r="G79" i="1"/>
  <c r="G80" i="1"/>
  <c r="G81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K6" i="1" l="1"/>
  <c r="G6" i="1" l="1"/>
  <c r="G90" i="1" s="1"/>
</calcChain>
</file>

<file path=xl/sharedStrings.xml><?xml version="1.0" encoding="utf-8"?>
<sst xmlns="http://schemas.openxmlformats.org/spreadsheetml/2006/main" count="474" uniqueCount="144">
  <si>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</si>
  <si>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</si>
  <si>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</si>
  <si>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</si>
  <si>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</si>
  <si>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</si>
  <si>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</si>
  <si>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</si>
  <si>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</si>
  <si>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</si>
  <si>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</si>
  <si>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</si>
  <si>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</si>
  <si>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</si>
  <si>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</si>
  <si>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Unidade</t>
  </si>
  <si>
    <t>unidade</t>
  </si>
  <si>
    <t>UNIDADE</t>
  </si>
  <si>
    <t>CX C/500</t>
  </si>
  <si>
    <t>Elemento filtrante PP 110 H/C 5 micr, altura 25 cm, diâmetro 6,5 cm</t>
  </si>
  <si>
    <t>ELEMENTO FILTRANTE, MATERIAL POLIPROPILENO, ESPESSURA 5 MICRA, CAPACIDADE FILTRAGEM CLASSE III, APLICAÇÃO FILTRO HIDRO FILTER 9 1/2´ TR FILTER FLUX, VAZÃO 1.200 L/H</t>
  </si>
  <si>
    <t>ELETRODO MEDIÇÃO PH, TIPO COMBINADO, COMPONENTES CORPO VIDRO/ CONEXÃO BNC/ CABO COAXIAL, TEMPERATURA TRABALHO 0 A 100 ¨C, CARACTERÍSTICAS ADICIONAIS SISTEMA REF. AG/AGCL, PH 0 A 14</t>
  </si>
  <si>
    <t>ELETRODO MEDIÇÃO PH, TIPO DE REFERÊNCIA, ESCOAMENTO/DIFUSÃO, COMPONENTES CORPOVIDRO/ TIPO ESPETO (OU FORMA DE PONTA)/ JUN-, TEMPERATURA TRABALHO 0 A 70 ¨C, CARACTERÍSTICAS ADICIONAIS SISTEMA REF. AG/AGCL, PH 0 A 14</t>
  </si>
  <si>
    <t>Envelope para autoclavação (papel grau cirúrgico), em papel e plástico, onde o plástico é poliester e/ou polipropileno autoclavável. Fornecido em rolo de 10cm x 100m.</t>
  </si>
  <si>
    <t>Erlenmeyer com Tampa de Rosca: na cor azul em polipropileno autoclavavel, 500ml</t>
  </si>
  <si>
    <t>Erlenmeyer graduado: em vidro, boca estreita - 125 mL</t>
  </si>
  <si>
    <t>Erlenmeyer graduado: em vidro, boca estreita - 200 mL</t>
  </si>
  <si>
    <t>Erlenmeyer graduado: em vidro, boca estreita - 2000 mL</t>
  </si>
  <si>
    <t>Erlenmeyer graduado: em vidro, boca estreita - 25 mL</t>
  </si>
  <si>
    <t>Erlenmeyer graduado: em vidro, boca estreita - 250 mL</t>
  </si>
  <si>
    <t>Erlenmeyer graduado: em vidro, boca estreita - 300 mL</t>
  </si>
  <si>
    <t>Erlenmeyer graduado: em vidro, boca larga, 1000 mL</t>
  </si>
  <si>
    <t>Erlenmeyer, material vidro, graduação graduado, volume 250 mL, tipo boca boca larga, adicional com orla</t>
  </si>
  <si>
    <t>ERLENMEYER, MATERIAL VIDRO, GRADUAÇÃO GRADUADO, VOLUME 500 ML, TIPO BOCA BOCA ESTREITA, ACESSÓRIOS TAMPA ROSQUEÁVEL COM VEDAÇÃO</t>
  </si>
  <si>
    <t>Erlenmeyer, material vidro, graduação graduado, volume 500 mL, tipo boca boca larga, adicional com orla</t>
  </si>
  <si>
    <t>Erlenmeyer, material vidro, graduado, volume 125 mL, tipo boca boca larga, adicional com orla</t>
  </si>
  <si>
    <t>Escorredor vidros, material polipropileno branco, quantidade pinos 32, tipo parede / lavável, comprimento 50, largura 62, aplicação laboratorial</t>
  </si>
  <si>
    <t>Escova Para Limpeza de Vidrarias: 100% de Crina Animal (Referência: Ø / Escova / Cabo / Total (mm)) 2210 : 15/120/200/320 (c/ ponta virada)</t>
  </si>
  <si>
    <t>Escova Para Limpeza de Vidrarias: 100% de Crina Animal (Referência: Ø / Escova / Cabo / Total (mm)) 2320: 40-80/210/300/550</t>
  </si>
  <si>
    <t>ESPÁTULA LABORATÓRIO, MATERIAL AÇO INOX, FORMATO CANALETA, COMPRIMENTO CERCA DE 10 CM</t>
  </si>
  <si>
    <t>ESPÁTULA LABORATÓRIO, MATERIAL ARAME DE AÇO INOX, FORMATO CHATA COM COLHER, COMPRIMENTO CERCA DE 20 CM</t>
  </si>
  <si>
    <t>Espatula tipo canaleta de inox 15 cm - Espátula laboratório, material aço inox, formato canaleta, comprimento cerca de 15 cm</t>
  </si>
  <si>
    <t>Espatula tipo canaleta de inox 20 cm</t>
  </si>
  <si>
    <t>Estante de polipropileno - 60 furos para tubos com diâmetro de 16mm, autoclavável, branca.</t>
  </si>
  <si>
    <t>Estante para tubos de ensaio de 20mm diâmetro com 24 furos</t>
  </si>
  <si>
    <t>Estante para tubos de ensaio de 25mm diâmetro com 24 furos</t>
  </si>
  <si>
    <t>Estante revestida em PVC para tubo de ensaio com 12 cavidades (diâmetro da cavidade = 1,3 cm)</t>
  </si>
  <si>
    <t>Frasco borrifador: plástico 500 ml com gatilho</t>
  </si>
  <si>
    <t>Frasco citologia capacidade 3 lâminas c/tampa rosca</t>
  </si>
  <si>
    <t>FRASCO COLETOR, TIPO UNIVERSAL, MATERIAL PLÁSTICO TRANSPARENTE, CAPACIDADE CERCA DE 80 ML, TIPO TAMPA TAMPA ROSQUEÁVEL, COMPONENTES C/ ESPÁTULA, TIPO USO DESCARTÁVEL</t>
  </si>
  <si>
    <t>Frasco de plástico (polietileno), graduado, com tampa rosqueável - para produtos químicos - 1000 mL
Capacidade: 1000mL Altura boca: 3,5cm Altura corpo: 17,5cm Peso: 102g Subdivisões: 50mL Diâmetro boca: 30mm</t>
  </si>
  <si>
    <t>Frasco de plástico incolor boca larga 100g</t>
  </si>
  <si>
    <t>FRASCO DE VIDRO AMBAR 100ML COM TAMPA E BATOQUE Características: Fabricado em vidro neutro; Cor: âmbar; Capacidade: 100ml; Diâmetro do gargalo: 24mm; Altura: 98,4mm; Diâmetro externo: 49mm; Com tampa de plástico; Batoque de plástico transparente.</t>
  </si>
  <si>
    <t>FRASCO DE VIDRO INCOLOR 100ML COM TAMPA E BATOQUE Características: Fabricado em vidro neutro; Cor: incolor; Capacidade: 100ml; Com tampa de plástico; Batoque de plástico transparente.</t>
  </si>
  <si>
    <t>FRASCO LABORATÓRIO, TIPO REAGENTE, MATERIAL VIDRO ÂMBAR, CAPACIDADE 1000 ML, TIPO BOCA BOCA ESTREITA, TIPO TAMPA TAMPA ROSQUEÁVEL, ACESSÓRIOS COM BATOQUE</t>
  </si>
  <si>
    <t>FRASCO LABORATÓRIO, TIPO REAGENTE, MATERIAL VIDRO ÂMBAR, CAPACIDADE 500 ML, TIPO BOCA BOCA ESTREITA, TIPO TAMPA TAMPA ROSQUEÁVEL, ACESSÓRIOS COM BATOQUE</t>
  </si>
  <si>
    <t>Frasco Para Densidade De Agregado, Com Capacidade De 500 Ml. Conforme Nbr Nm 52.*</t>
  </si>
  <si>
    <t>Frasco para guardar amostras com boca larga e tampa de rosca, volume 10 mL</t>
  </si>
  <si>
    <t>Frasco reagente graduado: âmbar com tampa azul - confeccionado em vidro borossilicato 3.3 na cor âmbar, com dispositivo anti-gotas (anel de vedação) e tampa de rosca azul - 500 mL</t>
  </si>
  <si>
    <t>Frasco reagente graduado: âmbar com tampa azul - confeccionado em vidro borossilicato 3.3 na cor âmbar, com dispositivo anti-gotas (anel de vedação) e tampa de rosca azul, 100 mL</t>
  </si>
  <si>
    <t>Frasco reagente graduado: âmbar com tampa azul - confeccionado em vidro borossilicato 3.3 na cor âmbar, com dispositivo anti-gotas: (anel de vedação) e tampa de rosca azul - 1000 mL</t>
  </si>
  <si>
    <t>Frasco reagente graduado: tampa azul - confeccionado em vidro borossilicato 3.3, com dispositivo anti-gotas (anel de vedação) e tampa de rosca azul, 50 mL</t>
  </si>
  <si>
    <t>Frasco reagente graduado: tampa azul - confeccionado em vidro borossilicato 3.3, com dispositivo anti-gotas (anel de vedação) e tampa de rosca azul, 500 mL</t>
  </si>
  <si>
    <t>Funil de Vidro Comum: Diâmetro da boca 120 mm , Capacidade 250 ml</t>
  </si>
  <si>
    <t>Funil laboratório, material vidro, formato cilíndrico, capacidade 125 mL, acessórios torneira e rolha de vidro, adicional com 1 junta</t>
  </si>
  <si>
    <t>Funil laboratório, tipo uso analítico, material vidro, capacidade 60mL, adicional raiado, tipo haste curta, Diâmetro da boca = 7,5 cm</t>
  </si>
  <si>
    <t>Funil para pó, material vidro, diâmetro interno = 75mm, haste curta.</t>
  </si>
  <si>
    <t>Garra dupla para bureta, com mufa fixa, tipo Castaloy (BORBOLETA) Acessório utilizado para segurar as buretas no suporte universal.</t>
  </si>
  <si>
    <t>Garrafa de cultura (frasco para cultura celular), material plástico, estéril, sem filtro, com tampa, 250ML, 75CM²</t>
  </si>
  <si>
    <t>Garrafa de cultura, material plástico, estéril, sem filtro, com tampa, 60ML, 25CM² (frasco para cultura celular).</t>
  </si>
  <si>
    <t>Indicador de pH, tipo tira/fita de papel, tamanho, 6x85 mm, escala 0 a 14, menor divisão 1,0 - pH 0-1-2-3-4-5-6-7-8-9-10-11-12-13-14. Fornecimento em caixa com 100 tiras</t>
  </si>
  <si>
    <t>Kitassato 1000 ML, Frasco Kitassato, material vidro, Capacidade:1000 ml (Ø Fundo x Ø boca x Alt)=130 x 36 x 220 mm, tipo graduado, características adicionais com saída superior. Uso em várias aulas práticas do curso de Química Inorgânica e Geral. Vários experimentos em química liberam gases, esta vidraria apresenta duas saídas indispensáveis para a posterior coleta dos gases e sua futura caracterização. Em uma via faz-se a inserção dos reagentes e na outra se dá a coleta dos gases.</t>
  </si>
  <si>
    <t>kitassato, material vidro, capacidade 2000 mL, tipo graduado, características adicionais com saída superior</t>
  </si>
  <si>
    <t>kitassato, material vidro, capacidade 250 mL, tipo graduado, características adicionais com saída superior</t>
  </si>
  <si>
    <t>Kitassato, material vidro, capacidade 500 mL, tipo graduado, características adicionais com saída superior</t>
  </si>
  <si>
    <t>Lâmina para microscopia Fosca: em vidro, com espessura entre 1,0 a 1,2mm; Dimensões: 26 x 76mm; Selada a vácuo. Fosca. Cortada. A lâmina para microscopia fosca possui as dimensões de 26mm x 76 mm, contando com uma extremidade fosca de 20mm em ambos os lados, facilitando a descrição do material estudado. A espessura de uma lâmina para microscopia fosca é em torno de 1mm, fabricada em vidro alcalino, que é um tipo de vidro que possui ótimas propriedades químicas e físicas, garantindo os melhores resultados dos procedimentos com um seguro e fácil manuseio das lâminas.</t>
  </si>
  <si>
    <t>Lâmina para microscopia Lisa: em vidro, com espessura entre 1,0 a 1,2mm; Dimensões: 26 x 76mm; Cortada. A lâmina é utilizada para depositar a amostra que pretende se observar ao microscópio. A lâmina permite que seja realizada a preparação da amostra, garante a integridade do espécime e seu armazenamento a longo prazo. Também possibilita a inserção e remoção do material para análise da lente objetiva sempre que necessário, simplificando a observação. A lâmina é normalmente utilizada em conjunto com a lamínula. Indicado para uso em microscópio. Lâminas para leitura manual Comum sem lapidar Medidas: 2,6x7,6cm Espessura: 1,0 a 1,2mm Embalagem: Caixa com 50 unidades</t>
  </si>
  <si>
    <t>Lamínula para Microscopia Circular: em vidro, embaladas a vácuo em papel aluminizado. Espessura 0,13 mm - Diâmetro 15mm. A lâmina microscópica é utilizada na análise de amostra laboratoriais.É uma lâmina de vidro que dá a possibilidade de identificar o material coletado por meio de grafite ou caneta tipo retro. CARACTERÍSTICAS: - Produzidas em vidro transparente de alta qualidade; - Sem imperfeições; - Resistente a corrosão; - Uniformes em tamanho e espessura; - Para uso direto da embalagem</t>
  </si>
  <si>
    <t>Lamínula para Microscopia Retangular: em vidro, embaladas a vácuo em papel aluminizado. Espessura 0,13 mm - Tamanho - 24 x 32 mm</t>
  </si>
  <si>
    <t>Lamínula para Microscopia Retangular: em vidro, embaladas a vácuo em papel aluminizado. Espessura 0,13mm - Tamanho 24 x 50mm.</t>
  </si>
  <si>
    <t>Lava Olhos de Segurança: frasco fabricado em polietileno não autoclavável, sem graduação, mangueira cristal transparente. 500 mL</t>
  </si>
  <si>
    <t>Mangueira de silicone translucida diametro interno 6mm e diametro externo 10 mm</t>
  </si>
  <si>
    <t>Mangueira de silicone translucida diametro interno 8mm e diametro externo 11 mm espessura 2 mm</t>
  </si>
  <si>
    <t>Membrana laboratório, tipo filtração, material policarbonato, formato redonda, porosidade 0,1 micrômetros, dimensões cerca de 19 mm.</t>
  </si>
  <si>
    <t>Membrana laboratório, tipo filtração, material ptfe, formato redonda, porosidade 0,45 µm, dimensões cerca de 45 mm</t>
  </si>
  <si>
    <t>Micropipeta, monocanal, mecânica volume variável (10-100mL), formato anatômico, leve, feita plástico ABS resistente.</t>
  </si>
  <si>
    <t>Micropipeta, monocanal, mecânica volume variável (100-1000mL), formato anatômico, leve, feita plástico ABS resistente.</t>
  </si>
  <si>
    <t>Micropipeta, monocanal, mecânica volume variável de 2 a 20 mL, mecanismo de travamento de volume, formato anatômico, leve, pipetagem por deslocamento de ar para pipetagem exata, cone de ponteira com mola, total ou parcialmente autoclavável, resistente a químicos e UV, com dispensador de ponteiras, Inexatidão (%): 3.0 / 0.8 ou menor, Imprecisão(%): 1.5 / 0.3 ou menor, Pistão em aço inox.</t>
  </si>
  <si>
    <t>Micropipeta, monocanal, mecânica, volume variável (1000-10000mL), formato anatômico, leve, feita plástico ABS resistente.</t>
  </si>
  <si>
    <t>Micropipeta, monocanal, mecânica, volume variável (1000-5000mL), formato anatômico, leve, feita plástico ABS resistente..</t>
  </si>
  <si>
    <t>Microplaca de Microtitulação 96 poços Fundo chato, Estéril, - Microplaca para análises de microbiologia, sorologia, técnicas moleculares, absorbância, EIA, Elisa, transporte e armazenamento de amostras. Características: Fabricada em poliestireno transparente; Identificação alfanumérica; Formato padrão com 96 poços; Área de marcação lateral; Poços de fundo chato; Volume do poço 0,404 ml; Dimensões: 86 x 128mm; Resistente a temperaturas entre -10°C e +70°C; Unidade de Fornecimento: Unidade</t>
  </si>
  <si>
    <t>Microplaca Para Elisa 96 Poços Fabricada Em Poliestireno Transparente; COM Tampa; Resistente A Temperaturas Entre -10¨C E +70¨C; Identificação Alfanumérica; Área De Marcação Lateral; Dimensões: 86 X 128mm; Estéril. FUNDO CHATO.</t>
  </si>
  <si>
    <t>Microtubo para centrífuga: 2,0 mL, Fundo cônico, tipo Eppendorf e graduado em polipropileno atóxico com 99,9% de pureza; Livre de DNase, RNase, pirogênios, minerais ou metais pesados; Tampa com trava (Snap Cap); Velocidade de centrifugação até 14.000 xg / 20.000 xg; Autoclavável a 121ºC por 15 minutos; Pacote não-estéril.</t>
  </si>
  <si>
    <t>Microtubo tipo eppendorf , descartável, volume até 2,0 mililitros, com as seguintes características: - Incolor, em resina de grau médico (polipropileno puro); Volume: 2,0 ml; Graduação: a cada 100 µl; Suporta força de centrifugação de 35.000 xg; Temperatura de trabalho permitida: -90 até 121°C; Superfície para anotações; Embalagem: 01 pacote com 1000 tubos. Confeccionado em Polipropileno Autoclavável. Diversas utilidades, como: Centrifugação, armazenar sôro sanguineo para contra prova, armazenar amostras diversas, etc...</t>
  </si>
  <si>
    <t>Microtubo tipo Eppendorf: incolor, em polipropileno, graduado, superfície para anotações e inclui tampa. Autoclavaveis e suportem temperaturas até -70ºC e centrifugação até 14.000xG. Livres de DNas e RNase. Volume 0,5 mililitros.</t>
  </si>
  <si>
    <t>Microtubo tipo Eppendorf: Volume 1,5 a 1,7 mL, incolor, em polipropileno, graduado, superfície para anotações e inclui tampa. Autoclavaveis e suportem temperaturas até -70ºC e centrifugação até 14.000xG. Livres de DNas e RNase. Microtubo para centrifugação, armazenagem de amostras, etc.</t>
  </si>
  <si>
    <t>NAVETAS (recipiente de laboratório para pesagem) – Material: de vidro, Capacidade: 15mL, Características: Comprimento total: 80 mm, Diâmetro superior: 20mm, Haste: 30mm, Diâmetro da haste: entre 8 E 10 mm, Altura: 20mm (também chamado de barquinho ou barqueta)</t>
  </si>
  <si>
    <t>rolo de 100 metros</t>
  </si>
  <si>
    <t>Caixa com 100</t>
  </si>
  <si>
    <t>Pacote com 100 unidades</t>
  </si>
  <si>
    <t>pacote com 5 unidades</t>
  </si>
  <si>
    <t>pacote com 10 unidades</t>
  </si>
  <si>
    <t>Caixa com 100 tiras</t>
  </si>
  <si>
    <t>caixa c/ 50 und</t>
  </si>
  <si>
    <t>caixa com 50</t>
  </si>
  <si>
    <t>CAIXA COM 100</t>
  </si>
  <si>
    <t>CX C/100</t>
  </si>
  <si>
    <t>metro</t>
  </si>
  <si>
    <t>caixa c/100</t>
  </si>
  <si>
    <t>PACOTE C/500</t>
  </si>
  <si>
    <t>PACOTE COM 1000</t>
  </si>
  <si>
    <t>PACOTE C/1000</t>
  </si>
  <si>
    <t>Pacote com 500 unidades</t>
  </si>
  <si>
    <t>ESCOVA EM 100% DE CRINA ANIMAL PARA LIMPEZA DE TUBOS, FRASCOS, PIPETAS, PROVETAS, BALÕES E VIDRARIAS EM GERAL 27/40MM
Comprimento Escova: 110mm; Comprimento Cabo: 265mm; Comprimento Pincel: 30mm; Comprimento Total: 405mm. Haste de aço inoxidável</t>
  </si>
  <si>
    <t>Espátula com colher de 12cm em aço inox</t>
  </si>
  <si>
    <t>FUNIL LABORATÓRIO, MATERIAL VIDRO, FORMATO PERA, CAPACIDADE 500 ML, ACESSÓRIOS TORNEIRA DE TEFLON E ROLHA DE PLÁSTICO</t>
  </si>
  <si>
    <t>FUNIL LABORATÓRIO, MATERIAL VIDRO, FORMATO PERA, CAPACIDADE 125 ML, ACESSÓRIOS TORNEIRA DE TEFLON E ROLHA DE PLÁSTICO</t>
  </si>
  <si>
    <t>Funil simples de vidro liso de 10cm de diâmetro haste longa</t>
  </si>
  <si>
    <t>Funil simples de vidro liso de 10cm de diâmetro haste curta</t>
  </si>
  <si>
    <t xml:space="preserve">	38156</t>
  </si>
  <si>
    <t xml:space="preserve">	409398</t>
  </si>
  <si>
    <t xml:space="preserve">	264857</t>
  </si>
  <si>
    <t xml:space="preserve">	409373</t>
  </si>
  <si>
    <t xml:space="preserve">	255545</t>
  </si>
  <si>
    <t xml:space="preserve">	409370</t>
  </si>
  <si>
    <t xml:space="preserve">	4596</t>
  </si>
  <si>
    <t xml:space="preserve">	412639</t>
  </si>
  <si>
    <t xml:space="preserve">	386120</t>
  </si>
  <si>
    <t>-</t>
  </si>
  <si>
    <t xml:space="preserve">	410090</t>
  </si>
  <si>
    <t xml:space="preserve">	410082</t>
  </si>
  <si>
    <t xml:space="preserve">	241741</t>
  </si>
  <si>
    <t xml:space="preserve">	241740</t>
  </si>
  <si>
    <t xml:space="preserve">	409637</t>
  </si>
  <si>
    <t xml:space="preserve">	278573</t>
  </si>
  <si>
    <t xml:space="preserve">	278572</t>
  </si>
  <si>
    <t xml:space="preserve">	450677</t>
  </si>
  <si>
    <t xml:space="preserve">	422212</t>
  </si>
  <si>
    <t xml:space="preserve">	413145</t>
  </si>
  <si>
    <t xml:space="preserve">		413174</t>
  </si>
  <si>
    <t xml:space="preserve">	409387</t>
  </si>
  <si>
    <t>VALOR TOTAL</t>
  </si>
  <si>
    <t>SIM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</si>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</sst>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10"/>
      <name val="Calibri"/>
      <family val="2"/>
      <scheme val="minor"/>
    </font>
    <font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 wrapText="1"/>
    </xf>
    <xf numFmtId="0" fontId="12" fillId="0" borderId="0" xfId="0" applyFont="1"/>
    <xf numFmtId="0" fontId="4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4" fontId="4" fillId="4" borderId="3" xfId="1" applyFont="1" applyFill="1" applyBorder="1" applyAlignment="1">
      <alignment horizontal="center" vertical="center"/>
    </xf>
    <xf numFmtId="44" fontId="4" fillId="4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4" borderId="0" xfId="0" applyFont="1" applyFill="1" applyBorder="1"/>
    <xf numFmtId="0" fontId="9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4" fontId="9" fillId="4" borderId="3" xfId="1" applyFont="1" applyFill="1" applyBorder="1" applyAlignment="1">
      <alignment horizontal="center" vertical="center"/>
    </xf>
    <xf numFmtId="0" fontId="11" fillId="4" borderId="0" xfId="0" applyFont="1" applyFill="1" applyBorder="1"/>
    <xf numFmtId="0" fontId="2" fillId="0" borderId="0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tabSelected="1" showWhiteSpace="0" zoomScaleNormal="100" zoomScaleSheetLayoutView="80" workbookViewId="0">
      <selection activeCell="B92" sqref="B92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9.7109375" style="2" customWidth="1"/>
    <col min="4" max="4" width="11" style="3" customWidth="1"/>
    <col min="5" max="5" width="11.42578125" style="4" bestFit="1" customWidth="1"/>
    <col min="6" max="6" width="9.7109375" style="4" bestFit="1" customWidth="1"/>
    <col min="7" max="7" width="13.5703125" style="4" bestFit="1" customWidth="1"/>
    <col min="8" max="8" width="10.5703125" style="4" customWidth="1"/>
    <col min="9" max="9" width="11.5703125" style="4" customWidth="1"/>
    <col min="10" max="10" width="8.7109375" style="7" customWidth="1"/>
    <col min="11" max="11" width="15" style="4" customWidth="1"/>
    <col min="12" max="16384" width="9.140625" style="1"/>
  </cols>
  <sheetData>
    <row r="1" spans="1:1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">
      <c r="A2" s="39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39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5" spans="1:11" ht="82.9" customHeight="1" x14ac:dyDescent="0.2">
      <c r="A5" s="5" t="s">
        <v>1</v>
      </c>
      <c r="B5" s="10" t="s">
        <v>5</v>
      </c>
      <c r="C5" s="6" t="s">
        <v>13</v>
      </c>
      <c r="D5" s="10" t="s">
        <v>2</v>
      </c>
      <c r="E5" s="10" t="s">
        <v>14</v>
      </c>
      <c r="F5" s="6" t="s">
        <v>7</v>
      </c>
      <c r="G5" s="6" t="s">
        <v>6</v>
      </c>
      <c r="H5" s="6" t="s">
        <v>8</v>
      </c>
      <c r="I5" s="6" t="s">
        <v>9</v>
      </c>
      <c r="J5" s="6" t="s">
        <v>10</v>
      </c>
      <c r="K5" s="6" t="s">
        <v>11</v>
      </c>
    </row>
    <row r="6" spans="1:11" ht="22.5" x14ac:dyDescent="0.2">
      <c r="A6" s="9">
        <v>1</v>
      </c>
      <c r="B6" s="11" t="s">
        <v>19</v>
      </c>
      <c r="C6" s="18" t="s">
        <v>119</v>
      </c>
      <c r="D6" s="16" t="s">
        <v>15</v>
      </c>
      <c r="E6" s="14">
        <v>15</v>
      </c>
      <c r="F6" s="19">
        <v>27.82</v>
      </c>
      <c r="G6" s="20">
        <f>F6*E6</f>
        <v>417.3</v>
      </c>
      <c r="H6" s="20" t="s">
        <v>142</v>
      </c>
      <c r="I6" s="20" t="s">
        <v>143</v>
      </c>
      <c r="J6" s="8" t="s">
        <v>12</v>
      </c>
      <c r="K6" s="13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0.05</v>
      </c>
    </row>
    <row r="7" spans="1:11" ht="45" x14ac:dyDescent="0.2">
      <c r="A7" s="9">
        <v>2</v>
      </c>
      <c r="B7" s="11" t="s">
        <v>20</v>
      </c>
      <c r="C7" s="18" t="s">
        <v>119</v>
      </c>
      <c r="D7" s="16" t="s">
        <v>15</v>
      </c>
      <c r="E7" s="14">
        <v>18</v>
      </c>
      <c r="F7" s="19">
        <v>26.5</v>
      </c>
      <c r="G7" s="20">
        <f t="shared" ref="G7:G47" si="0">F7*E7</f>
        <v>477</v>
      </c>
      <c r="H7" s="20" t="s">
        <v>142</v>
      </c>
      <c r="I7" s="20" t="s">
        <v>143</v>
      </c>
      <c r="J7" s="8" t="s">
        <v>12</v>
      </c>
      <c r="K7" s="13">
        <f t="shared" ref="K7:K47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0.05</v>
      </c>
    </row>
    <row r="8" spans="1:11" ht="56.25" x14ac:dyDescent="0.2">
      <c r="A8" s="9">
        <v>3</v>
      </c>
      <c r="B8" s="11" t="s">
        <v>21</v>
      </c>
      <c r="C8" s="18">
        <v>283766</v>
      </c>
      <c r="D8" s="16" t="s">
        <v>15</v>
      </c>
      <c r="E8" s="14">
        <v>22</v>
      </c>
      <c r="F8" s="19">
        <v>705.01</v>
      </c>
      <c r="G8" s="20">
        <f t="shared" si="0"/>
        <v>15510.22</v>
      </c>
      <c r="H8" s="20" t="s">
        <v>142</v>
      </c>
      <c r="I8" s="20" t="s">
        <v>143</v>
      </c>
      <c r="J8" s="8" t="s">
        <v>12</v>
      </c>
      <c r="K8" s="13">
        <f t="shared" si="1"/>
        <v>0.4</v>
      </c>
    </row>
    <row r="9" spans="1:11" ht="67.5" x14ac:dyDescent="0.2">
      <c r="A9" s="9">
        <v>4</v>
      </c>
      <c r="B9" s="11" t="s">
        <v>22</v>
      </c>
      <c r="C9" s="18">
        <v>273951</v>
      </c>
      <c r="D9" s="16" t="s">
        <v>15</v>
      </c>
      <c r="E9" s="14">
        <v>10</v>
      </c>
      <c r="F9" s="19">
        <v>602.33000000000004</v>
      </c>
      <c r="G9" s="20">
        <f t="shared" si="0"/>
        <v>6023.3</v>
      </c>
      <c r="H9" s="20" t="s">
        <v>142</v>
      </c>
      <c r="I9" s="20" t="s">
        <v>143</v>
      </c>
      <c r="J9" s="8" t="s">
        <v>12</v>
      </c>
      <c r="K9" s="13">
        <f t="shared" si="1"/>
        <v>0.4</v>
      </c>
    </row>
    <row r="10" spans="1:11" ht="45" x14ac:dyDescent="0.2">
      <c r="A10" s="9">
        <v>5</v>
      </c>
      <c r="B10" s="11" t="s">
        <v>23</v>
      </c>
      <c r="C10" s="18">
        <v>289070</v>
      </c>
      <c r="D10" s="16" t="s">
        <v>97</v>
      </c>
      <c r="E10" s="14">
        <f>32+5</f>
        <v>37</v>
      </c>
      <c r="F10" s="19">
        <v>57.16</v>
      </c>
      <c r="G10" s="20">
        <f t="shared" si="0"/>
        <v>2114.92</v>
      </c>
      <c r="H10" s="20" t="s">
        <v>142</v>
      </c>
      <c r="I10" s="20" t="s">
        <v>143</v>
      </c>
      <c r="J10" s="8" t="s">
        <v>12</v>
      </c>
      <c r="K10" s="13">
        <f t="shared" si="1"/>
        <v>0.1</v>
      </c>
    </row>
    <row r="11" spans="1:11" ht="22.5" x14ac:dyDescent="0.2">
      <c r="A11" s="9">
        <v>6</v>
      </c>
      <c r="B11" s="11" t="s">
        <v>24</v>
      </c>
      <c r="C11" s="18">
        <v>241110</v>
      </c>
      <c r="D11" s="16" t="s">
        <v>17</v>
      </c>
      <c r="E11" s="14">
        <v>24</v>
      </c>
      <c r="F11" s="19">
        <v>150.33000000000001</v>
      </c>
      <c r="G11" s="20">
        <f t="shared" si="0"/>
        <v>3607.92</v>
      </c>
      <c r="H11" s="20" t="s">
        <v>142</v>
      </c>
      <c r="I11" s="20" t="s">
        <v>143</v>
      </c>
      <c r="J11" s="8" t="s">
        <v>12</v>
      </c>
      <c r="K11" s="13">
        <f t="shared" si="1"/>
        <v>0.12</v>
      </c>
    </row>
    <row r="12" spans="1:11" ht="22.5" x14ac:dyDescent="0.2">
      <c r="A12" s="9">
        <v>7</v>
      </c>
      <c r="B12" s="11" t="s">
        <v>25</v>
      </c>
      <c r="C12" s="18" t="s">
        <v>120</v>
      </c>
      <c r="D12" s="16" t="s">
        <v>16</v>
      </c>
      <c r="E12" s="14">
        <v>709</v>
      </c>
      <c r="F12" s="19">
        <v>11.7</v>
      </c>
      <c r="G12" s="20">
        <f t="shared" si="0"/>
        <v>8295.2999999999993</v>
      </c>
      <c r="H12" s="20" t="s">
        <v>142</v>
      </c>
      <c r="I12" s="20" t="s">
        <v>143</v>
      </c>
      <c r="J12" s="8" t="s">
        <v>12</v>
      </c>
      <c r="K12" s="13">
        <f t="shared" si="1"/>
        <v>0.03</v>
      </c>
    </row>
    <row r="13" spans="1:11" ht="22.5" x14ac:dyDescent="0.2">
      <c r="A13" s="9">
        <v>8</v>
      </c>
      <c r="B13" s="11" t="s">
        <v>26</v>
      </c>
      <c r="C13" s="18" t="s">
        <v>120</v>
      </c>
      <c r="D13" s="16" t="s">
        <v>16</v>
      </c>
      <c r="E13" s="14">
        <v>505</v>
      </c>
      <c r="F13" s="19">
        <v>15.96</v>
      </c>
      <c r="G13" s="20">
        <f t="shared" si="0"/>
        <v>8059.8</v>
      </c>
      <c r="H13" s="20" t="s">
        <v>142</v>
      </c>
      <c r="I13" s="20" t="s">
        <v>143</v>
      </c>
      <c r="J13" s="8" t="s">
        <v>12</v>
      </c>
      <c r="K13" s="13">
        <f t="shared" si="1"/>
        <v>0.03</v>
      </c>
    </row>
    <row r="14" spans="1:11" ht="22.5" x14ac:dyDescent="0.2">
      <c r="A14" s="9">
        <v>9</v>
      </c>
      <c r="B14" s="11" t="s">
        <v>27</v>
      </c>
      <c r="C14" s="18" t="s">
        <v>120</v>
      </c>
      <c r="D14" s="16" t="s">
        <v>16</v>
      </c>
      <c r="E14" s="14">
        <v>30</v>
      </c>
      <c r="F14" s="19">
        <v>69.989999999999995</v>
      </c>
      <c r="G14" s="20">
        <f t="shared" si="0"/>
        <v>2099.6999999999998</v>
      </c>
      <c r="H14" s="20" t="s">
        <v>142</v>
      </c>
      <c r="I14" s="20" t="s">
        <v>143</v>
      </c>
      <c r="J14" s="8" t="s">
        <v>12</v>
      </c>
      <c r="K14" s="13">
        <f t="shared" si="1"/>
        <v>0.1</v>
      </c>
    </row>
    <row r="15" spans="1:11" ht="22.5" x14ac:dyDescent="0.2">
      <c r="A15" s="9">
        <v>10</v>
      </c>
      <c r="B15" s="11" t="s">
        <v>28</v>
      </c>
      <c r="C15" s="18" t="s">
        <v>120</v>
      </c>
      <c r="D15" s="16" t="s">
        <v>16</v>
      </c>
      <c r="E15" s="14">
        <v>568</v>
      </c>
      <c r="F15" s="19">
        <v>6.51</v>
      </c>
      <c r="G15" s="20">
        <f t="shared" si="0"/>
        <v>3697.68</v>
      </c>
      <c r="H15" s="20" t="s">
        <v>142</v>
      </c>
      <c r="I15" s="20" t="s">
        <v>143</v>
      </c>
      <c r="J15" s="8" t="s">
        <v>12</v>
      </c>
      <c r="K15" s="13">
        <f t="shared" si="1"/>
        <v>0.02</v>
      </c>
    </row>
    <row r="16" spans="1:11" ht="22.5" x14ac:dyDescent="0.2">
      <c r="A16" s="9">
        <v>11</v>
      </c>
      <c r="B16" s="11" t="s">
        <v>29</v>
      </c>
      <c r="C16" s="18" t="s">
        <v>120</v>
      </c>
      <c r="D16" s="16" t="s">
        <v>16</v>
      </c>
      <c r="E16" s="14">
        <v>693</v>
      </c>
      <c r="F16" s="19">
        <v>13.4</v>
      </c>
      <c r="G16" s="20">
        <f t="shared" si="0"/>
        <v>9286.2000000000007</v>
      </c>
      <c r="H16" s="20" t="s">
        <v>142</v>
      </c>
      <c r="I16" s="20" t="s">
        <v>143</v>
      </c>
      <c r="J16" s="8" t="s">
        <v>12</v>
      </c>
      <c r="K16" s="13">
        <f t="shared" si="1"/>
        <v>0.03</v>
      </c>
    </row>
    <row r="17" spans="1:11" ht="22.5" x14ac:dyDescent="0.2">
      <c r="A17" s="9">
        <v>12</v>
      </c>
      <c r="B17" s="11" t="s">
        <v>30</v>
      </c>
      <c r="C17" s="18" t="s">
        <v>120</v>
      </c>
      <c r="D17" s="16" t="s">
        <v>16</v>
      </c>
      <c r="E17" s="14">
        <v>95</v>
      </c>
      <c r="F17" s="19">
        <v>15.63</v>
      </c>
      <c r="G17" s="20">
        <f t="shared" si="0"/>
        <v>1484.8500000000001</v>
      </c>
      <c r="H17" s="20" t="s">
        <v>142</v>
      </c>
      <c r="I17" s="20" t="s">
        <v>143</v>
      </c>
      <c r="J17" s="8" t="s">
        <v>12</v>
      </c>
      <c r="K17" s="13">
        <f t="shared" si="1"/>
        <v>0.03</v>
      </c>
    </row>
    <row r="18" spans="1:11" ht="22.5" x14ac:dyDescent="0.2">
      <c r="A18" s="9">
        <v>13</v>
      </c>
      <c r="B18" s="11" t="s">
        <v>31</v>
      </c>
      <c r="C18" s="18" t="s">
        <v>120</v>
      </c>
      <c r="D18" s="16" t="s">
        <v>16</v>
      </c>
      <c r="E18" s="14">
        <v>474</v>
      </c>
      <c r="F18" s="19">
        <v>40.090000000000003</v>
      </c>
      <c r="G18" s="20">
        <f t="shared" si="0"/>
        <v>19002.66</v>
      </c>
      <c r="H18" s="20" t="s">
        <v>142</v>
      </c>
      <c r="I18" s="20" t="s">
        <v>143</v>
      </c>
      <c r="J18" s="8" t="s">
        <v>12</v>
      </c>
      <c r="K18" s="13">
        <f t="shared" si="1"/>
        <v>0.05</v>
      </c>
    </row>
    <row r="19" spans="1:11" ht="33.75" x14ac:dyDescent="0.2">
      <c r="A19" s="9">
        <v>14</v>
      </c>
      <c r="B19" s="11" t="s">
        <v>32</v>
      </c>
      <c r="C19" s="18">
        <v>409395</v>
      </c>
      <c r="D19" s="16" t="s">
        <v>16</v>
      </c>
      <c r="E19" s="14">
        <v>139</v>
      </c>
      <c r="F19" s="19">
        <v>14.64</v>
      </c>
      <c r="G19" s="20">
        <f t="shared" si="0"/>
        <v>2034.96</v>
      </c>
      <c r="H19" s="20" t="s">
        <v>142</v>
      </c>
      <c r="I19" s="20" t="s">
        <v>143</v>
      </c>
      <c r="J19" s="8" t="s">
        <v>12</v>
      </c>
      <c r="K19" s="13">
        <f t="shared" si="1"/>
        <v>0.03</v>
      </c>
    </row>
    <row r="20" spans="1:11" ht="45" x14ac:dyDescent="0.2">
      <c r="A20" s="9">
        <v>15</v>
      </c>
      <c r="B20" s="11" t="s">
        <v>33</v>
      </c>
      <c r="C20" s="18">
        <v>409402</v>
      </c>
      <c r="D20" s="16" t="s">
        <v>16</v>
      </c>
      <c r="E20" s="14">
        <v>12</v>
      </c>
      <c r="F20" s="19">
        <v>151.74</v>
      </c>
      <c r="G20" s="20">
        <f t="shared" si="0"/>
        <v>1820.88</v>
      </c>
      <c r="H20" s="20" t="s">
        <v>142</v>
      </c>
      <c r="I20" s="20" t="s">
        <v>143</v>
      </c>
      <c r="J20" s="8" t="s">
        <v>12</v>
      </c>
      <c r="K20" s="13">
        <f t="shared" si="1"/>
        <v>0.12</v>
      </c>
    </row>
    <row r="21" spans="1:11" ht="33.75" x14ac:dyDescent="0.2">
      <c r="A21" s="9">
        <v>16</v>
      </c>
      <c r="B21" s="11" t="s">
        <v>34</v>
      </c>
      <c r="C21" s="18">
        <v>409396</v>
      </c>
      <c r="D21" s="16" t="s">
        <v>16</v>
      </c>
      <c r="E21" s="14">
        <v>15</v>
      </c>
      <c r="F21" s="19">
        <v>22.09</v>
      </c>
      <c r="G21" s="20">
        <f t="shared" si="0"/>
        <v>331.35</v>
      </c>
      <c r="H21" s="20" t="s">
        <v>142</v>
      </c>
      <c r="I21" s="20" t="s">
        <v>143</v>
      </c>
      <c r="J21" s="8" t="s">
        <v>12</v>
      </c>
      <c r="K21" s="13">
        <f t="shared" si="1"/>
        <v>0.05</v>
      </c>
    </row>
    <row r="22" spans="1:11" ht="22.5" x14ac:dyDescent="0.2">
      <c r="A22" s="9">
        <v>17</v>
      </c>
      <c r="B22" s="11" t="s">
        <v>35</v>
      </c>
      <c r="C22" s="18">
        <v>409397</v>
      </c>
      <c r="D22" s="16" t="s">
        <v>16</v>
      </c>
      <c r="E22" s="14">
        <v>42</v>
      </c>
      <c r="F22" s="19">
        <v>22.44</v>
      </c>
      <c r="G22" s="20">
        <f t="shared" si="0"/>
        <v>942.48</v>
      </c>
      <c r="H22" s="20" t="s">
        <v>142</v>
      </c>
      <c r="I22" s="20" t="s">
        <v>143</v>
      </c>
      <c r="J22" s="8" t="s">
        <v>12</v>
      </c>
      <c r="K22" s="13">
        <f t="shared" si="1"/>
        <v>0.05</v>
      </c>
    </row>
    <row r="23" spans="1:11" ht="45" x14ac:dyDescent="0.2">
      <c r="A23" s="9">
        <v>18</v>
      </c>
      <c r="B23" s="12" t="s">
        <v>36</v>
      </c>
      <c r="C23" s="18">
        <v>352945</v>
      </c>
      <c r="D23" s="17" t="s">
        <v>15</v>
      </c>
      <c r="E23" s="15">
        <v>8</v>
      </c>
      <c r="F23" s="19">
        <v>264.43</v>
      </c>
      <c r="G23" s="20">
        <f t="shared" si="0"/>
        <v>2115.44</v>
      </c>
      <c r="H23" s="20" t="s">
        <v>142</v>
      </c>
      <c r="I23" s="20" t="s">
        <v>143</v>
      </c>
      <c r="J23" s="8" t="s">
        <v>12</v>
      </c>
      <c r="K23" s="13">
        <f t="shared" si="1"/>
        <v>0.2</v>
      </c>
    </row>
    <row r="24" spans="1:11" ht="78.75" x14ac:dyDescent="0.2">
      <c r="A24" s="9">
        <v>19</v>
      </c>
      <c r="B24" s="11" t="s">
        <v>113</v>
      </c>
      <c r="C24" s="18" t="s">
        <v>121</v>
      </c>
      <c r="D24" s="16" t="s">
        <v>16</v>
      </c>
      <c r="E24" s="14">
        <f>29+1</f>
        <v>30</v>
      </c>
      <c r="F24" s="19">
        <v>9.98</v>
      </c>
      <c r="G24" s="20">
        <f t="shared" si="0"/>
        <v>299.40000000000003</v>
      </c>
      <c r="H24" s="20" t="s">
        <v>142</v>
      </c>
      <c r="I24" s="20" t="s">
        <v>143</v>
      </c>
      <c r="J24" s="8" t="s">
        <v>12</v>
      </c>
      <c r="K24" s="13">
        <f t="shared" si="1"/>
        <v>0.02</v>
      </c>
    </row>
    <row r="25" spans="1:11" ht="33.75" x14ac:dyDescent="0.2">
      <c r="A25" s="9">
        <v>20</v>
      </c>
      <c r="B25" s="12" t="s">
        <v>37</v>
      </c>
      <c r="C25" s="18">
        <v>264857</v>
      </c>
      <c r="D25" s="17" t="s">
        <v>15</v>
      </c>
      <c r="E25" s="15">
        <f>33+1</f>
        <v>34</v>
      </c>
      <c r="F25" s="19">
        <v>5.4</v>
      </c>
      <c r="G25" s="20">
        <f t="shared" si="0"/>
        <v>183.60000000000002</v>
      </c>
      <c r="H25" s="20" t="s">
        <v>142</v>
      </c>
      <c r="I25" s="20" t="s">
        <v>143</v>
      </c>
      <c r="J25" s="8" t="s">
        <v>12</v>
      </c>
      <c r="K25" s="13">
        <f t="shared" si="1"/>
        <v>0.02</v>
      </c>
    </row>
    <row r="26" spans="1:11" ht="33.75" x14ac:dyDescent="0.2">
      <c r="A26" s="9">
        <v>21</v>
      </c>
      <c r="B26" s="12" t="s">
        <v>38</v>
      </c>
      <c r="C26" s="18">
        <v>264857</v>
      </c>
      <c r="D26" s="17" t="s">
        <v>15</v>
      </c>
      <c r="E26" s="15">
        <v>30</v>
      </c>
      <c r="F26" s="19">
        <v>18.93</v>
      </c>
      <c r="G26" s="20">
        <f t="shared" si="0"/>
        <v>567.9</v>
      </c>
      <c r="H26" s="20" t="s">
        <v>142</v>
      </c>
      <c r="I26" s="20" t="s">
        <v>143</v>
      </c>
      <c r="J26" s="8" t="s">
        <v>12</v>
      </c>
      <c r="K26" s="13">
        <f t="shared" si="1"/>
        <v>0.03</v>
      </c>
    </row>
    <row r="27" spans="1:11" ht="33.75" x14ac:dyDescent="0.2">
      <c r="A27" s="9">
        <v>22</v>
      </c>
      <c r="B27" s="12" t="s">
        <v>39</v>
      </c>
      <c r="C27" s="18">
        <v>373702</v>
      </c>
      <c r="D27" s="17" t="s">
        <v>15</v>
      </c>
      <c r="E27" s="15">
        <v>78</v>
      </c>
      <c r="F27" s="19">
        <v>9.86</v>
      </c>
      <c r="G27" s="20">
        <f t="shared" si="0"/>
        <v>769.07999999999993</v>
      </c>
      <c r="H27" s="20" t="s">
        <v>142</v>
      </c>
      <c r="I27" s="20" t="s">
        <v>143</v>
      </c>
      <c r="J27" s="8" t="s">
        <v>12</v>
      </c>
      <c r="K27" s="13">
        <f t="shared" si="1"/>
        <v>0.02</v>
      </c>
    </row>
    <row r="28" spans="1:11" ht="33.75" x14ac:dyDescent="0.2">
      <c r="A28" s="9">
        <v>23</v>
      </c>
      <c r="B28" s="12" t="s">
        <v>40</v>
      </c>
      <c r="C28" s="18" t="s">
        <v>122</v>
      </c>
      <c r="D28" s="17" t="s">
        <v>15</v>
      </c>
      <c r="E28" s="15">
        <f>31+6</f>
        <v>37</v>
      </c>
      <c r="F28" s="19">
        <v>20.81</v>
      </c>
      <c r="G28" s="20">
        <f t="shared" si="0"/>
        <v>769.96999999999991</v>
      </c>
      <c r="H28" s="20" t="s">
        <v>142</v>
      </c>
      <c r="I28" s="20" t="s">
        <v>143</v>
      </c>
      <c r="J28" s="8" t="s">
        <v>12</v>
      </c>
      <c r="K28" s="13">
        <f t="shared" si="1"/>
        <v>0.05</v>
      </c>
    </row>
    <row r="29" spans="1:11" ht="33.75" x14ac:dyDescent="0.2">
      <c r="A29" s="9">
        <v>24</v>
      </c>
      <c r="B29" s="12" t="s">
        <v>41</v>
      </c>
      <c r="C29" s="18" t="s">
        <v>123</v>
      </c>
      <c r="D29" s="17" t="s">
        <v>15</v>
      </c>
      <c r="E29" s="15">
        <f>52+2</f>
        <v>54</v>
      </c>
      <c r="F29" s="19">
        <v>12.46</v>
      </c>
      <c r="G29" s="20">
        <f t="shared" si="0"/>
        <v>672.84</v>
      </c>
      <c r="H29" s="20" t="s">
        <v>142</v>
      </c>
      <c r="I29" s="20" t="s">
        <v>143</v>
      </c>
      <c r="J29" s="8" t="s">
        <v>12</v>
      </c>
      <c r="K29" s="13">
        <f t="shared" si="1"/>
        <v>0.03</v>
      </c>
    </row>
    <row r="30" spans="1:11" x14ac:dyDescent="0.2">
      <c r="A30" s="9">
        <v>25</v>
      </c>
      <c r="B30" s="12" t="s">
        <v>42</v>
      </c>
      <c r="C30" s="18" t="s">
        <v>124</v>
      </c>
      <c r="D30" s="17" t="s">
        <v>15</v>
      </c>
      <c r="E30" s="15">
        <v>23</v>
      </c>
      <c r="F30" s="19">
        <v>14.63</v>
      </c>
      <c r="G30" s="20">
        <f t="shared" si="0"/>
        <v>336.49</v>
      </c>
      <c r="H30" s="20" t="s">
        <v>142</v>
      </c>
      <c r="I30" s="20" t="s">
        <v>143</v>
      </c>
      <c r="J30" s="8" t="s">
        <v>12</v>
      </c>
      <c r="K30" s="13">
        <f t="shared" si="1"/>
        <v>0.03</v>
      </c>
    </row>
    <row r="31" spans="1:11" ht="22.5" x14ac:dyDescent="0.2">
      <c r="A31" s="9">
        <v>26</v>
      </c>
      <c r="B31" s="11" t="s">
        <v>43</v>
      </c>
      <c r="C31" s="18">
        <v>150508</v>
      </c>
      <c r="D31" s="16" t="s">
        <v>15</v>
      </c>
      <c r="E31" s="14">
        <v>12</v>
      </c>
      <c r="F31" s="19">
        <v>21.75</v>
      </c>
      <c r="G31" s="20">
        <f t="shared" si="0"/>
        <v>261</v>
      </c>
      <c r="H31" s="20" t="s">
        <v>142</v>
      </c>
      <c r="I31" s="20" t="s">
        <v>143</v>
      </c>
      <c r="J31" s="8" t="s">
        <v>12</v>
      </c>
      <c r="K31" s="13">
        <f t="shared" si="1"/>
        <v>0.05</v>
      </c>
    </row>
    <row r="32" spans="1:11" ht="22.5" x14ac:dyDescent="0.2">
      <c r="A32" s="9">
        <v>27</v>
      </c>
      <c r="B32" s="11" t="s">
        <v>44</v>
      </c>
      <c r="C32" s="18">
        <v>150508</v>
      </c>
      <c r="D32" s="16" t="s">
        <v>15</v>
      </c>
      <c r="E32" s="14">
        <v>12</v>
      </c>
      <c r="F32" s="19">
        <v>27.4</v>
      </c>
      <c r="G32" s="20">
        <f t="shared" si="0"/>
        <v>328.79999999999995</v>
      </c>
      <c r="H32" s="20" t="s">
        <v>142</v>
      </c>
      <c r="I32" s="20" t="s">
        <v>143</v>
      </c>
      <c r="J32" s="8" t="s">
        <v>12</v>
      </c>
      <c r="K32" s="13">
        <f t="shared" si="1"/>
        <v>0.05</v>
      </c>
    </row>
    <row r="33" spans="1:12" ht="22.5" x14ac:dyDescent="0.2">
      <c r="A33" s="9">
        <v>28</v>
      </c>
      <c r="B33" s="12" t="s">
        <v>45</v>
      </c>
      <c r="C33" s="18">
        <v>150508</v>
      </c>
      <c r="D33" s="17" t="s">
        <v>15</v>
      </c>
      <c r="E33" s="15">
        <v>8</v>
      </c>
      <c r="F33" s="21">
        <v>16.670000000000002</v>
      </c>
      <c r="G33" s="20">
        <f t="shared" si="0"/>
        <v>133.36000000000001</v>
      </c>
      <c r="H33" s="20" t="s">
        <v>142</v>
      </c>
      <c r="I33" s="20" t="s">
        <v>143</v>
      </c>
      <c r="J33" s="8" t="s">
        <v>12</v>
      </c>
      <c r="K33" s="13">
        <f t="shared" si="1"/>
        <v>0.03</v>
      </c>
    </row>
    <row r="34" spans="1:12" ht="22.5" x14ac:dyDescent="0.2">
      <c r="A34" s="9">
        <v>29</v>
      </c>
      <c r="B34" s="11" t="s">
        <v>46</v>
      </c>
      <c r="C34" s="18">
        <v>150508</v>
      </c>
      <c r="D34" s="16" t="s">
        <v>15</v>
      </c>
      <c r="E34" s="14">
        <v>57</v>
      </c>
      <c r="F34" s="21">
        <v>20.010000000000002</v>
      </c>
      <c r="G34" s="20">
        <f t="shared" si="0"/>
        <v>1140.5700000000002</v>
      </c>
      <c r="H34" s="20" t="s">
        <v>142</v>
      </c>
      <c r="I34" s="20" t="s">
        <v>143</v>
      </c>
      <c r="J34" s="8" t="s">
        <v>12</v>
      </c>
      <c r="K34" s="13">
        <f t="shared" si="1"/>
        <v>0.05</v>
      </c>
    </row>
    <row r="35" spans="1:12" x14ac:dyDescent="0.2">
      <c r="A35" s="9">
        <v>30</v>
      </c>
      <c r="B35" s="11" t="s">
        <v>47</v>
      </c>
      <c r="C35" s="18" t="s">
        <v>125</v>
      </c>
      <c r="D35" s="16" t="s">
        <v>15</v>
      </c>
      <c r="E35" s="14">
        <f>39+5</f>
        <v>44</v>
      </c>
      <c r="F35" s="21">
        <v>7.13</v>
      </c>
      <c r="G35" s="20">
        <f t="shared" si="0"/>
        <v>313.71999999999997</v>
      </c>
      <c r="H35" s="20" t="s">
        <v>142</v>
      </c>
      <c r="I35" s="20" t="s">
        <v>143</v>
      </c>
      <c r="J35" s="8" t="s">
        <v>12</v>
      </c>
      <c r="K35" s="13">
        <f t="shared" si="1"/>
        <v>0.02</v>
      </c>
    </row>
    <row r="36" spans="1:12" ht="22.5" x14ac:dyDescent="0.2">
      <c r="A36" s="9">
        <v>31</v>
      </c>
      <c r="B36" s="11" t="s">
        <v>48</v>
      </c>
      <c r="C36" s="18" t="s">
        <v>126</v>
      </c>
      <c r="D36" s="16" t="s">
        <v>18</v>
      </c>
      <c r="E36" s="14">
        <v>79</v>
      </c>
      <c r="F36" s="21">
        <v>385.3</v>
      </c>
      <c r="G36" s="20">
        <f t="shared" si="0"/>
        <v>30438.7</v>
      </c>
      <c r="H36" s="20" t="s">
        <v>142</v>
      </c>
      <c r="I36" s="20" t="s">
        <v>143</v>
      </c>
      <c r="J36" s="8" t="s">
        <v>12</v>
      </c>
      <c r="K36" s="13">
        <f t="shared" si="1"/>
        <v>0.2</v>
      </c>
    </row>
    <row r="37" spans="1:12" ht="56.25" x14ac:dyDescent="0.2">
      <c r="A37" s="9">
        <v>32</v>
      </c>
      <c r="B37" s="11" t="s">
        <v>49</v>
      </c>
      <c r="C37" s="18" t="s">
        <v>127</v>
      </c>
      <c r="D37" s="16" t="s">
        <v>99</v>
      </c>
      <c r="E37" s="14">
        <f>8+2</f>
        <v>10</v>
      </c>
      <c r="F37" s="21">
        <v>71.290000000000006</v>
      </c>
      <c r="G37" s="20">
        <f t="shared" si="0"/>
        <v>712.90000000000009</v>
      </c>
      <c r="H37" s="20" t="s">
        <v>142</v>
      </c>
      <c r="I37" s="20" t="s">
        <v>143</v>
      </c>
      <c r="J37" s="8" t="s">
        <v>12</v>
      </c>
      <c r="K37" s="13">
        <f t="shared" si="1"/>
        <v>0.1</v>
      </c>
    </row>
    <row r="38" spans="1:12" ht="67.5" x14ac:dyDescent="0.2">
      <c r="A38" s="9">
        <v>33</v>
      </c>
      <c r="B38" s="12" t="s">
        <v>50</v>
      </c>
      <c r="C38" s="18">
        <v>409462</v>
      </c>
      <c r="D38" s="17" t="s">
        <v>16</v>
      </c>
      <c r="E38" s="15">
        <v>9</v>
      </c>
      <c r="F38" s="21">
        <v>13.63</v>
      </c>
      <c r="G38" s="20">
        <f t="shared" si="0"/>
        <v>122.67</v>
      </c>
      <c r="H38" s="20" t="s">
        <v>142</v>
      </c>
      <c r="I38" s="20" t="s">
        <v>143</v>
      </c>
      <c r="J38" s="8" t="s">
        <v>12</v>
      </c>
      <c r="K38" s="13">
        <f t="shared" si="1"/>
        <v>0.03</v>
      </c>
    </row>
    <row r="39" spans="1:12" ht="18.75" x14ac:dyDescent="0.3">
      <c r="A39" s="9">
        <v>34</v>
      </c>
      <c r="B39" s="11" t="s">
        <v>51</v>
      </c>
      <c r="C39" s="18">
        <v>444151</v>
      </c>
      <c r="D39" s="16" t="s">
        <v>16</v>
      </c>
      <c r="E39" s="14">
        <v>109</v>
      </c>
      <c r="F39" s="21">
        <v>2.06</v>
      </c>
      <c r="G39" s="20">
        <f t="shared" si="0"/>
        <v>224.54</v>
      </c>
      <c r="H39" s="20" t="s">
        <v>142</v>
      </c>
      <c r="I39" s="20" t="s">
        <v>143</v>
      </c>
      <c r="J39" s="8" t="s">
        <v>12</v>
      </c>
      <c r="K39" s="13">
        <f t="shared" si="1"/>
        <v>0.01</v>
      </c>
      <c r="L39" s="23"/>
    </row>
    <row r="40" spans="1:12" ht="67.5" x14ac:dyDescent="0.2">
      <c r="A40" s="9">
        <v>35</v>
      </c>
      <c r="B40" s="11" t="s">
        <v>52</v>
      </c>
      <c r="C40" s="18">
        <v>409442</v>
      </c>
      <c r="D40" s="16" t="s">
        <v>16</v>
      </c>
      <c r="E40" s="14">
        <v>50</v>
      </c>
      <c r="F40" s="21">
        <v>4.22</v>
      </c>
      <c r="G40" s="20">
        <f t="shared" si="0"/>
        <v>211</v>
      </c>
      <c r="H40" s="20" t="s">
        <v>142</v>
      </c>
      <c r="I40" s="20" t="s">
        <v>143</v>
      </c>
      <c r="J40" s="8" t="s">
        <v>12</v>
      </c>
      <c r="K40" s="13">
        <f t="shared" si="1"/>
        <v>0.01</v>
      </c>
    </row>
    <row r="41" spans="1:12" ht="56.25" x14ac:dyDescent="0.2">
      <c r="A41" s="9">
        <v>36</v>
      </c>
      <c r="B41" s="11" t="s">
        <v>53</v>
      </c>
      <c r="C41" s="18">
        <v>457429</v>
      </c>
      <c r="D41" s="16" t="s">
        <v>16</v>
      </c>
      <c r="E41" s="14">
        <v>50</v>
      </c>
      <c r="F41" s="21">
        <v>4.9400000000000004</v>
      </c>
      <c r="G41" s="20">
        <f t="shared" si="0"/>
        <v>247.00000000000003</v>
      </c>
      <c r="H41" s="20" t="s">
        <v>142</v>
      </c>
      <c r="I41" s="20" t="s">
        <v>143</v>
      </c>
      <c r="J41" s="8" t="s">
        <v>12</v>
      </c>
      <c r="K41" s="13">
        <f t="shared" si="1"/>
        <v>0.01</v>
      </c>
    </row>
    <row r="42" spans="1:12" ht="45" x14ac:dyDescent="0.2">
      <c r="A42" s="9">
        <v>37</v>
      </c>
      <c r="B42" s="11" t="s">
        <v>54</v>
      </c>
      <c r="C42" s="18">
        <v>409440</v>
      </c>
      <c r="D42" s="16" t="s">
        <v>16</v>
      </c>
      <c r="E42" s="14">
        <v>18</v>
      </c>
      <c r="F42" s="21">
        <v>13.3</v>
      </c>
      <c r="G42" s="20">
        <f t="shared" si="0"/>
        <v>239.4</v>
      </c>
      <c r="H42" s="20" t="s">
        <v>142</v>
      </c>
      <c r="I42" s="20" t="s">
        <v>143</v>
      </c>
      <c r="J42" s="8" t="s">
        <v>12</v>
      </c>
      <c r="K42" s="13">
        <f t="shared" si="1"/>
        <v>0.03</v>
      </c>
    </row>
    <row r="43" spans="1:12" ht="45" x14ac:dyDescent="0.2">
      <c r="A43" s="9">
        <v>38</v>
      </c>
      <c r="B43" s="11" t="s">
        <v>55</v>
      </c>
      <c r="C43" s="18">
        <v>409439</v>
      </c>
      <c r="D43" s="16" t="s">
        <v>16</v>
      </c>
      <c r="E43" s="14">
        <v>174</v>
      </c>
      <c r="F43" s="21">
        <v>12.79</v>
      </c>
      <c r="G43" s="20">
        <f t="shared" si="0"/>
        <v>2225.46</v>
      </c>
      <c r="H43" s="20" t="s">
        <v>142</v>
      </c>
      <c r="I43" s="20" t="s">
        <v>143</v>
      </c>
      <c r="J43" s="8" t="s">
        <v>12</v>
      </c>
      <c r="K43" s="13">
        <f t="shared" si="1"/>
        <v>0.03</v>
      </c>
    </row>
    <row r="44" spans="1:12" ht="22.5" x14ac:dyDescent="0.2">
      <c r="A44" s="9">
        <v>39</v>
      </c>
      <c r="B44" s="12" t="s">
        <v>56</v>
      </c>
      <c r="C44" s="18" t="s">
        <v>128</v>
      </c>
      <c r="D44" s="17" t="s">
        <v>16</v>
      </c>
      <c r="E44" s="15">
        <v>4</v>
      </c>
      <c r="F44" s="21">
        <v>192.65</v>
      </c>
      <c r="G44" s="20">
        <f t="shared" si="0"/>
        <v>770.6</v>
      </c>
      <c r="H44" s="20" t="s">
        <v>142</v>
      </c>
      <c r="I44" s="20" t="s">
        <v>143</v>
      </c>
      <c r="J44" s="8" t="s">
        <v>12</v>
      </c>
      <c r="K44" s="13">
        <f t="shared" si="1"/>
        <v>0.12</v>
      </c>
    </row>
    <row r="45" spans="1:12" ht="22.5" x14ac:dyDescent="0.2">
      <c r="A45" s="9">
        <v>40</v>
      </c>
      <c r="B45" s="11" t="s">
        <v>57</v>
      </c>
      <c r="C45" s="18">
        <v>433852</v>
      </c>
      <c r="D45" s="16" t="s">
        <v>15</v>
      </c>
      <c r="E45" s="14">
        <v>477</v>
      </c>
      <c r="F45" s="21">
        <v>3.99</v>
      </c>
      <c r="G45" s="20">
        <f t="shared" si="0"/>
        <v>1903.23</v>
      </c>
      <c r="H45" s="20" t="s">
        <v>142</v>
      </c>
      <c r="I45" s="20" t="s">
        <v>143</v>
      </c>
      <c r="J45" s="8" t="s">
        <v>12</v>
      </c>
      <c r="K45" s="13">
        <f t="shared" si="1"/>
        <v>0.01</v>
      </c>
    </row>
    <row r="46" spans="1:12" ht="45" x14ac:dyDescent="0.2">
      <c r="A46" s="9">
        <v>41</v>
      </c>
      <c r="B46" s="11" t="s">
        <v>58</v>
      </c>
      <c r="C46" s="18" t="s">
        <v>128</v>
      </c>
      <c r="D46" s="16" t="s">
        <v>16</v>
      </c>
      <c r="E46" s="14">
        <v>52</v>
      </c>
      <c r="F46" s="21">
        <v>41.45</v>
      </c>
      <c r="G46" s="20">
        <f t="shared" si="0"/>
        <v>2155.4</v>
      </c>
      <c r="H46" s="20" t="s">
        <v>142</v>
      </c>
      <c r="I46" s="20" t="s">
        <v>143</v>
      </c>
      <c r="J46" s="8" t="s">
        <v>12</v>
      </c>
      <c r="K46" s="13">
        <f t="shared" si="1"/>
        <v>0.05</v>
      </c>
    </row>
    <row r="47" spans="1:12" ht="45" x14ac:dyDescent="0.2">
      <c r="A47" s="9">
        <v>42</v>
      </c>
      <c r="B47" s="11" t="s">
        <v>59</v>
      </c>
      <c r="C47" s="18" t="s">
        <v>128</v>
      </c>
      <c r="D47" s="16" t="s">
        <v>16</v>
      </c>
      <c r="E47" s="14">
        <v>29</v>
      </c>
      <c r="F47" s="21">
        <v>39.94</v>
      </c>
      <c r="G47" s="20">
        <f t="shared" si="0"/>
        <v>1158.26</v>
      </c>
      <c r="H47" s="20" t="s">
        <v>142</v>
      </c>
      <c r="I47" s="20" t="s">
        <v>143</v>
      </c>
      <c r="J47" s="8" t="s">
        <v>12</v>
      </c>
      <c r="K47" s="13">
        <f t="shared" si="1"/>
        <v>0.05</v>
      </c>
    </row>
    <row r="48" spans="1:12" ht="45" x14ac:dyDescent="0.2">
      <c r="A48" s="9">
        <v>43</v>
      </c>
      <c r="B48" s="11" t="s">
        <v>60</v>
      </c>
      <c r="C48" s="18">
        <v>409428</v>
      </c>
      <c r="D48" s="16" t="s">
        <v>16</v>
      </c>
      <c r="E48" s="14">
        <v>39</v>
      </c>
      <c r="F48" s="21">
        <v>120.97</v>
      </c>
      <c r="G48" s="20">
        <f t="shared" ref="G48:G88" si="2">F48*E48</f>
        <v>4717.83</v>
      </c>
      <c r="H48" s="20" t="s">
        <v>142</v>
      </c>
      <c r="I48" s="20" t="s">
        <v>143</v>
      </c>
      <c r="J48" s="8" t="s">
        <v>12</v>
      </c>
      <c r="K48" s="13">
        <f t="shared" ref="K48:K88" si="3">IF(F48&lt;0.01,"",IF(AND(F48&gt;=0.01,F48&lt;=5),0.01,IF(F48&lt;=10,0.02,IF(F48&lt;=20,0.03,IF(F48&lt;=50,0.05,IF(F48&lt;=100,0.1,IF(F48&lt;=200,0.12,IF(F48&lt;=500,0.2,IF(F48&lt;=1000,0.4,IF(F48&lt;=2000,0.5,IF(F48&lt;=5000,0.8,IF(F48&lt;=10000,F48*0.005,"Avaliação Específica"))))))))))))</f>
        <v>0.12</v>
      </c>
    </row>
    <row r="49" spans="1:12" ht="45" x14ac:dyDescent="0.2">
      <c r="A49" s="9">
        <v>44</v>
      </c>
      <c r="B49" s="11" t="s">
        <v>61</v>
      </c>
      <c r="C49" s="18">
        <v>409448</v>
      </c>
      <c r="D49" s="16" t="s">
        <v>16</v>
      </c>
      <c r="E49" s="14">
        <v>12</v>
      </c>
      <c r="F49" s="21">
        <v>50.67</v>
      </c>
      <c r="G49" s="20">
        <f t="shared" si="2"/>
        <v>608.04</v>
      </c>
      <c r="H49" s="20" t="s">
        <v>142</v>
      </c>
      <c r="I49" s="20" t="s">
        <v>143</v>
      </c>
      <c r="J49" s="8" t="s">
        <v>12</v>
      </c>
      <c r="K49" s="13">
        <f t="shared" si="3"/>
        <v>0.1</v>
      </c>
    </row>
    <row r="50" spans="1:12" ht="45" x14ac:dyDescent="0.2">
      <c r="A50" s="9">
        <v>45</v>
      </c>
      <c r="B50" s="11" t="s">
        <v>62</v>
      </c>
      <c r="C50" s="18">
        <v>409460</v>
      </c>
      <c r="D50" s="16" t="s">
        <v>16</v>
      </c>
      <c r="E50" s="14">
        <v>14</v>
      </c>
      <c r="F50" s="21">
        <v>29.77</v>
      </c>
      <c r="G50" s="20">
        <f t="shared" si="2"/>
        <v>416.78</v>
      </c>
      <c r="H50" s="20" t="s">
        <v>142</v>
      </c>
      <c r="I50" s="20" t="s">
        <v>143</v>
      </c>
      <c r="J50" s="8" t="s">
        <v>12</v>
      </c>
      <c r="K50" s="13">
        <f t="shared" si="3"/>
        <v>0.05</v>
      </c>
    </row>
    <row r="51" spans="1:12" ht="22.5" x14ac:dyDescent="0.2">
      <c r="A51" s="9">
        <v>46</v>
      </c>
      <c r="B51" s="11" t="s">
        <v>63</v>
      </c>
      <c r="C51" s="18">
        <v>411930</v>
      </c>
      <c r="D51" s="16" t="s">
        <v>16</v>
      </c>
      <c r="E51" s="14">
        <v>118</v>
      </c>
      <c r="F51" s="21">
        <v>32.729999999999997</v>
      </c>
      <c r="G51" s="20">
        <f t="shared" si="2"/>
        <v>3862.1399999999994</v>
      </c>
      <c r="H51" s="20" t="s">
        <v>142</v>
      </c>
      <c r="I51" s="20" t="s">
        <v>143</v>
      </c>
      <c r="J51" s="8" t="s">
        <v>12</v>
      </c>
      <c r="K51" s="13">
        <f t="shared" si="3"/>
        <v>0.05</v>
      </c>
    </row>
    <row r="52" spans="1:12" ht="33.75" x14ac:dyDescent="0.3">
      <c r="A52" s="9">
        <v>47</v>
      </c>
      <c r="B52" s="11" t="s">
        <v>64</v>
      </c>
      <c r="C52" s="18" t="s">
        <v>129</v>
      </c>
      <c r="D52" s="16" t="s">
        <v>16</v>
      </c>
      <c r="E52" s="14">
        <v>39</v>
      </c>
      <c r="F52" s="21">
        <v>89.52</v>
      </c>
      <c r="G52" s="20">
        <f t="shared" si="2"/>
        <v>3491.2799999999997</v>
      </c>
      <c r="H52" s="20" t="s">
        <v>142</v>
      </c>
      <c r="I52" s="20" t="s">
        <v>143</v>
      </c>
      <c r="J52" s="8" t="s">
        <v>12</v>
      </c>
      <c r="K52" s="13">
        <f t="shared" si="3"/>
        <v>0.1</v>
      </c>
      <c r="L52" s="23"/>
    </row>
    <row r="53" spans="1:12" ht="33.75" x14ac:dyDescent="0.2">
      <c r="A53" s="9">
        <v>48</v>
      </c>
      <c r="B53" s="11" t="s">
        <v>116</v>
      </c>
      <c r="C53" s="18" t="s">
        <v>130</v>
      </c>
      <c r="D53" s="16" t="s">
        <v>16</v>
      </c>
      <c r="E53" s="14">
        <f>62+10</f>
        <v>72</v>
      </c>
      <c r="F53" s="21">
        <v>101.1</v>
      </c>
      <c r="G53" s="20">
        <f t="shared" si="2"/>
        <v>7279.2</v>
      </c>
      <c r="H53" s="20" t="s">
        <v>142</v>
      </c>
      <c r="I53" s="20" t="s">
        <v>143</v>
      </c>
      <c r="J53" s="8" t="s">
        <v>12</v>
      </c>
      <c r="K53" s="13">
        <f t="shared" si="3"/>
        <v>0.12</v>
      </c>
    </row>
    <row r="54" spans="1:12" ht="33.75" x14ac:dyDescent="0.2">
      <c r="A54" s="9">
        <v>49</v>
      </c>
      <c r="B54" s="11" t="s">
        <v>115</v>
      </c>
      <c r="C54" s="18">
        <v>410081</v>
      </c>
      <c r="D54" s="16" t="s">
        <v>16</v>
      </c>
      <c r="E54" s="14">
        <v>14</v>
      </c>
      <c r="F54" s="21">
        <v>87.97</v>
      </c>
      <c r="G54" s="20">
        <f t="shared" si="2"/>
        <v>1231.58</v>
      </c>
      <c r="H54" s="20" t="s">
        <v>142</v>
      </c>
      <c r="I54" s="20" t="s">
        <v>143</v>
      </c>
      <c r="J54" s="8" t="s">
        <v>12</v>
      </c>
      <c r="K54" s="13">
        <f t="shared" si="3"/>
        <v>0.1</v>
      </c>
    </row>
    <row r="55" spans="1:12" ht="33.75" x14ac:dyDescent="0.2">
      <c r="A55" s="9">
        <v>50</v>
      </c>
      <c r="B55" s="11" t="s">
        <v>65</v>
      </c>
      <c r="C55" s="18">
        <v>410100</v>
      </c>
      <c r="D55" s="16" t="s">
        <v>16</v>
      </c>
      <c r="E55" s="14">
        <v>74</v>
      </c>
      <c r="F55" s="21">
        <v>12.84</v>
      </c>
      <c r="G55" s="20">
        <f t="shared" si="2"/>
        <v>950.16</v>
      </c>
      <c r="H55" s="20" t="s">
        <v>142</v>
      </c>
      <c r="I55" s="20" t="s">
        <v>143</v>
      </c>
      <c r="J55" s="8" t="s">
        <v>12</v>
      </c>
      <c r="K55" s="13">
        <f t="shared" si="3"/>
        <v>0.03</v>
      </c>
    </row>
    <row r="56" spans="1:12" ht="22.5" x14ac:dyDescent="0.2">
      <c r="A56" s="9">
        <v>51</v>
      </c>
      <c r="B56" s="11" t="s">
        <v>66</v>
      </c>
      <c r="C56" s="18">
        <v>410112</v>
      </c>
      <c r="D56" s="16" t="s">
        <v>16</v>
      </c>
      <c r="E56" s="14">
        <v>157</v>
      </c>
      <c r="F56" s="21">
        <v>10.56</v>
      </c>
      <c r="G56" s="20">
        <f t="shared" si="2"/>
        <v>1657.92</v>
      </c>
      <c r="H56" s="20" t="s">
        <v>142</v>
      </c>
      <c r="I56" s="20" t="s">
        <v>143</v>
      </c>
      <c r="J56" s="8" t="s">
        <v>12</v>
      </c>
      <c r="K56" s="13">
        <f t="shared" si="3"/>
        <v>0.03</v>
      </c>
    </row>
    <row r="57" spans="1:12" ht="33.75" x14ac:dyDescent="0.2">
      <c r="A57" s="9">
        <v>52</v>
      </c>
      <c r="B57" s="11" t="s">
        <v>67</v>
      </c>
      <c r="C57" s="18" t="s">
        <v>128</v>
      </c>
      <c r="D57" s="16" t="s">
        <v>15</v>
      </c>
      <c r="E57" s="14">
        <v>107</v>
      </c>
      <c r="F57" s="21">
        <v>153.03</v>
      </c>
      <c r="G57" s="20">
        <f t="shared" si="2"/>
        <v>16374.210000000001</v>
      </c>
      <c r="H57" s="20" t="s">
        <v>142</v>
      </c>
      <c r="I57" s="20" t="s">
        <v>143</v>
      </c>
      <c r="J57" s="8" t="s">
        <v>12</v>
      </c>
      <c r="K57" s="13">
        <f t="shared" si="3"/>
        <v>0.12</v>
      </c>
    </row>
    <row r="58" spans="1:12" ht="33.75" x14ac:dyDescent="0.2">
      <c r="A58" s="9">
        <v>53</v>
      </c>
      <c r="B58" s="11" t="s">
        <v>68</v>
      </c>
      <c r="C58" s="18" t="s">
        <v>131</v>
      </c>
      <c r="D58" s="16" t="s">
        <v>100</v>
      </c>
      <c r="E58" s="14">
        <v>38</v>
      </c>
      <c r="F58" s="21">
        <v>69.02</v>
      </c>
      <c r="G58" s="20">
        <f t="shared" si="2"/>
        <v>2622.7599999999998</v>
      </c>
      <c r="H58" s="20" t="s">
        <v>142</v>
      </c>
      <c r="I58" s="20" t="s">
        <v>143</v>
      </c>
      <c r="J58" s="8" t="s">
        <v>12</v>
      </c>
      <c r="K58" s="13">
        <f t="shared" si="3"/>
        <v>0.1</v>
      </c>
    </row>
    <row r="59" spans="1:12" ht="33.75" x14ac:dyDescent="0.2">
      <c r="A59" s="9">
        <v>54</v>
      </c>
      <c r="B59" s="11" t="s">
        <v>69</v>
      </c>
      <c r="C59" s="18" t="s">
        <v>132</v>
      </c>
      <c r="D59" s="16" t="s">
        <v>101</v>
      </c>
      <c r="E59" s="14">
        <v>64</v>
      </c>
      <c r="F59" s="21">
        <v>59.35</v>
      </c>
      <c r="G59" s="20">
        <f t="shared" si="2"/>
        <v>3798.4</v>
      </c>
      <c r="H59" s="20" t="s">
        <v>142</v>
      </c>
      <c r="I59" s="20" t="s">
        <v>143</v>
      </c>
      <c r="J59" s="8" t="s">
        <v>12</v>
      </c>
      <c r="K59" s="13">
        <f t="shared" si="3"/>
        <v>0.1</v>
      </c>
    </row>
    <row r="60" spans="1:12" ht="45" x14ac:dyDescent="0.2">
      <c r="A60" s="9">
        <v>55</v>
      </c>
      <c r="B60" s="11" t="s">
        <v>70</v>
      </c>
      <c r="C60" s="18">
        <v>241723</v>
      </c>
      <c r="D60" s="16" t="s">
        <v>102</v>
      </c>
      <c r="E60" s="14">
        <f>600+5</f>
        <v>605</v>
      </c>
      <c r="F60" s="21">
        <v>34.33</v>
      </c>
      <c r="G60" s="20">
        <f t="shared" si="2"/>
        <v>20769.649999999998</v>
      </c>
      <c r="H60" s="20" t="s">
        <v>142</v>
      </c>
      <c r="I60" s="20" t="s">
        <v>143</v>
      </c>
      <c r="J60" s="8" t="s">
        <v>12</v>
      </c>
      <c r="K60" s="13">
        <f t="shared" si="3"/>
        <v>0.05</v>
      </c>
    </row>
    <row r="61" spans="1:12" ht="123.75" x14ac:dyDescent="0.2">
      <c r="A61" s="9">
        <v>56</v>
      </c>
      <c r="B61" s="12" t="s">
        <v>71</v>
      </c>
      <c r="C61" s="18">
        <v>408777</v>
      </c>
      <c r="D61" s="17" t="s">
        <v>16</v>
      </c>
      <c r="E61" s="15">
        <v>9</v>
      </c>
      <c r="F61" s="21">
        <v>100.2</v>
      </c>
      <c r="G61" s="20">
        <f t="shared" si="2"/>
        <v>901.80000000000007</v>
      </c>
      <c r="H61" s="20" t="s">
        <v>142</v>
      </c>
      <c r="I61" s="20" t="s">
        <v>143</v>
      </c>
      <c r="J61" s="8" t="s">
        <v>12</v>
      </c>
      <c r="K61" s="13">
        <f t="shared" si="3"/>
        <v>0.12</v>
      </c>
    </row>
    <row r="62" spans="1:12" ht="33.75" x14ac:dyDescent="0.2">
      <c r="A62" s="9">
        <v>57</v>
      </c>
      <c r="B62" s="11" t="s">
        <v>72</v>
      </c>
      <c r="C62" s="18">
        <v>408778</v>
      </c>
      <c r="D62" s="16" t="s">
        <v>16</v>
      </c>
      <c r="E62" s="14">
        <f>33+1</f>
        <v>34</v>
      </c>
      <c r="F62" s="21">
        <v>173.24</v>
      </c>
      <c r="G62" s="20">
        <f t="shared" si="2"/>
        <v>5890.16</v>
      </c>
      <c r="H62" s="20" t="s">
        <v>142</v>
      </c>
      <c r="I62" s="20" t="s">
        <v>143</v>
      </c>
      <c r="J62" s="8" t="s">
        <v>12</v>
      </c>
      <c r="K62" s="13">
        <f t="shared" si="3"/>
        <v>0.12</v>
      </c>
    </row>
    <row r="63" spans="1:12" ht="33.75" x14ac:dyDescent="0.2">
      <c r="A63" s="9">
        <v>58</v>
      </c>
      <c r="B63" s="11" t="s">
        <v>73</v>
      </c>
      <c r="C63" s="18">
        <v>408774</v>
      </c>
      <c r="D63" s="16" t="s">
        <v>16</v>
      </c>
      <c r="E63" s="14">
        <v>53</v>
      </c>
      <c r="F63" s="21">
        <v>34.630000000000003</v>
      </c>
      <c r="G63" s="20">
        <f t="shared" si="2"/>
        <v>1835.39</v>
      </c>
      <c r="H63" s="20" t="s">
        <v>142</v>
      </c>
      <c r="I63" s="20" t="s">
        <v>143</v>
      </c>
      <c r="J63" s="8" t="s">
        <v>12</v>
      </c>
      <c r="K63" s="13">
        <f t="shared" si="3"/>
        <v>0.05</v>
      </c>
    </row>
    <row r="64" spans="1:12" ht="33.75" x14ac:dyDescent="0.2">
      <c r="A64" s="9">
        <v>59</v>
      </c>
      <c r="B64" s="12" t="s">
        <v>74</v>
      </c>
      <c r="C64" s="18">
        <v>408775</v>
      </c>
      <c r="D64" s="17" t="s">
        <v>16</v>
      </c>
      <c r="E64" s="15">
        <v>37</v>
      </c>
      <c r="F64" s="21">
        <v>43.1</v>
      </c>
      <c r="G64" s="20">
        <f t="shared" si="2"/>
        <v>1594.7</v>
      </c>
      <c r="H64" s="20" t="s">
        <v>142</v>
      </c>
      <c r="I64" s="20" t="s">
        <v>143</v>
      </c>
      <c r="J64" s="8" t="s">
        <v>12</v>
      </c>
      <c r="K64" s="13">
        <f t="shared" si="3"/>
        <v>0.05</v>
      </c>
    </row>
    <row r="65" spans="1:11" ht="146.25" x14ac:dyDescent="0.2">
      <c r="A65" s="9">
        <v>60</v>
      </c>
      <c r="B65" s="12" t="s">
        <v>75</v>
      </c>
      <c r="C65" s="18">
        <v>226967</v>
      </c>
      <c r="D65" s="17" t="s">
        <v>103</v>
      </c>
      <c r="E65" s="15">
        <f>350+25</f>
        <v>375</v>
      </c>
      <c r="F65" s="21">
        <v>9.02</v>
      </c>
      <c r="G65" s="20">
        <f t="shared" si="2"/>
        <v>3382.5</v>
      </c>
      <c r="H65" s="20" t="s">
        <v>142</v>
      </c>
      <c r="I65" s="20" t="s">
        <v>143</v>
      </c>
      <c r="J65" s="8" t="s">
        <v>12</v>
      </c>
      <c r="K65" s="13">
        <f t="shared" si="3"/>
        <v>0.02</v>
      </c>
    </row>
    <row r="66" spans="1:11" ht="168.75" x14ac:dyDescent="0.2">
      <c r="A66" s="9">
        <v>61</v>
      </c>
      <c r="B66" s="11" t="s">
        <v>76</v>
      </c>
      <c r="C66" s="18">
        <v>226968</v>
      </c>
      <c r="D66" s="16" t="s">
        <v>104</v>
      </c>
      <c r="E66" s="14">
        <v>130</v>
      </c>
      <c r="F66" s="21">
        <v>9.5500000000000007</v>
      </c>
      <c r="G66" s="20">
        <f t="shared" si="2"/>
        <v>1241.5</v>
      </c>
      <c r="H66" s="20" t="s">
        <v>142</v>
      </c>
      <c r="I66" s="20" t="s">
        <v>143</v>
      </c>
      <c r="J66" s="8" t="s">
        <v>12</v>
      </c>
      <c r="K66" s="13">
        <f t="shared" si="3"/>
        <v>0.02</v>
      </c>
    </row>
    <row r="67" spans="1:11" ht="135" x14ac:dyDescent="0.2">
      <c r="A67" s="9">
        <v>62</v>
      </c>
      <c r="B67" s="11" t="s">
        <v>77</v>
      </c>
      <c r="C67" s="18" t="s">
        <v>133</v>
      </c>
      <c r="D67" s="16" t="s">
        <v>105</v>
      </c>
      <c r="E67" s="14">
        <v>29</v>
      </c>
      <c r="F67" s="21">
        <v>30.44</v>
      </c>
      <c r="G67" s="20">
        <f t="shared" si="2"/>
        <v>882.76</v>
      </c>
      <c r="H67" s="20" t="s">
        <v>142</v>
      </c>
      <c r="I67" s="20" t="s">
        <v>143</v>
      </c>
      <c r="J67" s="8" t="s">
        <v>12</v>
      </c>
      <c r="K67" s="13">
        <f t="shared" si="3"/>
        <v>0.05</v>
      </c>
    </row>
    <row r="68" spans="1:11" ht="33.75" x14ac:dyDescent="0.2">
      <c r="A68" s="9">
        <v>63</v>
      </c>
      <c r="B68" s="11" t="s">
        <v>78</v>
      </c>
      <c r="C68" s="18" t="s">
        <v>134</v>
      </c>
      <c r="D68" s="16" t="s">
        <v>106</v>
      </c>
      <c r="E68" s="14">
        <v>52</v>
      </c>
      <c r="F68" s="21">
        <v>7.56</v>
      </c>
      <c r="G68" s="20">
        <f t="shared" si="2"/>
        <v>393.12</v>
      </c>
      <c r="H68" s="20" t="s">
        <v>142</v>
      </c>
      <c r="I68" s="20" t="s">
        <v>143</v>
      </c>
      <c r="J68" s="8" t="s">
        <v>12</v>
      </c>
      <c r="K68" s="13">
        <f t="shared" si="3"/>
        <v>0.02</v>
      </c>
    </row>
    <row r="69" spans="1:11" ht="33.75" x14ac:dyDescent="0.2">
      <c r="A69" s="9">
        <v>64</v>
      </c>
      <c r="B69" s="11" t="s">
        <v>79</v>
      </c>
      <c r="C69" s="18" t="s">
        <v>135</v>
      </c>
      <c r="D69" s="16" t="s">
        <v>98</v>
      </c>
      <c r="E69" s="14">
        <v>78</v>
      </c>
      <c r="F69" s="21">
        <v>9.69</v>
      </c>
      <c r="G69" s="20">
        <f t="shared" si="2"/>
        <v>755.81999999999994</v>
      </c>
      <c r="H69" s="20" t="s">
        <v>142</v>
      </c>
      <c r="I69" s="20" t="s">
        <v>143</v>
      </c>
      <c r="J69" s="8" t="s">
        <v>12</v>
      </c>
      <c r="K69" s="13">
        <f t="shared" si="3"/>
        <v>0.02</v>
      </c>
    </row>
    <row r="70" spans="1:11" ht="33.75" x14ac:dyDescent="0.2">
      <c r="A70" s="9">
        <v>65</v>
      </c>
      <c r="B70" s="11" t="s">
        <v>80</v>
      </c>
      <c r="C70" s="18">
        <v>428623</v>
      </c>
      <c r="D70" s="16" t="s">
        <v>15</v>
      </c>
      <c r="E70" s="14">
        <f>44+3</f>
        <v>47</v>
      </c>
      <c r="F70" s="21">
        <v>35.93</v>
      </c>
      <c r="G70" s="20">
        <f t="shared" si="2"/>
        <v>1688.71</v>
      </c>
      <c r="H70" s="20" t="s">
        <v>142</v>
      </c>
      <c r="I70" s="20" t="s">
        <v>143</v>
      </c>
      <c r="J70" s="8" t="s">
        <v>12</v>
      </c>
      <c r="K70" s="13">
        <f t="shared" si="3"/>
        <v>0.05</v>
      </c>
    </row>
    <row r="71" spans="1:11" ht="22.5" x14ac:dyDescent="0.2">
      <c r="A71" s="9">
        <v>66</v>
      </c>
      <c r="B71" s="11" t="s">
        <v>81</v>
      </c>
      <c r="C71" s="18">
        <v>297580</v>
      </c>
      <c r="D71" s="16" t="s">
        <v>107</v>
      </c>
      <c r="E71" s="14">
        <v>79</v>
      </c>
      <c r="F71" s="21">
        <v>12.97</v>
      </c>
      <c r="G71" s="20">
        <f t="shared" si="2"/>
        <v>1024.6300000000001</v>
      </c>
      <c r="H71" s="20" t="s">
        <v>142</v>
      </c>
      <c r="I71" s="20" t="s">
        <v>143</v>
      </c>
      <c r="J71" s="8" t="s">
        <v>12</v>
      </c>
      <c r="K71" s="13">
        <f t="shared" si="3"/>
        <v>0.03</v>
      </c>
    </row>
    <row r="72" spans="1:11" ht="33.75" x14ac:dyDescent="0.2">
      <c r="A72" s="9">
        <v>67</v>
      </c>
      <c r="B72" s="11" t="s">
        <v>82</v>
      </c>
      <c r="C72" s="18">
        <v>295752</v>
      </c>
      <c r="D72" s="16" t="s">
        <v>107</v>
      </c>
      <c r="E72" s="14">
        <v>39</v>
      </c>
      <c r="F72" s="21">
        <v>14.75</v>
      </c>
      <c r="G72" s="20">
        <f t="shared" si="2"/>
        <v>575.25</v>
      </c>
      <c r="H72" s="20" t="s">
        <v>142</v>
      </c>
      <c r="I72" s="20" t="s">
        <v>143</v>
      </c>
      <c r="J72" s="8" t="s">
        <v>12</v>
      </c>
      <c r="K72" s="13">
        <f t="shared" si="3"/>
        <v>0.03</v>
      </c>
    </row>
    <row r="73" spans="1:11" ht="33.75" x14ac:dyDescent="0.2">
      <c r="A73" s="9">
        <v>68</v>
      </c>
      <c r="B73" s="12" t="s">
        <v>83</v>
      </c>
      <c r="C73" s="18">
        <v>454925</v>
      </c>
      <c r="D73" s="17" t="s">
        <v>108</v>
      </c>
      <c r="E73" s="15">
        <v>4</v>
      </c>
      <c r="F73" s="21">
        <v>405.55</v>
      </c>
      <c r="G73" s="20">
        <f t="shared" si="2"/>
        <v>1622.2</v>
      </c>
      <c r="H73" s="20" t="s">
        <v>142</v>
      </c>
      <c r="I73" s="20" t="s">
        <v>143</v>
      </c>
      <c r="J73" s="8" t="s">
        <v>12</v>
      </c>
      <c r="K73" s="13">
        <f t="shared" si="3"/>
        <v>0.2</v>
      </c>
    </row>
    <row r="74" spans="1:11" ht="33.75" x14ac:dyDescent="0.2">
      <c r="A74" s="9">
        <v>69</v>
      </c>
      <c r="B74" s="12" t="s">
        <v>84</v>
      </c>
      <c r="C74" s="18">
        <v>410151</v>
      </c>
      <c r="D74" s="17" t="s">
        <v>108</v>
      </c>
      <c r="E74" s="15">
        <v>4</v>
      </c>
      <c r="F74" s="21">
        <v>1175.07</v>
      </c>
      <c r="G74" s="20">
        <f t="shared" si="2"/>
        <v>4700.28</v>
      </c>
      <c r="H74" s="20" t="s">
        <v>142</v>
      </c>
      <c r="I74" s="20" t="s">
        <v>143</v>
      </c>
      <c r="J74" s="8" t="s">
        <v>12</v>
      </c>
      <c r="K74" s="13">
        <f t="shared" si="3"/>
        <v>0.5</v>
      </c>
    </row>
    <row r="75" spans="1:11" ht="33.75" x14ac:dyDescent="0.2">
      <c r="A75" s="9">
        <v>70</v>
      </c>
      <c r="B75" s="11" t="s">
        <v>85</v>
      </c>
      <c r="C75" s="18" t="s">
        <v>136</v>
      </c>
      <c r="D75" s="16" t="s">
        <v>15</v>
      </c>
      <c r="E75" s="14">
        <f>57+6</f>
        <v>63</v>
      </c>
      <c r="F75" s="21">
        <v>271.76</v>
      </c>
      <c r="G75" s="20">
        <f t="shared" si="2"/>
        <v>17120.88</v>
      </c>
      <c r="H75" s="20" t="s">
        <v>142</v>
      </c>
      <c r="I75" s="20" t="s">
        <v>143</v>
      </c>
      <c r="J75" s="8" t="s">
        <v>12</v>
      </c>
      <c r="K75" s="13">
        <f t="shared" si="3"/>
        <v>0.2</v>
      </c>
    </row>
    <row r="76" spans="1:11" ht="33.75" x14ac:dyDescent="0.2">
      <c r="A76" s="9">
        <v>71</v>
      </c>
      <c r="B76" s="11" t="s">
        <v>86</v>
      </c>
      <c r="C76" s="18" t="s">
        <v>136</v>
      </c>
      <c r="D76" s="16" t="s">
        <v>15</v>
      </c>
      <c r="E76" s="14">
        <f>84+6+1</f>
        <v>91</v>
      </c>
      <c r="F76" s="21">
        <v>221.11</v>
      </c>
      <c r="G76" s="20">
        <f t="shared" si="2"/>
        <v>20121.010000000002</v>
      </c>
      <c r="H76" s="20" t="s">
        <v>142</v>
      </c>
      <c r="I76" s="20" t="s">
        <v>143</v>
      </c>
      <c r="J76" s="8" t="s">
        <v>12</v>
      </c>
      <c r="K76" s="13">
        <f t="shared" si="3"/>
        <v>0.2</v>
      </c>
    </row>
    <row r="77" spans="1:11" ht="101.25" x14ac:dyDescent="0.2">
      <c r="A77" s="9">
        <v>72</v>
      </c>
      <c r="B77" s="11" t="s">
        <v>87</v>
      </c>
      <c r="C77" s="18" t="s">
        <v>136</v>
      </c>
      <c r="D77" s="16" t="s">
        <v>15</v>
      </c>
      <c r="E77" s="14">
        <f>13+4</f>
        <v>17</v>
      </c>
      <c r="F77" s="21">
        <v>178.63</v>
      </c>
      <c r="G77" s="20">
        <f t="shared" si="2"/>
        <v>3036.71</v>
      </c>
      <c r="H77" s="20" t="s">
        <v>142</v>
      </c>
      <c r="I77" s="20" t="s">
        <v>143</v>
      </c>
      <c r="J77" s="8" t="s">
        <v>12</v>
      </c>
      <c r="K77" s="13">
        <f t="shared" si="3"/>
        <v>0.12</v>
      </c>
    </row>
    <row r="78" spans="1:11" ht="33.75" x14ac:dyDescent="0.2">
      <c r="A78" s="9">
        <v>73</v>
      </c>
      <c r="B78" s="11" t="s">
        <v>88</v>
      </c>
      <c r="C78" s="18" t="s">
        <v>136</v>
      </c>
      <c r="D78" s="16" t="s">
        <v>15</v>
      </c>
      <c r="E78" s="14">
        <v>37</v>
      </c>
      <c r="F78" s="21">
        <v>227.41</v>
      </c>
      <c r="G78" s="20">
        <f t="shared" si="2"/>
        <v>8414.17</v>
      </c>
      <c r="H78" s="20" t="s">
        <v>142</v>
      </c>
      <c r="I78" s="20" t="s">
        <v>143</v>
      </c>
      <c r="J78" s="8" t="s">
        <v>12</v>
      </c>
      <c r="K78" s="13">
        <f t="shared" si="3"/>
        <v>0.2</v>
      </c>
    </row>
    <row r="79" spans="1:11" ht="33.75" x14ac:dyDescent="0.2">
      <c r="A79" s="9">
        <v>74</v>
      </c>
      <c r="B79" s="11" t="s">
        <v>89</v>
      </c>
      <c r="C79" s="18" t="s">
        <v>136</v>
      </c>
      <c r="D79" s="16" t="s">
        <v>15</v>
      </c>
      <c r="E79" s="14">
        <v>30</v>
      </c>
      <c r="F79" s="21">
        <v>223.73</v>
      </c>
      <c r="G79" s="20">
        <f t="shared" si="2"/>
        <v>6711.9</v>
      </c>
      <c r="H79" s="20" t="s">
        <v>142</v>
      </c>
      <c r="I79" s="20" t="s">
        <v>143</v>
      </c>
      <c r="J79" s="8" t="s">
        <v>12</v>
      </c>
      <c r="K79" s="13">
        <f t="shared" si="3"/>
        <v>0.2</v>
      </c>
    </row>
    <row r="80" spans="1:11" ht="135" x14ac:dyDescent="0.2">
      <c r="A80" s="9">
        <v>75</v>
      </c>
      <c r="B80" s="11" t="s">
        <v>90</v>
      </c>
      <c r="C80" s="18" t="s">
        <v>137</v>
      </c>
      <c r="D80" s="16" t="s">
        <v>15</v>
      </c>
      <c r="E80" s="14">
        <v>43</v>
      </c>
      <c r="F80" s="21">
        <v>4.82</v>
      </c>
      <c r="G80" s="20">
        <f t="shared" si="2"/>
        <v>207.26000000000002</v>
      </c>
      <c r="H80" s="20" t="s">
        <v>142</v>
      </c>
      <c r="I80" s="20" t="s">
        <v>143</v>
      </c>
      <c r="J80" s="8" t="s">
        <v>12</v>
      </c>
      <c r="K80" s="13">
        <f t="shared" si="3"/>
        <v>0.01</v>
      </c>
    </row>
    <row r="81" spans="1:12" ht="67.5" x14ac:dyDescent="0.2">
      <c r="A81" s="9">
        <v>76</v>
      </c>
      <c r="B81" s="11" t="s">
        <v>91</v>
      </c>
      <c r="C81" s="18" t="s">
        <v>128</v>
      </c>
      <c r="D81" s="16" t="s">
        <v>16</v>
      </c>
      <c r="E81" s="14">
        <v>192</v>
      </c>
      <c r="F81" s="21">
        <v>12.12</v>
      </c>
      <c r="G81" s="20">
        <f t="shared" si="2"/>
        <v>2327.04</v>
      </c>
      <c r="H81" s="20" t="s">
        <v>142</v>
      </c>
      <c r="I81" s="20" t="s">
        <v>143</v>
      </c>
      <c r="J81" s="8" t="s">
        <v>12</v>
      </c>
      <c r="K81" s="13">
        <f t="shared" si="3"/>
        <v>0.03</v>
      </c>
    </row>
    <row r="82" spans="1:12" ht="90" x14ac:dyDescent="0.2">
      <c r="A82" s="9">
        <v>77</v>
      </c>
      <c r="B82" s="11" t="s">
        <v>92</v>
      </c>
      <c r="C82" s="9" t="s">
        <v>138</v>
      </c>
      <c r="D82" s="16" t="s">
        <v>109</v>
      </c>
      <c r="E82" s="14">
        <f>598+5</f>
        <v>603</v>
      </c>
      <c r="F82" s="21">
        <v>154.69999999999999</v>
      </c>
      <c r="G82" s="20">
        <f t="shared" si="2"/>
        <v>93284.099999999991</v>
      </c>
      <c r="H82" s="13" t="s">
        <v>143</v>
      </c>
      <c r="I82" s="13" t="s">
        <v>142</v>
      </c>
      <c r="J82" s="8" t="s">
        <v>12</v>
      </c>
      <c r="K82" s="13">
        <f t="shared" si="3"/>
        <v>0.12</v>
      </c>
    </row>
    <row r="83" spans="1:12" ht="135" x14ac:dyDescent="0.3">
      <c r="A83" s="9">
        <v>78</v>
      </c>
      <c r="B83" s="11" t="s">
        <v>93</v>
      </c>
      <c r="C83" s="9" t="s">
        <v>128</v>
      </c>
      <c r="D83" s="16" t="s">
        <v>110</v>
      </c>
      <c r="E83" s="14">
        <v>94</v>
      </c>
      <c r="F83" s="21">
        <v>81.650000000000006</v>
      </c>
      <c r="G83" s="20">
        <f t="shared" si="2"/>
        <v>7675.1</v>
      </c>
      <c r="H83" s="20" t="s">
        <v>142</v>
      </c>
      <c r="I83" s="20" t="s">
        <v>143</v>
      </c>
      <c r="J83" s="8" t="s">
        <v>12</v>
      </c>
      <c r="K83" s="13">
        <f t="shared" si="3"/>
        <v>0.1</v>
      </c>
      <c r="L83" s="23"/>
    </row>
    <row r="84" spans="1:12" ht="67.5" x14ac:dyDescent="0.2">
      <c r="A84" s="9">
        <v>79</v>
      </c>
      <c r="B84" s="11" t="s">
        <v>94</v>
      </c>
      <c r="C84" s="9" t="s">
        <v>139</v>
      </c>
      <c r="D84" s="16" t="s">
        <v>111</v>
      </c>
      <c r="E84" s="14">
        <v>1564</v>
      </c>
      <c r="F84" s="21">
        <v>28.56</v>
      </c>
      <c r="G84" s="20">
        <f t="shared" si="2"/>
        <v>44667.839999999997</v>
      </c>
      <c r="H84" s="20" t="s">
        <v>142</v>
      </c>
      <c r="I84" s="20" t="s">
        <v>143</v>
      </c>
      <c r="J84" s="8" t="s">
        <v>12</v>
      </c>
      <c r="K84" s="13">
        <f t="shared" si="3"/>
        <v>0.05</v>
      </c>
    </row>
    <row r="85" spans="1:12" ht="78.75" x14ac:dyDescent="0.2">
      <c r="A85" s="9">
        <v>80</v>
      </c>
      <c r="B85" s="11" t="s">
        <v>95</v>
      </c>
      <c r="C85" s="9">
        <v>234512</v>
      </c>
      <c r="D85" s="16" t="s">
        <v>112</v>
      </c>
      <c r="E85" s="14">
        <v>15</v>
      </c>
      <c r="F85" s="21">
        <v>84.68</v>
      </c>
      <c r="G85" s="20">
        <f t="shared" si="2"/>
        <v>1270.2</v>
      </c>
      <c r="H85" s="20" t="s">
        <v>142</v>
      </c>
      <c r="I85" s="20" t="s">
        <v>143</v>
      </c>
      <c r="J85" s="8" t="s">
        <v>12</v>
      </c>
      <c r="K85" s="13">
        <f t="shared" si="3"/>
        <v>0.1</v>
      </c>
    </row>
    <row r="86" spans="1:12" ht="67.5" x14ac:dyDescent="0.3">
      <c r="A86" s="9">
        <v>81</v>
      </c>
      <c r="B86" s="11" t="s">
        <v>96</v>
      </c>
      <c r="C86" s="9" t="s">
        <v>128</v>
      </c>
      <c r="D86" s="16" t="s">
        <v>16</v>
      </c>
      <c r="E86" s="14">
        <v>65</v>
      </c>
      <c r="F86" s="21">
        <v>38.270000000000003</v>
      </c>
      <c r="G86" s="20">
        <f t="shared" si="2"/>
        <v>2487.5500000000002</v>
      </c>
      <c r="H86" s="20" t="s">
        <v>142</v>
      </c>
      <c r="I86" s="20" t="s">
        <v>143</v>
      </c>
      <c r="J86" s="8" t="s">
        <v>12</v>
      </c>
      <c r="K86" s="13">
        <f t="shared" si="3"/>
        <v>0.05</v>
      </c>
      <c r="L86" s="23"/>
    </row>
    <row r="87" spans="1:12" s="32" customFormat="1" x14ac:dyDescent="0.2">
      <c r="A87" s="9">
        <v>82</v>
      </c>
      <c r="B87" s="25" t="s">
        <v>114</v>
      </c>
      <c r="C87" s="24" t="s">
        <v>140</v>
      </c>
      <c r="D87" s="26" t="s">
        <v>15</v>
      </c>
      <c r="E87" s="27">
        <v>25</v>
      </c>
      <c r="F87" s="28">
        <v>12.18</v>
      </c>
      <c r="G87" s="29">
        <f t="shared" si="2"/>
        <v>304.5</v>
      </c>
      <c r="H87" s="29" t="s">
        <v>142</v>
      </c>
      <c r="I87" s="29" t="s">
        <v>143</v>
      </c>
      <c r="J87" s="30" t="s">
        <v>12</v>
      </c>
      <c r="K87" s="31">
        <f t="shared" si="3"/>
        <v>0.03</v>
      </c>
    </row>
    <row r="88" spans="1:12" s="38" customFormat="1" ht="22.5" x14ac:dyDescent="0.2">
      <c r="A88" s="9">
        <v>83</v>
      </c>
      <c r="B88" s="34" t="s">
        <v>117</v>
      </c>
      <c r="C88" s="33">
        <v>410108</v>
      </c>
      <c r="D88" s="35" t="s">
        <v>15</v>
      </c>
      <c r="E88" s="36">
        <f>25</f>
        <v>25</v>
      </c>
      <c r="F88" s="37">
        <v>27.75</v>
      </c>
      <c r="G88" s="29">
        <f t="shared" si="2"/>
        <v>693.75</v>
      </c>
      <c r="H88" s="29" t="s">
        <v>142</v>
      </c>
      <c r="I88" s="29" t="s">
        <v>143</v>
      </c>
      <c r="J88" s="30" t="s">
        <v>12</v>
      </c>
      <c r="K88" s="31">
        <f t="shared" si="3"/>
        <v>0.05</v>
      </c>
    </row>
    <row r="89" spans="1:12" s="38" customFormat="1" ht="22.5" x14ac:dyDescent="0.2">
      <c r="A89" s="9">
        <v>84</v>
      </c>
      <c r="B89" s="34" t="s">
        <v>118</v>
      </c>
      <c r="C89" s="33">
        <v>410112</v>
      </c>
      <c r="D89" s="35" t="s">
        <v>15</v>
      </c>
      <c r="E89" s="36">
        <f>25</f>
        <v>25</v>
      </c>
      <c r="F89" s="37">
        <v>11.68</v>
      </c>
      <c r="G89" s="29">
        <f t="shared" ref="G89" si="4">F89*E89</f>
        <v>292</v>
      </c>
      <c r="H89" s="29" t="s">
        <v>142</v>
      </c>
      <c r="I89" s="29" t="s">
        <v>143</v>
      </c>
      <c r="J89" s="30" t="s">
        <v>12</v>
      </c>
      <c r="K89" s="31">
        <f t="shared" ref="K89" si="5">IF(F89&lt;0.01,"",IF(AND(F89&gt;=0.01,F89&lt;=5),0.01,IF(F89&lt;=10,0.02,IF(F89&lt;=20,0.03,IF(F89&lt;=50,0.05,IF(F89&lt;=100,0.1,IF(F89&lt;=200,0.12,IF(F89&lt;=500,0.2,IF(F89&lt;=1000,0.4,IF(F89&lt;=2000,0.5,IF(F89&lt;=5000,0.8,IF(F89&lt;=10000,F89*0.005,"Avaliação Específica"))))))))))))</f>
        <v>0.03</v>
      </c>
    </row>
    <row r="90" spans="1:12" ht="22.5" x14ac:dyDescent="0.2">
      <c r="F90" s="6" t="s">
        <v>141</v>
      </c>
      <c r="G90" s="22">
        <f>SUM(G6:G89)</f>
        <v>436390.63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Header>&amp;L&amp;G&amp;CPREGÃO ELETRÔNICO XX/2021 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Aline Trindade</cp:lastModifiedBy>
  <cp:lastPrinted>2021-05-04T20:10:40Z</cp:lastPrinted>
  <dcterms:created xsi:type="dcterms:W3CDTF">2019-07-30T23:05:19Z</dcterms:created>
  <dcterms:modified xsi:type="dcterms:W3CDTF">2021-09-16T02:08:49Z</dcterms:modified>
</cp:coreProperties>
</file>