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ábio\Desktop\2023 - MAT HOSPITALAR - INJETÁVEIS-20230802T133734Z-001\53-2023 - MAT HOSPITALAR - INJETÁVEIS\Minuta\"/>
    </mc:Choice>
  </mc:AlternateContent>
  <bookViews>
    <workbookView xWindow="0" yWindow="0" windowWidth="28800" windowHeight="12300"/>
  </bookViews>
  <sheets>
    <sheet name="Anexo I-A" sheetId="1" r:id="rId1"/>
    <sheet name="Intervalos" sheetId="2" r:id="rId2"/>
  </sheets>
  <definedNames>
    <definedName name="_xlnm._FilterDatabase" localSheetId="0" hidden="1">'Anexo I-A'!#REF!</definedName>
    <definedName name="_xlnm.Print_Area" localSheetId="0">'Anexo I-A'!$A$1:$K$69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3" i="1" l="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l="1"/>
  <c r="K6" i="1"/>
  <c r="K7" i="1"/>
  <c r="K8" i="1"/>
  <c r="K9" i="1"/>
  <c r="K10" i="1"/>
  <c r="K11" i="1"/>
  <c r="K12" i="1"/>
</calcChain>
</file>

<file path=xl/sharedStrings.xml><?xml version="1.0" encoding="utf-8"?>
<sst xmlns="http://schemas.openxmlformats.org/spreadsheetml/2006/main" count="335" uniqueCount="102">
  <si>
    <t>PRÓ-REITORIA DE ADMINISTRAÇÃO</t>
  </si>
  <si>
    <t>ITEM</t>
  </si>
  <si>
    <t>UNIDADE DE MEDIDA</t>
  </si>
  <si>
    <t>COORDENAÇÃO DE MATERIAIS</t>
  </si>
  <si>
    <t>ANEXO I-A - PLANILHA ESTIMATIVA DE DESCRIÇÃO E PREÇOS</t>
  </si>
  <si>
    <t>DESCRIÇÃO/ ESPECIFICAÇÃO</t>
  </si>
  <si>
    <t>VALOR DE REFERÊNCIA (total)(R$)</t>
  </si>
  <si>
    <t>VALOR DE REFERÊNCIA (unitário) (R$)</t>
  </si>
  <si>
    <t>Exclusivo ME/EPP (SIM ou NÂO) (abaixo de R$80.000,00)</t>
  </si>
  <si>
    <t>Margem de Preferência - Decreto 8538/2015 - Margem de até 25% - Duplicar o item</t>
  </si>
  <si>
    <t>Modo de Disputa da etapa de Lances</t>
  </si>
  <si>
    <t>Intervalo mínimo de diferença de valores entre os lances</t>
  </si>
  <si>
    <t>Aberto</t>
  </si>
  <si>
    <t>SUGESTÃO DE CATMAT</t>
  </si>
  <si>
    <t>QUANTIDADE TOTAL</t>
  </si>
  <si>
    <t>VALOR TOTAL</t>
  </si>
  <si>
    <t>Diferença Mínima
 de Valores / 
Percentuais de 
Lances</t>
  </si>
  <si>
    <t>Valor Unitário
Estimado (Faixa)</t>
  </si>
  <si>
    <t>0,10%</t>
  </si>
  <si>
    <t>Interpretação</t>
  </si>
  <si>
    <t>R$ 0,01 - R$ 5,00 =&gt; R$ 0,01</t>
  </si>
  <si>
    <t>R$ 5,01 - R$ 10,00 =&gt; R$ 0,02</t>
  </si>
  <si>
    <t>R$ 10,01 - R$ 20,00 =&gt; R$ 0,03</t>
  </si>
  <si>
    <t>R$ 20,01 - R$ 50,00 =&gt; R$ 0,05</t>
  </si>
  <si>
    <t>R$ 50,01 - R$ 100,00 =&gt; R$ 0,10</t>
  </si>
  <si>
    <t>Acima de R$ 100,00 =&gt; 0,10%</t>
  </si>
  <si>
    <t xml:space="preserve">Agulha Biópsia Semi-automática para Tecidos Moles 14G x 10cm Tipo Tru-Cut® Agulha (Cânula) para biópsia de tecidos moles com empunhadura em policarbonato, cânula em aço inoxidável, descartável, com limitador de profundidade, graduada e radiopaca. Cânula em formato de guilhotina e de disparo semiautomático. Possui um dispositivo que permite um duplo disparo para um corte preciso do fragmento de tecido, empunhadura ergonômica, mandril interno e uma ranhura que permite um corte preciso da amostra de tecido desejada. A cânula possui um ponto biótico, graduado em centímetros, com um limitador de profundidade. Seu mecanismo de ação consiste em um corte de fragmento regulado por um dispositivo na empunhadura, com seleção para um ou dois centímetros de fragmento, com disparo semiautomático, por impulsão à mola. </t>
  </si>
  <si>
    <t>Agulha Biópsia Semi-automática para Tecidos Moles 16G x 16cm Tipo Tru-Cut® Agulha (Cânula) para biópsia de tecidos moles com empunhadura em policarbonato, cânula em aço inoxidável, descartável, com limitador de profundidade, graduada e radiopaca. Cânula em formato de guilhotina e de disparo semiautomático. Possui um dispositivo que permite um duplo disparo para um corte preciso do fragmento de tecido, empunhadura ergonômica, mandril interno e uma ranhura que permite um corte preciso da amostra de tecido desejada. A cânula possui um ponto biótico, graduado em centímetros, com um limitador de profundidade. Seu mecanismo de ação consiste em um corte de fragmento regulado por um dispositivo na empunhadura, com seleção para um ou dois centímetros de fragmento, com disparo semiautomático, por impulsão à mola.</t>
  </si>
  <si>
    <t>Agulha Biópsia Semi-automática para Tecidos Moles 18G x 16cm Tipo Tru-Cut® Agulha (Cânula) para biópsia de tecidos moles com empunhadura em policarbonato, cânula em aço inoxidável, descartável, com limitador de profundidade, graduada e radiopaca. Cânula em formato de guilhotina e de disparo semiautomático. Possui um dispositivo que permite um duplo disparo para um corte preciso do fragmento de tecido, empunhadura ergonômica, mandril interno e uma ranhura que permite um corte preciso da amostra de tecido desejada. A cânula possui um ponto biótico, graduado em centímetros, com um limitador de profundidade. Seu mecanismo de ação consiste em um corte de fragmento regulado por um dispositivo na empunhadura, com seleção para um ou dois centímetros de fragmento, com disparo semiautomático, por impulsão à mola.</t>
  </si>
  <si>
    <t>Agulha de aspiração de medula óssea (mielograma), permitindo a punção em esterno ou crista ilíaca. Cânula de 18 g x 30 mm (+/-5 mm) de comprimento, com delimitador de profundidade e empunhadura ergonômica. Conexão luer lock. Esteril, uso único. Embalagem  individual com abertura asséptica</t>
  </si>
  <si>
    <t>Agulha de Biopsia e Aspiração da Medula 15g x 50mm Adulto. Agulha para biopsia e aspiração de medula óssea (mielograma) adulto; calibre 15g x 50mm; atraumática,; com bisel tri facetado; delimitador de profundidade; com sistema de trava de agulha e do mand</t>
  </si>
  <si>
    <t>AGULHA DE BIÓPSIA, APLICAÇÃO TECIDOS MOLES, MATERIAL AÇO INOXIDÁVEL, CENTIMETRADA, DIMENSÃO 14 G X 15 CM, TIPO PONTA PONTA PIRAMIDAL ECOGÊNICA, COMPONENTE DISPARO SEMIAUTOMÁTICO, COMPONENTE II AVANÇO DE 10 À 20 MM, CARACTERÍSTICA ADICIONAL C/ INTRODUTOR COAXIAL</t>
  </si>
  <si>
    <t>AGULHA DE BIÓPSIA, P/ MEDULA ÓSSEA, AÇO INOXIDÁVEL, 16 G X 33 MM, CORTANTE, TIPO ROSENTHAL, CONECTOR LUER LOCK, REUSÁVEL, AUTOCLAVÁVEL</t>
  </si>
  <si>
    <t>Agulha para Biópsia Medula Óssea 11G x 10cm – Tipo Jamshidi. Cânula em aço inoxidável; Extremidade distal cônica, ponta tipo bisel e conexão luer lock para o encaixe de seringas.</t>
  </si>
  <si>
    <t>Agulha para Biópsia Medula Óssea 11G x 15cm – Tipo Jamshidi. Cânula em aço inoxidável; Extremidade distal cônica, ponta tipo bisel e conexão luer lock para o encaixe de seringas.</t>
  </si>
  <si>
    <t>Agulha para Biópsia Medula Óssea 8G x 10cm – Tipo Jamshidi. Cânula em aço inoxidável; Extremidade distal cônica, ponta tipo bisel e conexão luer lock para o encaixe de seringas.</t>
  </si>
  <si>
    <t>CATETER P/ TERAPIA RENAL, DIÁLISE PERITONEAL, COM 2 CUFFS LONGA PERMANÊNCIA, TUNELIZADO, TENCKHOFF, SILICONE, CERCA DE 15 FRENCH, CERCA DE 42 CM, DUPLO ANEL DE POLIÉSTER P/ FIXAÇÃO, EXTREMIDADE PROXIMAL MULTIPERFURADA, C/ LINHA RADIOPACA, ESTÉRIL, USO ÚNICO</t>
  </si>
  <si>
    <t>CATETER P/ TERAPIA RENAL, DIÁLISE PERITONEAL, LONGA PERMANÊNCIA, TENCKHOFF, SILICONE, CERCA DE 30 CM, NEONATAL, ÚNICO ANEL DE POLIÉSTER P/ FIXAÇÃO, KIT C/ CLAMP, TAMPA E CONECTOR, LINHA RADIOPACA, ESTÉRIL, USO ÚNICO</t>
  </si>
  <si>
    <t>CATETER P/ TERAPIA RENAL, DIÁLISE PERITONEAL, LONGA PERMANÊNCIA, TENCKHOFF, SILICONE, CERCA DE 40 CM, PEDIÁTRICO, ÚNICO ANEL DE POLIÉSTER P/ FIXAÇÃO, KIT C/ ESTILETE, TUNELIZADOR, INTRODUTOR, CLAMP, CONECTOR, LINHA RADIOPACA, ESTÉRIL, USO ÚNICO</t>
  </si>
  <si>
    <t>Cateter totalmente implantável (ou port-a-cath lactente) NEONATAL (kit). Kit composto por 1 Porta padrão em titânio e Polioximetileno com um septo de silicone, 1 Cateter de silicone ou de poliuretano radiopaco (graduado a cada cm), 2 Anéis de conexão (apenas um para as referências pré-conectado), 1 Agulha tipo Huber reta (23G), 1 Cateter introdutor, 1 Cateter de lavagem lavagem, 1 Introdutor, 1 Fio-guia J (0,018 ou 0,035 x 40 centímetros), 1 Agulha de punção, 1 Dispositivo de tunelamento e 1 Seringa de 10mlCateter totalmente implantável (ou port-a-cath lactente) NEONATAL (kit). Kit composto por 1 Porta padrão em titânio e Polioximetileno com um septo de silicone, 1 Cateter de silicone ou de poliuretano radiopaco (graduado a cada cm), 2 Anéis de conexão (apenas um para as referências pré-conectado), 1 Agulha tipo Huber reta (23G), 1 Cateter introdutor, 1 Cateter de lavagem lavagem, 1 Introdutor, 1 Fio-guia J (0,018 ou 0,035 x 40 centímetros), 1 Agulha de punção, 1 Dispositivo de tunelamento e 1 Seringa de 10ml</t>
  </si>
  <si>
    <t>Cateter totalmente implantável (ou port-a-cath mini) INFANTIL (kit). Kit composto por 1 Porta padrão em titânio e Polioximetileno com um septo de silicone, 1 Cateter de silicone ou de poliuretano radiopaco (graduado a cada cm), 2 Anéis de conexão (apenas um para as referências pré-conectado), 1 Agulha tipo Huber reta (23G), 1 Cateter introdutor, 1 Cateter de lavagem lavagem, 1 Introdutor, 1 Fio-guia J (0,035 x 60 centímetros), 1 Agulha de punção, 1 Dispositivo de tunelamento e 1 Seringa de 10ml</t>
  </si>
  <si>
    <t>Cateter totalmente implantável (ou port-a-cath) ADULTO (kit). Kit composto por 1 Porta padrão em titânio e Polioximetileno com um septo de silicone, 1 Cateter de silicone (8F) ou de poliuretano (7F) radiopaco (graduado a cada cm), 2 Anéis de conexão (apenas um para as referências pré-conectado), 1 Agulha tipo Huber reta (22G), 1 Cateter introdutor, 1 Cateter de lavagem lavagem, 1 Introdutor, 1 Fio-guia J (0,035 x 60 centímetros), 1 Agulha de punção, 1 Dispositivo de tunelamento e 1 Seringa de 10ml</t>
  </si>
  <si>
    <t>Dispositivo adaptador PRN conexão luer lock 3/4 curto.Dispositivo Luer De Acesso Fechado Iv. Fornecimento em caixa com 50 unidades.</t>
  </si>
  <si>
    <t>Escalpe para coleta a vácuo, estéril, 21 G. Fornecimento em caixa com 100 unidades</t>
  </si>
  <si>
    <t>EXTENSOR EQUIPO SORO, P/ PERFUSÃO SIMULTÂNEA, DERIVAÇÃO Y, DUAS VIAS, PVC CRISTAL, PINÇA CORTA FLUXO EM TODAS VIAS, CONECTOR LUER LOCK MACHO E LUER FÊMEA C/ TAMPAS, ESTÉRIL E DESCARTÁVEL</t>
  </si>
  <si>
    <t>EXTENSOR EQUIPO SORO, P/ PERFUSÃO SIMULTÂNEA, DERIVAÇÃO Y, DUAS VIAS, PVC CRISTAL, PINÇA CORTA FLUXO EM TODAS VIAS, CONECTOR LUER LOCK MACHO E LUER FÊMEA C/ TAMPAS, FOTOSSENSÍVEIS, ESTÉRIL E DESCARTÁVEL</t>
  </si>
  <si>
    <t>EXTENSOR EQUIPO SORO, P/ PERFUSÃO SIMULTÂNEA, MULTIVIAS 4 VIAS, PVC CRISTAL, PINÇA CORTA FLUXO EM TODAS VIAS, CONECTOR LUER LOCK MACHO E LUER FÊMEA C/ TAMPAS, ESTÉRIL E DESCARTÁVEL. Infusão de líquidos nas práticas de administração de medicamentos</t>
  </si>
  <si>
    <t>Scalp com cânula em aço inoxidável siliconizada, bisel curto e trifacetado, asa flexível e antiderrapante, tubo extensor de material flexível, atóxico e transparente de até 30 cm de comprimento, conector rígido tipo luer com tampa, possuir protetor de agulha. Estéril e apirogênico, embalado em papel grau cirúrgico, diferenciando o número por cor padronizada de acordo com NBR 9753, calibre Nº 19G. Fornecimento em pacote com 100 unidades</t>
  </si>
  <si>
    <t>Scalp com cânula em aço inoxidável siliconizada, bisel curto e trifacetado, asa flexível e antiderrapante, tubo extensor de material flexível, atóxico e transparente de até 30 cm de comprimento, conector rígido tipo luer com tampa, possuir protetor de agulha. Estéril e apirogênico, embalado em papel grau cirúrgico, diferenciando o número por cor padronizada de acordo com NBR 9753, calibre Nº 21G. Fornecimento em pacote com 100 unidades</t>
  </si>
  <si>
    <t>Scalp com cânula em aço inoxidável siliconizada, bisel curto e trifacetado, asa flexível e antiderrapante, tubo extensor de material flexível, atóxico e transparente de até 30 cm de comprimento, conector rígido tipo luer com tampa, possuir protetor de agulha. Estéril e apirogênico, embalado em papel grau cirúrgico, diferenciando o número por cor padronizada de acordo com NBR 9753, calibre Nº 23G. Fornecimento em pacote com 100 unidades</t>
  </si>
  <si>
    <t>Scalp com cânula em aço inoxidável siliconizada, bisel curto e trifacetado, asa flexível e antiderrapante, tubo extensor de material flexível, atóxico e transparente de até 30 cm de comprimento, conector rígido tipo luer com tampa, possuir protetor de agulha. Estéril e apirogênico, embalado em papel grau cirúrgico, diferenciando o número por cor padronizada de acordo com NBR 9753, calibre Nº 25G. Fornecimento em pacote com 100 unidades</t>
  </si>
  <si>
    <t>Scalp com cânula em aço inoxidável siliconizada, bisel curto e trifacetado, asa flexível e antiderrapante, tubo extensor de material flexível, atóxico e transparente de até 30 cm de comprimento, conector rígido tipo luer com tampa, possuir protetor de agulha. Estéril e apirogênico, embalado em papel grau cirúrgico, diferenciando o número por cor padronizada de acordo com NBR 9753, calibre Nº 27G. Fornecimento em pacote com 100 unidades</t>
  </si>
  <si>
    <t>Seringa de 20 ml com bico.  Tubo transparente em Polietileno - Sem agulha</t>
  </si>
  <si>
    <t>SERINGA DESCARTÁVEL SEM AGULHA: Seringa hipodérmica, atóxica e apirogênica; Confeccionada em polipropileno; Embalada individualmente; Esterilizada por óxido de etileno. Bico Luer Lock - Capacidade 3ml</t>
  </si>
  <si>
    <t>SERINGA DESCARTÁVEL SEM AGULHA: Seringa hipodérmicas, atóxicas e apirogênicas; Confeccionadas em polipropileno; Embaladas individualmente; Esterilizadas por óxido de etileno. Bico Luer Lock - Capacidade 20ml</t>
  </si>
  <si>
    <t>SERINGA DESCARTÁVEL SEM AGULHA: Seringa hipodérmicas, atóxicas e apirogênicas; Confeccionadas em polipropileno; Embaladas individualmente; Esterilizadas por óxido de etileno. Bico Slip - Capacidade 1ml</t>
  </si>
  <si>
    <t>SERINGA DESCARTÁVEL SEM AGULHA: Seringa hipodérmicas, atóxicas e apirogênicas; Confeccionadas em polipropileno; Embaladas individualmente; Esterilizadas por óxido de etileno. Bico Slip - Capacidade 20ml</t>
  </si>
  <si>
    <t>SERINGA DESCARTÁVEL SEM AGULHA: Seringa hipodérmicas, atóxicas e apirogênicas; Confeccionadas em polipropileno; Embaladas individualmente; Esterilizadas por óxido de etileno. Bico Slip - Capacidade 3ml</t>
  </si>
  <si>
    <t>Seringa Seringa descartável de 1 ml, tipo insulina, de 100 UI, com agulha 12,7 x 0,33 mm embalada com capa protetora, escala graduada por unidade insulínica, volume residual de 0,01 ml. Estéril, atóxica, apirogênica. Será exigido o Selo de Identificação da Conformidade INMETRO/OCP na embalagem (Port. Nº 503 de 29/12/2011 – INMETRO).</t>
  </si>
  <si>
    <t xml:space="preserve">Sonda de alimentação enteral Dobhoff 12Fr Sonda de Alimentação Enteral 12fr 7000. Silicone Indicada para a administração de dietas gástricas, enterais e jejunal para pacientes impossibilitados de alimentar-se tradicionalmente. É constituída de tubo transparente com tarja radiopaca lilás e um conector em formato em Y que se ajusta facilmente a qualquer equipo. Ponteira distal em silicone com peso obtido com a adição de Tungstênio em pó ao silicone. Fio guia de inserção em inox com ponteira em polipropileno fornecido já lubrificado com silicone; Adulto; - Diâmetro: 12fr; - Comprimento: 105cm; - Estéril; - Produto de uso único descartável. Utilização nas aulas práticas de alimentação e nutrição enteral.  </t>
  </si>
  <si>
    <t>Sonda de borracha (látex natural), tipo Foley, com 2 vias, estéril, siliconizada, válvula luer, possuir formato arredondado da ponta com 2 orifícios laterais, orifícios internos de drenagem grande, arredondado e liso, número do diâmetro e capacidade de enchimento do balão impresso no cateter. Possuir invólucro interno em filme plástico transparente. Balão 5 cc, Nº 12.</t>
  </si>
  <si>
    <t>Sonda de borracha (látex natural), tipo Foley, com 2 vias, estéril, siliconizada, válvula luer, possuir formato arredondado da ponta com 2 orifícios laterais, orifícios internos de drenagem grande, arredondado e liso, número do diâmetro e capacidade de enchimento do balão impresso no cateter. Possuir invólucro interno em filme plástico transparente. Balão 30 cc, Nº 20.</t>
  </si>
  <si>
    <t>Sonda de borracha (látex natural), tipo Foley, com 2 vias, estéril, siliconizada, válvula luer, possuir formato arredondado da ponta com 2 orifícios laterais, orifícios internos de drenagem grande, arredondado e liso, número do diâmetro e capacidade de enchimento do balão impresso no cateter. Possuir invólucro interno em filme plástico transparente. Balão 30 cc, Nº 22.</t>
  </si>
  <si>
    <t>Sonda de borracha (látex natural), tipo Foley, com 2 vias, estéril, siliconizada, válvula luer, possuir formato arredondado da ponta com 2 orifícios laterais, orifícios internos de drenagem grande, arredondado e liso, número do diâmetro e capacidade de enchimento do balão impresso no cateter. Possuir invólucro interno em filme plástico transparente. Balão 30 cc, Nº 24.</t>
  </si>
  <si>
    <t>Sonda nasogástrica longa número 04 composta de tubo de PVC atóxico, transparente, flexível cem forma de cilindro reto e inteiriço, com extremidade proximal arredondada, aberta isenta de rebarbas, com 4 orifícios; Ponta atraumática; Descartável, Estéril, Atóxico, Apirogênico.</t>
  </si>
  <si>
    <t>Sonda nasogástrica longa número 06 composta de tubo de PVC atóxico, transparente, flexível cem forma de cilindro reto e inteiriço, com extremidade proximal arredondada, aberta isenta de rebarbas, com 4 orifícios; Ponta atraumática; Descartável, Estéril, Atóxico, Apirogênico.</t>
  </si>
  <si>
    <t>Sonda nasogástrica longa número 08 composta de tubo de PVC atóxico, transparente, flexível cem forma de cilindro reto e inteiriço, com extremidade proximal arredondada, aberta isenta de rebarbas, com 4 orifícios; Ponta atraumática; Descartável, Estéril, Atóxico, Apirogênico.</t>
  </si>
  <si>
    <t>Sonda nasogástrica longa número 10 composta de tubo de PVC atóxico, transparente, flexível cem forma de cilindro reto e inteiriço, com extremidade proximal arredondada, aberta isenta de rebarbas, com 4 orifícios; Ponta atraumática; Descartável, Estéril, Atóxico, Apirogênico.</t>
  </si>
  <si>
    <t>Sonda uretral flexível de espera PARA GATOS Cor vermelha, entrada em funil, dois olhos, ponta arredondada fechada. Com a temperatura do corpo torna-se mais macia, elástica, flexível. Livre de látex. Medida: 1,2 mm x 41cm. Tamanho: 3.5 Fr/Ch - 1.7mm x 16" (41cm)</t>
  </si>
  <si>
    <t xml:space="preserve">Sonda uretral para felinos mole com mandril auxiliar e extremidade fechada, Janela lateral, Acoplador de seringa com adaptador de sutura. Descartável, estéril, atóxica, apirogênica </t>
  </si>
  <si>
    <t>Trocarte, material : aço inoxidável, tipo cânula: cânula c, superfície lisa, válvula: vedante em silicone, componente 1: torneira p, insuflação, componente 2: s, obturador, dimensões: cerca 12 x 100 mm, tipo uso: reutilizável</t>
  </si>
  <si>
    <t>Trocarte, material : aço inoxidável, tipo cânula: cânula c, superfície lisa, válvula: vedante em silicone, componente 1: torneira p, insuflação, componente 2: s, obturador, dimensões: cerca 5 x 100 mm, tipo uso: reutilizável</t>
  </si>
  <si>
    <t>Trocarte, material : aço inoxidável, tipo cânula: cânula c, superfície lisa, válvula: vedante em silicone, componente 2: s, obturador, dimensões: cerca 11 x 100 mm, tipo uso: reutilizável</t>
  </si>
  <si>
    <t>unidade</t>
  </si>
  <si>
    <t>Und.</t>
  </si>
  <si>
    <t>Caixa com 100 unidades</t>
  </si>
  <si>
    <t>Caixa com 50 unidades</t>
  </si>
  <si>
    <t>SIM</t>
  </si>
  <si>
    <t>NÃO</t>
  </si>
  <si>
    <t>Extensor Perfusor 120 cm. Os extensores de linhas venosas que garante o preenchimento rápido, seguro e automático do Equipo, ao mesmo tempo que evita a exposição do profissional de saúde e paciente à solução preparada. Extensor em PVC de via única para administração de soluções parenterais gravitacionais ou em bombas de infusão. Alongam as vias de infusão, ligando o acesso aos demais equipamentos de infusão e favorecendo a mobilização dos pacientes sem riscos de tração das linhas. Estéril e apirogênico. Extensofix 120 cm; Material Tubo: PVC-DEHP Free; Conector Proximal: Luer Lock; Conector Distal: Luer Lock Rotativo. Infusão de líquidos nas práticas de administração de medicamentos</t>
  </si>
  <si>
    <t>Extensor Perfusor 20 cm. Os extensores de linhas venosas que garante o preenchimento rápido, seguro e automático do Equipo, ao mesmo tempo que evita a exposição do profissional de saúde e paciente à solução preparada. Extensor em PVC de via única para administração de soluções parenterais gravitacionais ou em bombas de infusão. Alongam as vias de infusão, ligando o acesso aos demais equipamentos de infusão e favorecendo a mobilização dos pacientes sem riscos de tração das linhas. Estéril e apirogênico. Extensofix 20 cm; Material Tubo: PVC-DEHP Free; Conector Proximal: Luer Lock; Conector Distal: Luer Lock Rotativo. Infusão de líquidos nas práticas de administração de medicamentos.</t>
  </si>
  <si>
    <t>Extensor Perfusor 60 cm. Os extensores de linhas venosas que garante o preenchimento rápido, seguro e automático do Equipo, ao mesmo tempo que evita a exposição do profissional de saúde e paciente à solução preparada. Extensor em PVC de via única para administração de soluções parenterais gravitacionais ou em bombas de infusão. Alongam as vias de infusão, ligando o acesso aos demais equipamentos de infusão e favorecendo a mobilização dos pacientes sem riscos de tração das linhas. Estéril e apirogênico. Extensofix 60 cm; Material Tubo: PVC-DEHP Free; Conector Proximal: Luer Lock; Conector Distal: Luer Lock Rotativo. Infusão de líquidos nas práticas de administração de medicamentos.</t>
  </si>
  <si>
    <t>unidade = Caixa c/ 100 unid</t>
  </si>
  <si>
    <t>CATETER INTRAVENOSO, VIALON OU POLIURETANO, 14G, PERIFÉRICO, SILICONIZADO,CÂMARA REFLUXO,TAMPA PROTETORA, DESCARTÁVEL, ESTÉRIL, RADIOPACO, AG. AÇO INOX,BISEL CURTO,TRIFACETADO - Fornecimento em Caixa c/ 100 unidades</t>
  </si>
  <si>
    <t>CATETER INTRAVENOSO, VIALON OU POLIURETANO, 26G, PERIFÉRICO, SILICONIZADO,CÂMARA REFLUXO,TAMPA PROTETORA, DESCARTÁVEL, ESTÉRIL, RADIOPACO, AG. AÇO INOX,BISEL CURTO,TRIFACETADO. Fornecimento em Caixa com 100 unidades.</t>
  </si>
  <si>
    <t>unidade = Caixa com 100 unidades</t>
  </si>
  <si>
    <t>conjunto = kit</t>
  </si>
  <si>
    <t>unidade = caixa c/ 50 und</t>
  </si>
  <si>
    <t>unidade = caixa c/ 100 und</t>
  </si>
  <si>
    <t>Filtro de partículas de 5 μm e filtro retentor de bactérias de 0,2 μm para reconstituição segura de medicamentos perigosos, como os antineoplásicos. Livre de PVC, DEHP e látex. Fornecimento em Caixa com 25 unidades embaladas individualmente. Modelo de referência: Mini Spike Chemo S.A.</t>
  </si>
  <si>
    <t>unidade =  Caixa com 25 unidades</t>
  </si>
  <si>
    <t>unidade = pacote com 100 unidades</t>
  </si>
  <si>
    <t>Sonda uretral número 04 composta de tubo de PVC atóxico, transparente, flexível com modelo de furação específica e conector com tampa. Descartável, Estéril, Atóxico, Apirogênico - Fornecimento em pacote com 20 unidades</t>
  </si>
  <si>
    <t>unidade = Pacote com 20 unidades</t>
  </si>
  <si>
    <t>Sonda uretral número 06 composta de tubo de PVC atóxico, transparente, flexível com modelo de furação específica e conector com tampa. Descartável, Estéril, Atóxico, Apirogênico - Fornecimento em pacote com 20 unidades</t>
  </si>
  <si>
    <t>Sonda uretral número 08 composta de tubo de PVC atóxico, transparente, flexível com modelo de furação específica e conector com tampa. Descartável, Estéril, Atóxico, Apirogênico - Fornecimento em pacote com 20 unidades</t>
  </si>
  <si>
    <t>Sonda uretral número 10 composta de tubo de PVC atóxico, transparente, flexível com modelo de furação específica e conector com tampa. Descartável, Estéril, Atóxico, Apirogênico - Fornecimento em pacote com 20 unidades</t>
  </si>
  <si>
    <t>Sonda uretral número 12 composta de tubo de PVC atóxico, transparente, flexível com modelo de furação específica e conector com tampa. Descartável, Estéril, Atóxico, Apirogênico - Fornecimento em pacote com 20 unidades</t>
  </si>
  <si>
    <t>Sonda uretral número 14 composta de tubo de PVC atóxico, transparente, flexível com modelo de furação específica e conector com tampa. Descartável, Estéril, Atóxico, Apirogênico - Fornecimento em pacote com 20 unidades</t>
  </si>
  <si>
    <t>Sonda uretral número 16 composta de tubo de PVC atóxico, transparente, flexível com modelo de furação específica e conector com tampa. Descartável, Estéril, Atóxico, Apirogênico - Fornecimento em pacote com 20 unidades</t>
  </si>
  <si>
    <t>Sonda uretral número 18 composta de tubo de PVC atóxico, transparente, flexível com modelo de furação específica e conector com tampa. Descartável, Estéril, Atóxico, Apirogênico - Fornecimento em pacote com 20 unidades</t>
  </si>
  <si>
    <t>Sondas de aspiração endotraqueal n. 12 - Dispositivo para introdução em órgãos corporais para drenagem de fluidos (secreções ou excreções) ou de administração de soluções diversas (hidratação, contrastes, medicamentos), em caso de sondas respiratórias, administração de oxigênio ou ar comprimido.Espessura da sonda: 4,5mm; - Traqueal para aspiração de secreções da arvore traqueobrônquica;- Estéril; Atóxica; Apirogênico; Descartável (Uso único). Fornecimento em pacote com 20 unidades.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</si>
</sst>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R$&quot;\ * #,##0.00_-;\-&quot;R$&quot;\ * #,##0.00_-;_-&quot;R$&quot;\ * &quot;-&quot;??_-;_-@_-"/>
    <numFmt numFmtId="164" formatCode="_-[$R$-416]\ * #,##0.00_-;\-[$R$-416]\ * #,##0.00_-;_-[$R$-416]\ * &quot;-&quot;??_-;_-@_-"/>
  </numFmts>
  <fonts count="11" x14ac:knownFonts="1">
    <font>
      <sz val="11"/>
      <color theme="1"/>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sz val="8"/>
      <color theme="1"/>
      <name val="Calibri"/>
      <family val="2"/>
      <scheme val="minor"/>
    </font>
    <font>
      <b/>
      <sz val="8"/>
      <color theme="1"/>
      <name val="Calibri"/>
      <family val="2"/>
      <scheme val="minor"/>
    </font>
    <font>
      <b/>
      <sz val="8"/>
      <color rgb="FF000000"/>
      <name val="Calibri"/>
      <family val="2"/>
      <scheme val="minor"/>
    </font>
    <font>
      <sz val="8"/>
      <color rgb="FFFF0000"/>
      <name val="Calibri"/>
      <family val="2"/>
      <scheme val="minor"/>
    </font>
    <font>
      <sz val="14"/>
      <color rgb="FFFF0000"/>
      <name val="Times New Roman"/>
      <family val="1"/>
    </font>
    <font>
      <b/>
      <sz val="11"/>
      <color theme="1"/>
      <name val="Calibri"/>
      <family val="2"/>
      <scheme val="minor"/>
    </font>
    <font>
      <sz val="12"/>
      <color rgb="FF000000"/>
      <name val="Calibri"/>
      <family val="2"/>
    </font>
  </fonts>
  <fills count="5">
    <fill>
      <patternFill patternType="none"/>
    </fill>
    <fill>
      <patternFill patternType="gray125"/>
    </fill>
    <fill>
      <patternFill patternType="solid">
        <fgColor rgb="FF8DB3E2"/>
        <bgColor indexed="64"/>
      </patternFill>
    </fill>
    <fill>
      <patternFill patternType="solid">
        <fgColor theme="4" tint="0.39997558519241921"/>
        <bgColor indexed="64"/>
      </patternFill>
    </fill>
    <fill>
      <patternFill patternType="solid">
        <fgColor theme="6"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3" fillId="0" borderId="0" applyFont="0" applyFill="0" applyBorder="0" applyAlignment="0" applyProtection="0"/>
  </cellStyleXfs>
  <cellXfs count="24">
    <xf numFmtId="0" fontId="0" fillId="0" borderId="0" xfId="0"/>
    <xf numFmtId="0" fontId="1" fillId="0" borderId="0" xfId="0" applyFont="1"/>
    <xf numFmtId="0" fontId="1" fillId="0" borderId="0" xfId="0" applyFont="1" applyAlignment="1">
      <alignment wrapText="1"/>
    </xf>
    <xf numFmtId="0" fontId="1" fillId="0" borderId="0" xfId="0" applyFont="1" applyAlignment="1">
      <alignment vertical="center"/>
    </xf>
    <xf numFmtId="0" fontId="1" fillId="0" borderId="0" xfId="0" applyFont="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44" fontId="4" fillId="0" borderId="1" xfId="1" applyFont="1" applyBorder="1" applyAlignment="1">
      <alignment vertical="center" wrapText="1"/>
    </xf>
    <xf numFmtId="0" fontId="1" fillId="0" borderId="0" xfId="0" applyFont="1" applyAlignment="1">
      <alignment horizontal="center" vertical="center" wrapText="1"/>
    </xf>
    <xf numFmtId="0" fontId="7" fillId="0" borderId="1" xfId="0" applyFont="1" applyBorder="1" applyAlignment="1">
      <alignment horizontal="center" vertical="center" wrapText="1"/>
    </xf>
    <xf numFmtId="44" fontId="6" fillId="2" borderId="1" xfId="1" applyFont="1" applyFill="1" applyBorder="1" applyAlignment="1">
      <alignment horizontal="center" vertical="center" wrapText="1"/>
    </xf>
    <xf numFmtId="164" fontId="1" fillId="0" borderId="1" xfId="0" applyNumberFormat="1" applyFont="1" applyBorder="1" applyAlignment="1">
      <alignment horizontal="center" vertical="center"/>
    </xf>
    <xf numFmtId="44" fontId="0" fillId="0" borderId="1" xfId="1" applyFont="1" applyBorder="1" applyAlignment="1">
      <alignment horizontal="center" vertical="center"/>
    </xf>
    <xf numFmtId="44" fontId="3" fillId="0" borderId="1" xfId="1" applyFont="1" applyBorder="1" applyAlignment="1">
      <alignment horizontal="center" vertical="center"/>
    </xf>
    <xf numFmtId="0" fontId="9" fillId="3" borderId="1" xfId="0" applyFont="1" applyFill="1" applyBorder="1" applyAlignment="1">
      <alignment horizontal="center" vertical="center" wrapText="1"/>
    </xf>
    <xf numFmtId="0" fontId="9" fillId="4" borderId="1" xfId="0" applyFont="1" applyFill="1" applyBorder="1" applyAlignment="1">
      <alignment horizontal="center" vertical="center"/>
    </xf>
    <xf numFmtId="0" fontId="0" fillId="0" borderId="1" xfId="0" applyBorder="1" applyAlignment="1">
      <alignment horizontal="center" vertical="center"/>
    </xf>
    <xf numFmtId="44" fontId="0" fillId="0" borderId="1" xfId="1" applyFont="1" applyBorder="1" applyAlignment="1">
      <alignment horizontal="right" vertical="center"/>
    </xf>
    <xf numFmtId="0" fontId="10" fillId="0" borderId="0" xfId="0" applyFont="1" applyAlignment="1">
      <alignment horizontal="justify" vertical="center" wrapText="1"/>
    </xf>
    <xf numFmtId="0" fontId="10" fillId="0" borderId="0" xfId="0" applyFont="1" applyAlignment="1">
      <alignment horizontal="justify" vertical="center"/>
    </xf>
    <xf numFmtId="0" fontId="8" fillId="0" borderId="0" xfId="0" applyFont="1"/>
    <xf numFmtId="0" fontId="2" fillId="0" borderId="0" xfId="0" applyFont="1" applyAlignment="1">
      <alignment horizontal="center" wrapText="1"/>
    </xf>
  </cellXfs>
  <cellStyles count="2">
    <cellStyle name="Mo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8"/>
  <sheetViews>
    <sheetView tabSelected="1" topLeftCell="A16" zoomScale="145" zoomScaleNormal="145" zoomScaleSheetLayoutView="80" zoomScalePageLayoutView="145" workbookViewId="0">
      <selection activeCell="K64" sqref="K64"/>
    </sheetView>
  </sheetViews>
  <sheetFormatPr defaultColWidth="9.140625" defaultRowHeight="12.75" x14ac:dyDescent="0.2"/>
  <cols>
    <col min="1" max="1" width="4.28515625" style="2" customWidth="1"/>
    <col min="2" max="2" width="49.5703125" style="2" customWidth="1"/>
    <col min="3" max="3" width="9.7109375" style="2" hidden="1" customWidth="1"/>
    <col min="4" max="4" width="11.85546875" style="3" hidden="1" customWidth="1"/>
    <col min="5" max="5" width="10" style="4" hidden="1" customWidth="1"/>
    <col min="6" max="6" width="11.140625" style="4" hidden="1" customWidth="1"/>
    <col min="7" max="7" width="18.85546875" style="4" hidden="1" customWidth="1"/>
    <col min="8" max="8" width="10" style="4" hidden="1" customWidth="1"/>
    <col min="9" max="9" width="11.5703125" style="4" hidden="1" customWidth="1"/>
    <col min="10" max="10" width="7.85546875" style="10" bestFit="1" customWidth="1"/>
    <col min="11" max="11" width="14.5703125" style="4" bestFit="1" customWidth="1"/>
    <col min="12" max="12" width="16.28515625" style="1" customWidth="1"/>
    <col min="13" max="14" width="9.140625" style="1"/>
    <col min="15" max="15" width="21.85546875" style="1" customWidth="1"/>
    <col min="16" max="16" width="20.28515625" style="1" customWidth="1"/>
    <col min="17" max="16384" width="9.140625" style="1"/>
  </cols>
  <sheetData>
    <row r="1" spans="1:11" x14ac:dyDescent="0.2">
      <c r="A1" s="23" t="s">
        <v>0</v>
      </c>
      <c r="B1" s="23"/>
      <c r="C1" s="23"/>
      <c r="D1" s="23"/>
      <c r="E1" s="23"/>
      <c r="F1" s="23"/>
      <c r="G1" s="23"/>
      <c r="H1" s="23"/>
      <c r="I1" s="23"/>
      <c r="J1" s="23"/>
      <c r="K1" s="23"/>
    </row>
    <row r="2" spans="1:11" x14ac:dyDescent="0.2">
      <c r="A2" s="23" t="s">
        <v>3</v>
      </c>
      <c r="B2" s="23"/>
      <c r="C2" s="23"/>
      <c r="D2" s="23"/>
      <c r="E2" s="23"/>
      <c r="F2" s="23"/>
      <c r="G2" s="23"/>
      <c r="H2" s="23"/>
      <c r="I2" s="23"/>
      <c r="J2" s="23"/>
      <c r="K2" s="23"/>
    </row>
    <row r="3" spans="1:11" x14ac:dyDescent="0.2">
      <c r="A3" s="23" t="s">
        <v>4</v>
      </c>
      <c r="B3" s="23"/>
      <c r="C3" s="23"/>
      <c r="D3" s="23"/>
      <c r="E3" s="23"/>
      <c r="F3" s="23"/>
      <c r="G3" s="23"/>
      <c r="H3" s="23"/>
      <c r="I3" s="23"/>
      <c r="J3" s="23"/>
      <c r="K3" s="23"/>
    </row>
    <row r="5" spans="1:11" ht="78.75" x14ac:dyDescent="0.2">
      <c r="A5" s="7" t="s">
        <v>1</v>
      </c>
      <c r="B5" s="8" t="s">
        <v>5</v>
      </c>
      <c r="C5" s="8" t="s">
        <v>13</v>
      </c>
      <c r="D5" s="8" t="s">
        <v>2</v>
      </c>
      <c r="E5" s="8" t="s">
        <v>14</v>
      </c>
      <c r="F5" s="8" t="s">
        <v>7</v>
      </c>
      <c r="G5" s="8" t="s">
        <v>6</v>
      </c>
      <c r="H5" s="8" t="s">
        <v>8</v>
      </c>
      <c r="I5" s="8" t="s">
        <v>9</v>
      </c>
      <c r="J5" s="8" t="s">
        <v>10</v>
      </c>
      <c r="K5" s="8" t="s">
        <v>11</v>
      </c>
    </row>
    <row r="6" spans="1:11" ht="146.25" x14ac:dyDescent="0.2">
      <c r="A6" s="6">
        <v>1</v>
      </c>
      <c r="B6" s="5" t="s">
        <v>26</v>
      </c>
      <c r="C6" s="5">
        <v>603047</v>
      </c>
      <c r="D6" s="5" t="s">
        <v>73</v>
      </c>
      <c r="E6" s="5">
        <v>125</v>
      </c>
      <c r="F6" s="9">
        <v>147.5</v>
      </c>
      <c r="G6" s="9">
        <f t="shared" ref="G6:G67" si="0">F6*E6</f>
        <v>18437.5</v>
      </c>
      <c r="H6" s="9" t="s">
        <v>77</v>
      </c>
      <c r="I6" s="9" t="s">
        <v>78</v>
      </c>
      <c r="J6" s="11" t="s">
        <v>12</v>
      </c>
      <c r="K6" s="13" t="str">
        <f>VLOOKUP(F6, Intervalos!$B$3:$C$8,2,TRUE)</f>
        <v>0,10%</v>
      </c>
    </row>
    <row r="7" spans="1:11" ht="146.25" x14ac:dyDescent="0.2">
      <c r="A7" s="6">
        <v>2</v>
      </c>
      <c r="B7" s="5" t="s">
        <v>27</v>
      </c>
      <c r="C7" s="5">
        <v>603050</v>
      </c>
      <c r="D7" s="5" t="s">
        <v>73</v>
      </c>
      <c r="E7" s="5">
        <v>125</v>
      </c>
      <c r="F7" s="9">
        <v>147.5</v>
      </c>
      <c r="G7" s="9">
        <f t="shared" si="0"/>
        <v>18437.5</v>
      </c>
      <c r="H7" s="9" t="s">
        <v>77</v>
      </c>
      <c r="I7" s="9" t="s">
        <v>78</v>
      </c>
      <c r="J7" s="11" t="s">
        <v>12</v>
      </c>
      <c r="K7" s="13" t="str">
        <f>VLOOKUP(F7, Intervalos!$B$3:$C$8,2,TRUE)</f>
        <v>0,10%</v>
      </c>
    </row>
    <row r="8" spans="1:11" ht="146.25" x14ac:dyDescent="0.2">
      <c r="A8" s="6">
        <v>3</v>
      </c>
      <c r="B8" s="5" t="s">
        <v>28</v>
      </c>
      <c r="C8" s="5">
        <v>603053</v>
      </c>
      <c r="D8" s="5" t="s">
        <v>73</v>
      </c>
      <c r="E8" s="5">
        <v>62</v>
      </c>
      <c r="F8" s="9">
        <v>185.58</v>
      </c>
      <c r="G8" s="9">
        <f t="shared" si="0"/>
        <v>11505.960000000001</v>
      </c>
      <c r="H8" s="9" t="s">
        <v>77</v>
      </c>
      <c r="I8" s="9" t="s">
        <v>78</v>
      </c>
      <c r="J8" s="11" t="s">
        <v>12</v>
      </c>
      <c r="K8" s="13" t="str">
        <f>VLOOKUP(F8, Intervalos!$B$3:$C$8,2,TRUE)</f>
        <v>0,10%</v>
      </c>
    </row>
    <row r="9" spans="1:11" ht="56.25" x14ac:dyDescent="0.2">
      <c r="A9" s="6">
        <v>4</v>
      </c>
      <c r="B9" s="5" t="s">
        <v>29</v>
      </c>
      <c r="C9" s="5">
        <v>605314</v>
      </c>
      <c r="D9" s="5" t="s">
        <v>73</v>
      </c>
      <c r="E9" s="5">
        <v>25</v>
      </c>
      <c r="F9" s="9">
        <v>140.9</v>
      </c>
      <c r="G9" s="9">
        <f t="shared" si="0"/>
        <v>3522.5</v>
      </c>
      <c r="H9" s="9" t="s">
        <v>77</v>
      </c>
      <c r="I9" s="9" t="s">
        <v>78</v>
      </c>
      <c r="J9" s="11" t="s">
        <v>12</v>
      </c>
      <c r="K9" s="13" t="str">
        <f>VLOOKUP(F9, Intervalos!$B$3:$C$8,2,TRUE)</f>
        <v>0,10%</v>
      </c>
    </row>
    <row r="10" spans="1:11" ht="45" x14ac:dyDescent="0.2">
      <c r="A10" s="6">
        <v>5</v>
      </c>
      <c r="B10" s="5" t="s">
        <v>30</v>
      </c>
      <c r="C10" s="5">
        <v>605292</v>
      </c>
      <c r="D10" s="5" t="s">
        <v>73</v>
      </c>
      <c r="E10" s="5">
        <v>25</v>
      </c>
      <c r="F10" s="9">
        <v>140.6</v>
      </c>
      <c r="G10" s="9">
        <f t="shared" si="0"/>
        <v>3515</v>
      </c>
      <c r="H10" s="9" t="s">
        <v>77</v>
      </c>
      <c r="I10" s="9" t="s">
        <v>78</v>
      </c>
      <c r="J10" s="11" t="s">
        <v>12</v>
      </c>
      <c r="K10" s="13" t="str">
        <f>VLOOKUP(F10, Intervalos!$B$3:$C$8,2,TRUE)</f>
        <v>0,10%</v>
      </c>
    </row>
    <row r="11" spans="1:11" ht="56.25" x14ac:dyDescent="0.2">
      <c r="A11" s="6">
        <v>6</v>
      </c>
      <c r="B11" s="5" t="s">
        <v>31</v>
      </c>
      <c r="C11" s="5">
        <v>603042</v>
      </c>
      <c r="D11" s="5" t="s">
        <v>73</v>
      </c>
      <c r="E11" s="5">
        <v>38</v>
      </c>
      <c r="F11" s="9">
        <v>137.27000000000001</v>
      </c>
      <c r="G11" s="9">
        <f t="shared" si="0"/>
        <v>5216.26</v>
      </c>
      <c r="H11" s="9" t="s">
        <v>77</v>
      </c>
      <c r="I11" s="9" t="s">
        <v>78</v>
      </c>
      <c r="J11" s="11" t="s">
        <v>12</v>
      </c>
      <c r="K11" s="13" t="str">
        <f>VLOOKUP(F11, Intervalos!$B$3:$C$8,2,TRUE)</f>
        <v>0,10%</v>
      </c>
    </row>
    <row r="12" spans="1:11" ht="33.75" x14ac:dyDescent="0.2">
      <c r="A12" s="6">
        <v>7</v>
      </c>
      <c r="B12" s="5" t="s">
        <v>32</v>
      </c>
      <c r="C12" s="5">
        <v>395924</v>
      </c>
      <c r="D12" s="5" t="s">
        <v>73</v>
      </c>
      <c r="E12" s="5">
        <v>4</v>
      </c>
      <c r="F12" s="9">
        <v>136.97</v>
      </c>
      <c r="G12" s="9">
        <f t="shared" si="0"/>
        <v>547.88</v>
      </c>
      <c r="H12" s="9" t="s">
        <v>77</v>
      </c>
      <c r="I12" s="9" t="s">
        <v>78</v>
      </c>
      <c r="J12" s="11" t="s">
        <v>12</v>
      </c>
      <c r="K12" s="13" t="str">
        <f>VLOOKUP(F12, Intervalos!$B$3:$C$8,2,TRUE)</f>
        <v>0,10%</v>
      </c>
    </row>
    <row r="13" spans="1:11" ht="33.75" x14ac:dyDescent="0.2">
      <c r="A13" s="6">
        <v>8</v>
      </c>
      <c r="B13" s="5" t="s">
        <v>33</v>
      </c>
      <c r="C13" s="5">
        <v>605317</v>
      </c>
      <c r="D13" s="5" t="s">
        <v>73</v>
      </c>
      <c r="E13" s="5">
        <v>25</v>
      </c>
      <c r="F13" s="9">
        <v>118.33</v>
      </c>
      <c r="G13" s="9">
        <f t="shared" si="0"/>
        <v>2958.25</v>
      </c>
      <c r="H13" s="9" t="s">
        <v>77</v>
      </c>
      <c r="I13" s="9" t="s">
        <v>78</v>
      </c>
      <c r="J13" s="11" t="s">
        <v>12</v>
      </c>
      <c r="K13" s="13" t="str">
        <f>VLOOKUP(F13, Intervalos!$B$3:$C$8,2,TRUE)</f>
        <v>0,10%</v>
      </c>
    </row>
    <row r="14" spans="1:11" ht="33.75" x14ac:dyDescent="0.2">
      <c r="A14" s="6">
        <v>9</v>
      </c>
      <c r="B14" s="5" t="s">
        <v>34</v>
      </c>
      <c r="C14" s="5">
        <v>603059</v>
      </c>
      <c r="D14" s="5" t="s">
        <v>73</v>
      </c>
      <c r="E14" s="5">
        <v>7</v>
      </c>
      <c r="F14" s="9">
        <v>162.88</v>
      </c>
      <c r="G14" s="9">
        <f t="shared" si="0"/>
        <v>1140.1599999999999</v>
      </c>
      <c r="H14" s="9" t="s">
        <v>77</v>
      </c>
      <c r="I14" s="9" t="s">
        <v>78</v>
      </c>
      <c r="J14" s="11" t="s">
        <v>12</v>
      </c>
      <c r="K14" s="13" t="str">
        <f>VLOOKUP(F14, Intervalos!$B$3:$C$8,2,TRUE)</f>
        <v>0,10%</v>
      </c>
    </row>
    <row r="15" spans="1:11" ht="33.75" x14ac:dyDescent="0.2">
      <c r="A15" s="6">
        <v>10</v>
      </c>
      <c r="B15" s="5" t="s">
        <v>35</v>
      </c>
      <c r="C15" s="5">
        <v>603059</v>
      </c>
      <c r="D15" s="5" t="s">
        <v>73</v>
      </c>
      <c r="E15" s="5">
        <v>25</v>
      </c>
      <c r="F15" s="9">
        <v>119.67</v>
      </c>
      <c r="G15" s="9">
        <f t="shared" si="0"/>
        <v>2991.75</v>
      </c>
      <c r="H15" s="9" t="s">
        <v>77</v>
      </c>
      <c r="I15" s="9" t="s">
        <v>78</v>
      </c>
      <c r="J15" s="11" t="s">
        <v>12</v>
      </c>
      <c r="K15" s="13" t="str">
        <f>VLOOKUP(F15, Intervalos!$B$3:$C$8,2,TRUE)</f>
        <v>0,10%</v>
      </c>
    </row>
    <row r="16" spans="1:11" ht="45" x14ac:dyDescent="0.2">
      <c r="A16" s="6">
        <v>11</v>
      </c>
      <c r="B16" s="5" t="s">
        <v>83</v>
      </c>
      <c r="C16" s="5">
        <v>427212</v>
      </c>
      <c r="D16" s="5" t="s">
        <v>82</v>
      </c>
      <c r="E16" s="5">
        <v>132</v>
      </c>
      <c r="F16" s="9">
        <v>118.83</v>
      </c>
      <c r="G16" s="9">
        <f t="shared" si="0"/>
        <v>15685.56</v>
      </c>
      <c r="H16" s="9" t="s">
        <v>77</v>
      </c>
      <c r="I16" s="9" t="s">
        <v>78</v>
      </c>
      <c r="J16" s="11" t="s">
        <v>12</v>
      </c>
      <c r="K16" s="13" t="str">
        <f>VLOOKUP(F16, Intervalos!$B$3:$C$8,2,TRUE)</f>
        <v>0,10%</v>
      </c>
    </row>
    <row r="17" spans="1:13" ht="45" x14ac:dyDescent="0.2">
      <c r="A17" s="6">
        <v>12</v>
      </c>
      <c r="B17" s="5" t="s">
        <v>84</v>
      </c>
      <c r="C17" s="5">
        <v>372355</v>
      </c>
      <c r="D17" s="5" t="s">
        <v>85</v>
      </c>
      <c r="E17" s="5">
        <v>2</v>
      </c>
      <c r="F17" s="9">
        <v>246.69</v>
      </c>
      <c r="G17" s="9">
        <f t="shared" si="0"/>
        <v>493.38</v>
      </c>
      <c r="H17" s="9" t="s">
        <v>77</v>
      </c>
      <c r="I17" s="9" t="s">
        <v>78</v>
      </c>
      <c r="J17" s="11" t="s">
        <v>12</v>
      </c>
      <c r="K17" s="13" t="str">
        <f>VLOOKUP(F17, Intervalos!$B$3:$C$8,2,TRUE)</f>
        <v>0,10%</v>
      </c>
    </row>
    <row r="18" spans="1:13" ht="56.25" x14ac:dyDescent="0.2">
      <c r="A18" s="6">
        <v>13</v>
      </c>
      <c r="B18" s="5" t="s">
        <v>36</v>
      </c>
      <c r="C18" s="5">
        <v>413222</v>
      </c>
      <c r="D18" s="5" t="s">
        <v>73</v>
      </c>
      <c r="E18" s="5">
        <v>3</v>
      </c>
      <c r="F18" s="9">
        <v>218.6</v>
      </c>
      <c r="G18" s="9">
        <f t="shared" si="0"/>
        <v>655.8</v>
      </c>
      <c r="H18" s="9" t="s">
        <v>77</v>
      </c>
      <c r="I18" s="9" t="s">
        <v>78</v>
      </c>
      <c r="J18" s="11" t="s">
        <v>12</v>
      </c>
      <c r="K18" s="13" t="str">
        <f>VLOOKUP(F18, Intervalos!$B$3:$C$8,2,TRUE)</f>
        <v>0,10%</v>
      </c>
    </row>
    <row r="19" spans="1:13" ht="45" x14ac:dyDescent="0.2">
      <c r="A19" s="6">
        <v>14</v>
      </c>
      <c r="B19" s="5" t="s">
        <v>37</v>
      </c>
      <c r="C19" s="5">
        <v>423678</v>
      </c>
      <c r="D19" s="5" t="s">
        <v>73</v>
      </c>
      <c r="E19" s="5">
        <v>3</v>
      </c>
      <c r="F19" s="9">
        <v>251.93</v>
      </c>
      <c r="G19" s="9">
        <f t="shared" si="0"/>
        <v>755.79</v>
      </c>
      <c r="H19" s="9" t="s">
        <v>77</v>
      </c>
      <c r="I19" s="9" t="s">
        <v>78</v>
      </c>
      <c r="J19" s="11" t="s">
        <v>12</v>
      </c>
      <c r="K19" s="13" t="str">
        <f>VLOOKUP(F19, Intervalos!$B$3:$C$8,2,TRUE)</f>
        <v>0,10%</v>
      </c>
    </row>
    <row r="20" spans="1:13" ht="45" x14ac:dyDescent="0.2">
      <c r="A20" s="6">
        <v>15</v>
      </c>
      <c r="B20" s="5" t="s">
        <v>38</v>
      </c>
      <c r="C20" s="5">
        <v>421350</v>
      </c>
      <c r="D20" s="5" t="s">
        <v>73</v>
      </c>
      <c r="E20" s="5">
        <v>3</v>
      </c>
      <c r="F20" s="9">
        <v>318.81</v>
      </c>
      <c r="G20" s="9">
        <f t="shared" si="0"/>
        <v>956.43000000000006</v>
      </c>
      <c r="H20" s="9" t="s">
        <v>77</v>
      </c>
      <c r="I20" s="9" t="s">
        <v>78</v>
      </c>
      <c r="J20" s="11" t="s">
        <v>12</v>
      </c>
      <c r="K20" s="13" t="str">
        <f>VLOOKUP(F20, Intervalos!$B$3:$C$8,2,TRUE)</f>
        <v>0,10%</v>
      </c>
    </row>
    <row r="21" spans="1:13" ht="180" x14ac:dyDescent="0.2">
      <c r="A21" s="6">
        <v>16</v>
      </c>
      <c r="B21" s="5" t="s">
        <v>39</v>
      </c>
      <c r="C21" s="5">
        <v>447027</v>
      </c>
      <c r="D21" s="5" t="s">
        <v>86</v>
      </c>
      <c r="E21" s="5">
        <v>3</v>
      </c>
      <c r="F21" s="9">
        <v>2262.6</v>
      </c>
      <c r="G21" s="9">
        <f t="shared" si="0"/>
        <v>6787.7999999999993</v>
      </c>
      <c r="H21" s="9" t="s">
        <v>77</v>
      </c>
      <c r="I21" s="9" t="s">
        <v>78</v>
      </c>
      <c r="J21" s="11" t="s">
        <v>12</v>
      </c>
      <c r="K21" s="13" t="str">
        <f>VLOOKUP(F21, Intervalos!$B$3:$C$8,2,TRUE)</f>
        <v>0,10%</v>
      </c>
    </row>
    <row r="22" spans="1:13" ht="90" x14ac:dyDescent="0.2">
      <c r="A22" s="6">
        <v>17</v>
      </c>
      <c r="B22" s="5" t="s">
        <v>40</v>
      </c>
      <c r="C22" s="5">
        <v>447027</v>
      </c>
      <c r="D22" s="5" t="s">
        <v>86</v>
      </c>
      <c r="E22" s="5">
        <v>3</v>
      </c>
      <c r="F22" s="9">
        <v>2380</v>
      </c>
      <c r="G22" s="9">
        <f t="shared" si="0"/>
        <v>7140</v>
      </c>
      <c r="H22" s="9" t="s">
        <v>77</v>
      </c>
      <c r="I22" s="9" t="s">
        <v>78</v>
      </c>
      <c r="J22" s="11" t="s">
        <v>12</v>
      </c>
      <c r="K22" s="13" t="str">
        <f>VLOOKUP(F22, Intervalos!$B$3:$C$8,2,TRUE)</f>
        <v>0,10%</v>
      </c>
    </row>
    <row r="23" spans="1:13" ht="90" x14ac:dyDescent="0.2">
      <c r="A23" s="6">
        <v>18</v>
      </c>
      <c r="B23" s="5" t="s">
        <v>41</v>
      </c>
      <c r="C23" s="5">
        <v>447026</v>
      </c>
      <c r="D23" s="5" t="s">
        <v>86</v>
      </c>
      <c r="E23" s="5">
        <v>3</v>
      </c>
      <c r="F23" s="9">
        <v>2282.6</v>
      </c>
      <c r="G23" s="9">
        <f t="shared" si="0"/>
        <v>6847.7999999999993</v>
      </c>
      <c r="H23" s="9" t="s">
        <v>77</v>
      </c>
      <c r="I23" s="9" t="s">
        <v>78</v>
      </c>
      <c r="J23" s="11" t="s">
        <v>12</v>
      </c>
      <c r="K23" s="13" t="str">
        <f>VLOOKUP(F23, Intervalos!$B$3:$C$8,2,TRUE)</f>
        <v>0,10%</v>
      </c>
    </row>
    <row r="24" spans="1:13" ht="22.5" x14ac:dyDescent="0.2">
      <c r="A24" s="6">
        <v>19</v>
      </c>
      <c r="B24" s="5" t="s">
        <v>42</v>
      </c>
      <c r="C24" s="5">
        <v>479647</v>
      </c>
      <c r="D24" s="5" t="s">
        <v>87</v>
      </c>
      <c r="E24" s="5">
        <v>5</v>
      </c>
      <c r="F24" s="9">
        <v>237.69</v>
      </c>
      <c r="G24" s="9">
        <f t="shared" si="0"/>
        <v>1188.45</v>
      </c>
      <c r="H24" s="9" t="s">
        <v>77</v>
      </c>
      <c r="I24" s="9" t="s">
        <v>78</v>
      </c>
      <c r="J24" s="11" t="s">
        <v>12</v>
      </c>
      <c r="K24" s="13" t="str">
        <f>VLOOKUP(F24, Intervalos!$B$3:$C$8,2,TRUE)</f>
        <v>0,10%</v>
      </c>
    </row>
    <row r="25" spans="1:13" ht="22.5" x14ac:dyDescent="0.3">
      <c r="A25" s="6">
        <v>20</v>
      </c>
      <c r="B25" s="5" t="s">
        <v>43</v>
      </c>
      <c r="C25" s="5">
        <v>437173</v>
      </c>
      <c r="D25" s="5" t="s">
        <v>88</v>
      </c>
      <c r="E25" s="5">
        <v>5</v>
      </c>
      <c r="F25" s="9">
        <v>56.9</v>
      </c>
      <c r="G25" s="9">
        <f t="shared" si="0"/>
        <v>284.5</v>
      </c>
      <c r="H25" s="9" t="s">
        <v>77</v>
      </c>
      <c r="I25" s="9" t="s">
        <v>78</v>
      </c>
      <c r="J25" s="11" t="s">
        <v>12</v>
      </c>
      <c r="K25" s="13">
        <f>VLOOKUP(F25, Intervalos!$B$3:$C$8,2,TRUE)</f>
        <v>0.1</v>
      </c>
      <c r="L25" s="20"/>
      <c r="M25" s="22"/>
    </row>
    <row r="26" spans="1:13" ht="33.75" x14ac:dyDescent="0.2">
      <c r="A26" s="6">
        <v>21</v>
      </c>
      <c r="B26" s="5" t="s">
        <v>44</v>
      </c>
      <c r="C26" s="5">
        <v>462431</v>
      </c>
      <c r="D26" s="5" t="s">
        <v>73</v>
      </c>
      <c r="E26" s="5">
        <v>81</v>
      </c>
      <c r="F26" s="9">
        <v>2.44</v>
      </c>
      <c r="G26" s="9">
        <f t="shared" si="0"/>
        <v>197.64</v>
      </c>
      <c r="H26" s="9" t="s">
        <v>77</v>
      </c>
      <c r="I26" s="9" t="s">
        <v>78</v>
      </c>
      <c r="J26" s="11" t="s">
        <v>12</v>
      </c>
      <c r="K26" s="13">
        <f>VLOOKUP(F26, Intervalos!$B$3:$C$8,2,TRUE)</f>
        <v>0.01</v>
      </c>
    </row>
    <row r="27" spans="1:13" ht="45" x14ac:dyDescent="0.2">
      <c r="A27" s="6">
        <v>22</v>
      </c>
      <c r="B27" s="5" t="s">
        <v>45</v>
      </c>
      <c r="C27" s="5">
        <v>462431</v>
      </c>
      <c r="D27" s="5" t="s">
        <v>73</v>
      </c>
      <c r="E27" s="5">
        <v>31</v>
      </c>
      <c r="F27" s="9">
        <v>5.64</v>
      </c>
      <c r="G27" s="9">
        <f t="shared" si="0"/>
        <v>174.84</v>
      </c>
      <c r="H27" s="9" t="s">
        <v>77</v>
      </c>
      <c r="I27" s="9" t="s">
        <v>78</v>
      </c>
      <c r="J27" s="11" t="s">
        <v>12</v>
      </c>
      <c r="K27" s="13">
        <f>VLOOKUP(F27, Intervalos!$B$3:$C$8,2,TRUE)</f>
        <v>0.02</v>
      </c>
    </row>
    <row r="28" spans="1:13" ht="45" x14ac:dyDescent="0.2">
      <c r="A28" s="6">
        <v>23</v>
      </c>
      <c r="B28" s="5" t="s">
        <v>46</v>
      </c>
      <c r="C28" s="5">
        <v>462431</v>
      </c>
      <c r="D28" s="5" t="s">
        <v>73</v>
      </c>
      <c r="E28" s="5">
        <v>62</v>
      </c>
      <c r="F28" s="9">
        <v>4.13</v>
      </c>
      <c r="G28" s="9">
        <f t="shared" si="0"/>
        <v>256.06</v>
      </c>
      <c r="H28" s="9" t="s">
        <v>77</v>
      </c>
      <c r="I28" s="9" t="s">
        <v>78</v>
      </c>
      <c r="J28" s="11" t="s">
        <v>12</v>
      </c>
      <c r="K28" s="13">
        <f>VLOOKUP(F28, Intervalos!$B$3:$C$8,2,TRUE)</f>
        <v>0.01</v>
      </c>
    </row>
    <row r="29" spans="1:13" ht="56.25" x14ac:dyDescent="0.3">
      <c r="A29" s="6">
        <v>24</v>
      </c>
      <c r="B29" s="5" t="s">
        <v>89</v>
      </c>
      <c r="C29" s="5">
        <v>460308</v>
      </c>
      <c r="D29" s="5" t="s">
        <v>90</v>
      </c>
      <c r="E29" s="5">
        <v>3</v>
      </c>
      <c r="F29" s="9">
        <v>1494.49</v>
      </c>
      <c r="G29" s="9">
        <f t="shared" si="0"/>
        <v>4483.47</v>
      </c>
      <c r="H29" s="9" t="s">
        <v>77</v>
      </c>
      <c r="I29" s="9" t="s">
        <v>78</v>
      </c>
      <c r="J29" s="11" t="s">
        <v>12</v>
      </c>
      <c r="K29" s="13" t="str">
        <f>VLOOKUP(F29, Intervalos!$B$3:$C$8,2,TRUE)</f>
        <v>0,10%</v>
      </c>
      <c r="L29" s="21"/>
      <c r="M29" s="22"/>
    </row>
    <row r="30" spans="1:13" ht="123.75" x14ac:dyDescent="0.3">
      <c r="A30" s="6">
        <v>25</v>
      </c>
      <c r="B30" s="5" t="s">
        <v>79</v>
      </c>
      <c r="C30" s="5">
        <v>472027</v>
      </c>
      <c r="D30" s="5" t="s">
        <v>73</v>
      </c>
      <c r="E30" s="5">
        <v>125</v>
      </c>
      <c r="F30" s="9">
        <v>6.6</v>
      </c>
      <c r="G30" s="9">
        <f t="shared" si="0"/>
        <v>825</v>
      </c>
      <c r="H30" s="9" t="s">
        <v>77</v>
      </c>
      <c r="I30" s="9" t="s">
        <v>78</v>
      </c>
      <c r="J30" s="11" t="s">
        <v>12</v>
      </c>
      <c r="K30" s="13">
        <f>VLOOKUP(F30, Intervalos!$B$3:$C$8,2,TRUE)</f>
        <v>0.02</v>
      </c>
      <c r="M30" s="22"/>
    </row>
    <row r="31" spans="1:13" ht="123.75" x14ac:dyDescent="0.3">
      <c r="A31" s="6">
        <v>26</v>
      </c>
      <c r="B31" s="5" t="s">
        <v>80</v>
      </c>
      <c r="C31" s="5">
        <v>467183</v>
      </c>
      <c r="D31" s="5" t="s">
        <v>73</v>
      </c>
      <c r="E31" s="5">
        <v>62</v>
      </c>
      <c r="F31" s="9">
        <v>3.99</v>
      </c>
      <c r="G31" s="9">
        <f t="shared" si="0"/>
        <v>247.38000000000002</v>
      </c>
      <c r="H31" s="9" t="s">
        <v>77</v>
      </c>
      <c r="I31" s="9" t="s">
        <v>78</v>
      </c>
      <c r="J31" s="11" t="s">
        <v>12</v>
      </c>
      <c r="K31" s="13">
        <f>VLOOKUP(F31, Intervalos!$B$3:$C$8,2,TRUE)</f>
        <v>0.01</v>
      </c>
      <c r="M31" s="22"/>
    </row>
    <row r="32" spans="1:13" ht="123.75" x14ac:dyDescent="0.3">
      <c r="A32" s="6">
        <v>27</v>
      </c>
      <c r="B32" s="5" t="s">
        <v>81</v>
      </c>
      <c r="C32" s="5">
        <v>472026</v>
      </c>
      <c r="D32" s="5" t="s">
        <v>73</v>
      </c>
      <c r="E32" s="5">
        <v>187</v>
      </c>
      <c r="F32" s="9">
        <v>2.4</v>
      </c>
      <c r="G32" s="9">
        <f t="shared" si="0"/>
        <v>448.8</v>
      </c>
      <c r="H32" s="9" t="s">
        <v>77</v>
      </c>
      <c r="I32" s="9" t="s">
        <v>78</v>
      </c>
      <c r="J32" s="11" t="s">
        <v>12</v>
      </c>
      <c r="K32" s="13">
        <f>VLOOKUP(F32, Intervalos!$B$3:$C$8,2,TRUE)</f>
        <v>0.01</v>
      </c>
      <c r="M32" s="22"/>
    </row>
    <row r="33" spans="1:13" ht="78.75" x14ac:dyDescent="0.2">
      <c r="A33" s="6">
        <v>28</v>
      </c>
      <c r="B33" s="5" t="s">
        <v>47</v>
      </c>
      <c r="C33" s="5">
        <v>437164</v>
      </c>
      <c r="D33" s="5" t="s">
        <v>91</v>
      </c>
      <c r="E33" s="5">
        <v>23</v>
      </c>
      <c r="F33" s="9">
        <v>46.14</v>
      </c>
      <c r="G33" s="9">
        <f t="shared" si="0"/>
        <v>1061.22</v>
      </c>
      <c r="H33" s="9" t="s">
        <v>77</v>
      </c>
      <c r="I33" s="9" t="s">
        <v>78</v>
      </c>
      <c r="J33" s="11" t="s">
        <v>12</v>
      </c>
      <c r="K33" s="13">
        <f>VLOOKUP(F33, Intervalos!$B$3:$C$8,2,TRUE)</f>
        <v>0.05</v>
      </c>
    </row>
    <row r="34" spans="1:13" ht="78.75" x14ac:dyDescent="0.3">
      <c r="A34" s="6">
        <v>29</v>
      </c>
      <c r="B34" s="5" t="s">
        <v>48</v>
      </c>
      <c r="C34" s="5">
        <v>437166</v>
      </c>
      <c r="D34" s="5" t="s">
        <v>91</v>
      </c>
      <c r="E34" s="5">
        <v>13</v>
      </c>
      <c r="F34" s="9">
        <v>43.57</v>
      </c>
      <c r="G34" s="9">
        <f t="shared" si="0"/>
        <v>566.41</v>
      </c>
      <c r="H34" s="9" t="s">
        <v>77</v>
      </c>
      <c r="I34" s="9" t="s">
        <v>78</v>
      </c>
      <c r="J34" s="11" t="s">
        <v>12</v>
      </c>
      <c r="K34" s="13">
        <f>VLOOKUP(F34, Intervalos!$B$3:$C$8,2,TRUE)</f>
        <v>0.05</v>
      </c>
      <c r="L34" s="20"/>
      <c r="M34" s="22"/>
    </row>
    <row r="35" spans="1:13" ht="78.75" x14ac:dyDescent="0.2">
      <c r="A35" s="6">
        <v>30</v>
      </c>
      <c r="B35" s="5" t="s">
        <v>49</v>
      </c>
      <c r="C35" s="5">
        <v>437167</v>
      </c>
      <c r="D35" s="5" t="s">
        <v>91</v>
      </c>
      <c r="E35" s="5">
        <v>85</v>
      </c>
      <c r="F35" s="9">
        <v>76.900000000000006</v>
      </c>
      <c r="G35" s="9">
        <f t="shared" si="0"/>
        <v>6536.5000000000009</v>
      </c>
      <c r="H35" s="9" t="s">
        <v>77</v>
      </c>
      <c r="I35" s="9" t="s">
        <v>78</v>
      </c>
      <c r="J35" s="11" t="s">
        <v>12</v>
      </c>
      <c r="K35" s="13">
        <f>VLOOKUP(F35, Intervalos!$B$3:$C$8,2,TRUE)</f>
        <v>0.1</v>
      </c>
    </row>
    <row r="36" spans="1:13" ht="78.75" x14ac:dyDescent="0.2">
      <c r="A36" s="6">
        <v>31</v>
      </c>
      <c r="B36" s="5" t="s">
        <v>50</v>
      </c>
      <c r="C36" s="5">
        <v>437169</v>
      </c>
      <c r="D36" s="5" t="s">
        <v>91</v>
      </c>
      <c r="E36" s="5">
        <v>34</v>
      </c>
      <c r="F36" s="9">
        <v>47.5</v>
      </c>
      <c r="G36" s="9">
        <f t="shared" si="0"/>
        <v>1615</v>
      </c>
      <c r="H36" s="9" t="s">
        <v>77</v>
      </c>
      <c r="I36" s="9" t="s">
        <v>78</v>
      </c>
      <c r="J36" s="11" t="s">
        <v>12</v>
      </c>
      <c r="K36" s="13">
        <f>VLOOKUP(F36, Intervalos!$B$3:$C$8,2,TRUE)</f>
        <v>0.05</v>
      </c>
    </row>
    <row r="37" spans="1:13" ht="78.75" x14ac:dyDescent="0.2">
      <c r="A37" s="6">
        <v>32</v>
      </c>
      <c r="B37" s="5" t="s">
        <v>51</v>
      </c>
      <c r="C37" s="5">
        <v>437187</v>
      </c>
      <c r="D37" s="5" t="s">
        <v>91</v>
      </c>
      <c r="E37" s="5">
        <v>5</v>
      </c>
      <c r="F37" s="9">
        <v>44.26</v>
      </c>
      <c r="G37" s="9">
        <f t="shared" si="0"/>
        <v>221.29999999999998</v>
      </c>
      <c r="H37" s="9" t="s">
        <v>77</v>
      </c>
      <c r="I37" s="9" t="s">
        <v>78</v>
      </c>
      <c r="J37" s="11" t="s">
        <v>12</v>
      </c>
      <c r="K37" s="13">
        <f>VLOOKUP(F37, Intervalos!$B$3:$C$8,2,TRUE)</f>
        <v>0.05</v>
      </c>
    </row>
    <row r="38" spans="1:13" ht="22.5" x14ac:dyDescent="0.3">
      <c r="A38" s="6">
        <v>33</v>
      </c>
      <c r="B38" s="5" t="s">
        <v>52</v>
      </c>
      <c r="C38" s="5">
        <v>457844</v>
      </c>
      <c r="D38" s="5" t="s">
        <v>74</v>
      </c>
      <c r="E38" s="5">
        <v>125</v>
      </c>
      <c r="F38" s="9">
        <v>2.2000000000000002</v>
      </c>
      <c r="G38" s="9">
        <f t="shared" si="0"/>
        <v>275</v>
      </c>
      <c r="H38" s="9" t="s">
        <v>77</v>
      </c>
      <c r="I38" s="9" t="s">
        <v>78</v>
      </c>
      <c r="J38" s="11" t="s">
        <v>12</v>
      </c>
      <c r="K38" s="13">
        <f>VLOOKUP(F38, Intervalos!$B$3:$C$8,2,TRUE)</f>
        <v>0.01</v>
      </c>
      <c r="L38" s="20"/>
      <c r="M38" s="22"/>
    </row>
    <row r="39" spans="1:13" ht="45" x14ac:dyDescent="0.2">
      <c r="A39" s="6">
        <v>34</v>
      </c>
      <c r="B39" s="5" t="s">
        <v>53</v>
      </c>
      <c r="C39" s="5">
        <v>439625</v>
      </c>
      <c r="D39" s="5" t="s">
        <v>75</v>
      </c>
      <c r="E39" s="5">
        <v>218</v>
      </c>
      <c r="F39" s="9">
        <v>33</v>
      </c>
      <c r="G39" s="9">
        <f t="shared" si="0"/>
        <v>7194</v>
      </c>
      <c r="H39" s="9" t="s">
        <v>77</v>
      </c>
      <c r="I39" s="9" t="s">
        <v>78</v>
      </c>
      <c r="J39" s="11" t="s">
        <v>12</v>
      </c>
      <c r="K39" s="13">
        <f>VLOOKUP(F39, Intervalos!$B$3:$C$8,2,TRUE)</f>
        <v>0.05</v>
      </c>
    </row>
    <row r="40" spans="1:13" ht="45" x14ac:dyDescent="0.3">
      <c r="A40" s="6">
        <v>35</v>
      </c>
      <c r="B40" s="5" t="s">
        <v>54</v>
      </c>
      <c r="C40" s="5">
        <v>439627</v>
      </c>
      <c r="D40" s="5" t="s">
        <v>76</v>
      </c>
      <c r="E40" s="5">
        <v>566</v>
      </c>
      <c r="F40" s="9">
        <v>65</v>
      </c>
      <c r="G40" s="9">
        <f t="shared" si="0"/>
        <v>36790</v>
      </c>
      <c r="H40" s="9" t="s">
        <v>77</v>
      </c>
      <c r="I40" s="9" t="s">
        <v>78</v>
      </c>
      <c r="J40" s="11" t="s">
        <v>12</v>
      </c>
      <c r="K40" s="13">
        <f>VLOOKUP(F40, Intervalos!$B$3:$C$8,2,TRUE)</f>
        <v>0.1</v>
      </c>
      <c r="L40" s="20"/>
      <c r="M40" s="22"/>
    </row>
    <row r="41" spans="1:13" ht="45" x14ac:dyDescent="0.2">
      <c r="A41" s="6">
        <v>36</v>
      </c>
      <c r="B41" s="5" t="s">
        <v>55</v>
      </c>
      <c r="C41" s="5">
        <v>439622</v>
      </c>
      <c r="D41" s="5" t="s">
        <v>75</v>
      </c>
      <c r="E41" s="5">
        <v>340</v>
      </c>
      <c r="F41" s="9">
        <v>26.33</v>
      </c>
      <c r="G41" s="9">
        <f t="shared" si="0"/>
        <v>8952.1999999999989</v>
      </c>
      <c r="H41" s="9" t="s">
        <v>77</v>
      </c>
      <c r="I41" s="9" t="s">
        <v>78</v>
      </c>
      <c r="J41" s="11" t="s">
        <v>12</v>
      </c>
      <c r="K41" s="13">
        <f>VLOOKUP(F41, Intervalos!$B$3:$C$8,2,TRUE)</f>
        <v>0.05</v>
      </c>
    </row>
    <row r="42" spans="1:13" ht="45" x14ac:dyDescent="0.2">
      <c r="A42" s="6">
        <v>37</v>
      </c>
      <c r="B42" s="5" t="s">
        <v>56</v>
      </c>
      <c r="C42" s="5">
        <v>445833</v>
      </c>
      <c r="D42" s="5" t="s">
        <v>76</v>
      </c>
      <c r="E42" s="5">
        <v>562</v>
      </c>
      <c r="F42" s="9">
        <v>33.9</v>
      </c>
      <c r="G42" s="9">
        <f t="shared" si="0"/>
        <v>19051.8</v>
      </c>
      <c r="H42" s="9" t="s">
        <v>77</v>
      </c>
      <c r="I42" s="9" t="s">
        <v>78</v>
      </c>
      <c r="J42" s="11" t="s">
        <v>12</v>
      </c>
      <c r="K42" s="13">
        <f>VLOOKUP(F42, Intervalos!$B$3:$C$8,2,TRUE)</f>
        <v>0.05</v>
      </c>
      <c r="L42" s="20"/>
    </row>
    <row r="43" spans="1:13" ht="45" x14ac:dyDescent="0.2">
      <c r="A43" s="6">
        <v>38</v>
      </c>
      <c r="B43" s="5" t="s">
        <v>57</v>
      </c>
      <c r="C43" s="5">
        <v>439625</v>
      </c>
      <c r="D43" s="5" t="s">
        <v>75</v>
      </c>
      <c r="E43" s="5">
        <v>277</v>
      </c>
      <c r="F43" s="9">
        <v>34.799999999999997</v>
      </c>
      <c r="G43" s="9">
        <f t="shared" si="0"/>
        <v>9639.5999999999985</v>
      </c>
      <c r="H43" s="9" t="s">
        <v>77</v>
      </c>
      <c r="I43" s="9" t="s">
        <v>78</v>
      </c>
      <c r="J43" s="11" t="s">
        <v>12</v>
      </c>
      <c r="K43" s="13">
        <f>VLOOKUP(F43, Intervalos!$B$3:$C$8,2,TRUE)</f>
        <v>0.05</v>
      </c>
    </row>
    <row r="44" spans="1:13" ht="67.5" x14ac:dyDescent="0.2">
      <c r="A44" s="6">
        <v>39</v>
      </c>
      <c r="B44" s="5" t="s">
        <v>58</v>
      </c>
      <c r="C44" s="5">
        <v>440635</v>
      </c>
      <c r="D44" s="5" t="s">
        <v>75</v>
      </c>
      <c r="E44" s="5">
        <v>127</v>
      </c>
      <c r="F44" s="9">
        <v>39.799999999999997</v>
      </c>
      <c r="G44" s="9">
        <f t="shared" si="0"/>
        <v>5054.5999999999995</v>
      </c>
      <c r="H44" s="9" t="s">
        <v>77</v>
      </c>
      <c r="I44" s="9" t="s">
        <v>78</v>
      </c>
      <c r="J44" s="11" t="s">
        <v>12</v>
      </c>
      <c r="K44" s="13">
        <f>VLOOKUP(F44, Intervalos!$B$3:$C$8,2,TRUE)</f>
        <v>0.05</v>
      </c>
    </row>
    <row r="45" spans="1:13" ht="123.75" x14ac:dyDescent="0.2">
      <c r="A45" s="6">
        <v>40</v>
      </c>
      <c r="B45" s="5" t="s">
        <v>59</v>
      </c>
      <c r="C45" s="5">
        <v>440135</v>
      </c>
      <c r="D45" s="5" t="s">
        <v>73</v>
      </c>
      <c r="E45" s="5">
        <v>3</v>
      </c>
      <c r="F45" s="9">
        <v>105.9</v>
      </c>
      <c r="G45" s="9">
        <f t="shared" si="0"/>
        <v>317.70000000000005</v>
      </c>
      <c r="H45" s="9" t="s">
        <v>77</v>
      </c>
      <c r="I45" s="9" t="s">
        <v>78</v>
      </c>
      <c r="J45" s="11" t="s">
        <v>12</v>
      </c>
      <c r="K45" s="13" t="str">
        <f>VLOOKUP(F45, Intervalos!$B$3:$C$8,2,TRUE)</f>
        <v>0,10%</v>
      </c>
    </row>
    <row r="46" spans="1:13" ht="67.5" x14ac:dyDescent="0.2">
      <c r="A46" s="6">
        <v>41</v>
      </c>
      <c r="B46" s="5" t="s">
        <v>60</v>
      </c>
      <c r="C46" s="5">
        <v>440146</v>
      </c>
      <c r="D46" s="5" t="s">
        <v>73</v>
      </c>
      <c r="E46" s="5">
        <v>50</v>
      </c>
      <c r="F46" s="9">
        <v>6.75</v>
      </c>
      <c r="G46" s="9">
        <f t="shared" si="0"/>
        <v>337.5</v>
      </c>
      <c r="H46" s="9" t="s">
        <v>77</v>
      </c>
      <c r="I46" s="9" t="s">
        <v>78</v>
      </c>
      <c r="J46" s="11" t="s">
        <v>12</v>
      </c>
      <c r="K46" s="13">
        <f>VLOOKUP(F46, Intervalos!$B$3:$C$8,2,TRUE)</f>
        <v>0.02</v>
      </c>
    </row>
    <row r="47" spans="1:13" ht="67.5" x14ac:dyDescent="0.2">
      <c r="A47" s="6">
        <v>42</v>
      </c>
      <c r="B47" s="5" t="s">
        <v>61</v>
      </c>
      <c r="C47" s="5">
        <v>454393</v>
      </c>
      <c r="D47" s="5" t="s">
        <v>73</v>
      </c>
      <c r="E47" s="5">
        <v>125</v>
      </c>
      <c r="F47" s="9">
        <v>5.15</v>
      </c>
      <c r="G47" s="9">
        <f t="shared" si="0"/>
        <v>643.75</v>
      </c>
      <c r="H47" s="9" t="s">
        <v>77</v>
      </c>
      <c r="I47" s="9" t="s">
        <v>78</v>
      </c>
      <c r="J47" s="11" t="s">
        <v>12</v>
      </c>
      <c r="K47" s="13">
        <f>VLOOKUP(F47, Intervalos!$B$3:$C$8,2,TRUE)</f>
        <v>0.02</v>
      </c>
    </row>
    <row r="48" spans="1:13" ht="67.5" x14ac:dyDescent="0.2">
      <c r="A48" s="6">
        <v>43</v>
      </c>
      <c r="B48" s="5" t="s">
        <v>62</v>
      </c>
      <c r="C48" s="5">
        <v>454393</v>
      </c>
      <c r="D48" s="5" t="s">
        <v>73</v>
      </c>
      <c r="E48" s="5">
        <v>75</v>
      </c>
      <c r="F48" s="9">
        <v>10.49</v>
      </c>
      <c r="G48" s="9">
        <f t="shared" si="0"/>
        <v>786.75</v>
      </c>
      <c r="H48" s="9" t="s">
        <v>77</v>
      </c>
      <c r="I48" s="9" t="s">
        <v>78</v>
      </c>
      <c r="J48" s="11" t="s">
        <v>12</v>
      </c>
      <c r="K48" s="13">
        <f>VLOOKUP(F48, Intervalos!$B$3:$C$8,2,TRUE)</f>
        <v>0.03</v>
      </c>
    </row>
    <row r="49" spans="1:11" ht="67.5" x14ac:dyDescent="0.2">
      <c r="A49" s="6">
        <v>44</v>
      </c>
      <c r="B49" s="5" t="s">
        <v>63</v>
      </c>
      <c r="C49" s="5">
        <v>454393</v>
      </c>
      <c r="D49" s="5" t="s">
        <v>73</v>
      </c>
      <c r="E49" s="5">
        <v>50</v>
      </c>
      <c r="F49" s="9">
        <v>7.77</v>
      </c>
      <c r="G49" s="9">
        <f t="shared" si="0"/>
        <v>388.5</v>
      </c>
      <c r="H49" s="9" t="s">
        <v>77</v>
      </c>
      <c r="I49" s="9" t="s">
        <v>78</v>
      </c>
      <c r="J49" s="11" t="s">
        <v>12</v>
      </c>
      <c r="K49" s="13">
        <f>VLOOKUP(F49, Intervalos!$B$3:$C$8,2,TRUE)</f>
        <v>0.02</v>
      </c>
    </row>
    <row r="50" spans="1:11" ht="56.25" x14ac:dyDescent="0.2">
      <c r="A50" s="6">
        <v>45</v>
      </c>
      <c r="B50" s="5" t="s">
        <v>64</v>
      </c>
      <c r="C50" s="5">
        <v>443653</v>
      </c>
      <c r="D50" s="5" t="s">
        <v>73</v>
      </c>
      <c r="E50" s="5">
        <v>131</v>
      </c>
      <c r="F50" s="9">
        <v>1.31</v>
      </c>
      <c r="G50" s="9">
        <f t="shared" si="0"/>
        <v>171.61</v>
      </c>
      <c r="H50" s="9" t="s">
        <v>77</v>
      </c>
      <c r="I50" s="9" t="s">
        <v>78</v>
      </c>
      <c r="J50" s="11" t="s">
        <v>12</v>
      </c>
      <c r="K50" s="13">
        <f>VLOOKUP(F50, Intervalos!$B$3:$C$8,2,TRUE)</f>
        <v>0.01</v>
      </c>
    </row>
    <row r="51" spans="1:11" ht="56.25" x14ac:dyDescent="0.2">
      <c r="A51" s="6">
        <v>46</v>
      </c>
      <c r="B51" s="5" t="s">
        <v>65</v>
      </c>
      <c r="C51" s="5">
        <v>443653</v>
      </c>
      <c r="D51" s="5" t="s">
        <v>73</v>
      </c>
      <c r="E51" s="5">
        <v>143</v>
      </c>
      <c r="F51" s="9">
        <v>1.59</v>
      </c>
      <c r="G51" s="9">
        <f t="shared" si="0"/>
        <v>227.37</v>
      </c>
      <c r="H51" s="9" t="s">
        <v>77</v>
      </c>
      <c r="I51" s="9" t="s">
        <v>78</v>
      </c>
      <c r="J51" s="11" t="s">
        <v>12</v>
      </c>
      <c r="K51" s="13">
        <f>VLOOKUP(F51, Intervalos!$B$3:$C$8,2,TRUE)</f>
        <v>0.01</v>
      </c>
    </row>
    <row r="52" spans="1:11" ht="56.25" x14ac:dyDescent="0.2">
      <c r="A52" s="6">
        <v>47</v>
      </c>
      <c r="B52" s="5" t="s">
        <v>66</v>
      </c>
      <c r="C52" s="5">
        <v>466091</v>
      </c>
      <c r="D52" s="5" t="s">
        <v>73</v>
      </c>
      <c r="E52" s="5">
        <v>143</v>
      </c>
      <c r="F52" s="9">
        <v>1.62</v>
      </c>
      <c r="G52" s="9">
        <f t="shared" si="0"/>
        <v>231.66000000000003</v>
      </c>
      <c r="H52" s="9" t="s">
        <v>77</v>
      </c>
      <c r="I52" s="9" t="s">
        <v>78</v>
      </c>
      <c r="J52" s="11" t="s">
        <v>12</v>
      </c>
      <c r="K52" s="13">
        <f>VLOOKUP(F52, Intervalos!$B$3:$C$8,2,TRUE)</f>
        <v>0.01</v>
      </c>
    </row>
    <row r="53" spans="1:11" ht="56.25" x14ac:dyDescent="0.2">
      <c r="A53" s="6">
        <v>48</v>
      </c>
      <c r="B53" s="5" t="s">
        <v>67</v>
      </c>
      <c r="C53" s="5">
        <v>443653</v>
      </c>
      <c r="D53" s="5" t="s">
        <v>73</v>
      </c>
      <c r="E53" s="5">
        <v>68</v>
      </c>
      <c r="F53" s="9">
        <v>1.75</v>
      </c>
      <c r="G53" s="9">
        <f t="shared" si="0"/>
        <v>119</v>
      </c>
      <c r="H53" s="9" t="s">
        <v>77</v>
      </c>
      <c r="I53" s="9" t="s">
        <v>78</v>
      </c>
      <c r="J53" s="11" t="s">
        <v>12</v>
      </c>
      <c r="K53" s="13">
        <f>VLOOKUP(F53, Intervalos!$B$3:$C$8,2,TRUE)</f>
        <v>0.01</v>
      </c>
    </row>
    <row r="54" spans="1:11" ht="45" x14ac:dyDescent="0.2">
      <c r="A54" s="6">
        <v>49</v>
      </c>
      <c r="B54" s="5" t="s">
        <v>68</v>
      </c>
      <c r="C54" s="5">
        <v>485524</v>
      </c>
      <c r="D54" s="5" t="s">
        <v>73</v>
      </c>
      <c r="E54" s="5">
        <v>62</v>
      </c>
      <c r="F54" s="9">
        <v>11.4</v>
      </c>
      <c r="G54" s="9">
        <f t="shared" si="0"/>
        <v>706.80000000000007</v>
      </c>
      <c r="H54" s="9" t="s">
        <v>77</v>
      </c>
      <c r="I54" s="9" t="s">
        <v>78</v>
      </c>
      <c r="J54" s="11" t="s">
        <v>12</v>
      </c>
      <c r="K54" s="13">
        <f>VLOOKUP(F54, Intervalos!$B$3:$C$8,2,TRUE)</f>
        <v>0.03</v>
      </c>
    </row>
    <row r="55" spans="1:11" ht="45" x14ac:dyDescent="0.2">
      <c r="A55" s="6">
        <v>50</v>
      </c>
      <c r="B55" s="5" t="s">
        <v>92</v>
      </c>
      <c r="C55" s="5">
        <v>452538</v>
      </c>
      <c r="D55" s="5" t="s">
        <v>93</v>
      </c>
      <c r="E55" s="5">
        <v>33</v>
      </c>
      <c r="F55" s="9">
        <v>22.2</v>
      </c>
      <c r="G55" s="9">
        <f t="shared" si="0"/>
        <v>732.6</v>
      </c>
      <c r="H55" s="9" t="s">
        <v>77</v>
      </c>
      <c r="I55" s="9" t="s">
        <v>78</v>
      </c>
      <c r="J55" s="11" t="s">
        <v>12</v>
      </c>
      <c r="K55" s="13">
        <f>VLOOKUP(F55, Intervalos!$B$3:$C$8,2,TRUE)</f>
        <v>0.05</v>
      </c>
    </row>
    <row r="56" spans="1:11" ht="45" x14ac:dyDescent="0.2">
      <c r="A56" s="6">
        <v>51</v>
      </c>
      <c r="B56" s="5" t="s">
        <v>94</v>
      </c>
      <c r="C56" s="5">
        <v>436228</v>
      </c>
      <c r="D56" s="5" t="s">
        <v>93</v>
      </c>
      <c r="E56" s="5">
        <v>33</v>
      </c>
      <c r="F56" s="9">
        <v>23.53</v>
      </c>
      <c r="G56" s="9">
        <f t="shared" si="0"/>
        <v>776.49</v>
      </c>
      <c r="H56" s="9" t="s">
        <v>77</v>
      </c>
      <c r="I56" s="9" t="s">
        <v>78</v>
      </c>
      <c r="J56" s="11" t="s">
        <v>12</v>
      </c>
      <c r="K56" s="13">
        <f>VLOOKUP(F56, Intervalos!$B$3:$C$8,2,TRUE)</f>
        <v>0.05</v>
      </c>
    </row>
    <row r="57" spans="1:11" ht="45" x14ac:dyDescent="0.2">
      <c r="A57" s="6">
        <v>52</v>
      </c>
      <c r="B57" s="5" t="s">
        <v>95</v>
      </c>
      <c r="C57" s="5">
        <v>436229</v>
      </c>
      <c r="D57" s="5" t="s">
        <v>93</v>
      </c>
      <c r="E57" s="5">
        <v>30</v>
      </c>
      <c r="F57" s="9">
        <v>26.2</v>
      </c>
      <c r="G57" s="9">
        <f t="shared" si="0"/>
        <v>786</v>
      </c>
      <c r="H57" s="9" t="s">
        <v>77</v>
      </c>
      <c r="I57" s="9" t="s">
        <v>78</v>
      </c>
      <c r="J57" s="11" t="s">
        <v>12</v>
      </c>
      <c r="K57" s="13">
        <f>VLOOKUP(F57, Intervalos!$B$3:$C$8,2,TRUE)</f>
        <v>0.05</v>
      </c>
    </row>
    <row r="58" spans="1:11" ht="45" x14ac:dyDescent="0.2">
      <c r="A58" s="6">
        <v>53</v>
      </c>
      <c r="B58" s="5" t="s">
        <v>96</v>
      </c>
      <c r="C58" s="5">
        <v>436042</v>
      </c>
      <c r="D58" s="5" t="s">
        <v>93</v>
      </c>
      <c r="E58" s="5">
        <v>37</v>
      </c>
      <c r="F58" s="9">
        <v>30</v>
      </c>
      <c r="G58" s="9">
        <f t="shared" si="0"/>
        <v>1110</v>
      </c>
      <c r="H58" s="9" t="s">
        <v>77</v>
      </c>
      <c r="I58" s="9" t="s">
        <v>78</v>
      </c>
      <c r="J58" s="11" t="s">
        <v>12</v>
      </c>
      <c r="K58" s="13">
        <f>VLOOKUP(F58, Intervalos!$B$3:$C$8,2,TRUE)</f>
        <v>0.05</v>
      </c>
    </row>
    <row r="59" spans="1:11" ht="45" x14ac:dyDescent="0.2">
      <c r="A59" s="6">
        <v>54</v>
      </c>
      <c r="B59" s="5" t="s">
        <v>97</v>
      </c>
      <c r="C59" s="5">
        <v>435986</v>
      </c>
      <c r="D59" s="5" t="s">
        <v>93</v>
      </c>
      <c r="E59" s="5">
        <v>19</v>
      </c>
      <c r="F59" s="9">
        <v>25.61</v>
      </c>
      <c r="G59" s="9">
        <f t="shared" si="0"/>
        <v>486.59</v>
      </c>
      <c r="H59" s="9" t="s">
        <v>77</v>
      </c>
      <c r="I59" s="9" t="s">
        <v>78</v>
      </c>
      <c r="J59" s="11" t="s">
        <v>12</v>
      </c>
      <c r="K59" s="13">
        <f>VLOOKUP(F59, Intervalos!$B$3:$C$8,2,TRUE)</f>
        <v>0.05</v>
      </c>
    </row>
    <row r="60" spans="1:11" ht="45" x14ac:dyDescent="0.2">
      <c r="A60" s="6">
        <v>55</v>
      </c>
      <c r="B60" s="5" t="s">
        <v>98</v>
      </c>
      <c r="C60" s="5">
        <v>435982</v>
      </c>
      <c r="D60" s="5" t="s">
        <v>93</v>
      </c>
      <c r="E60" s="5">
        <v>15</v>
      </c>
      <c r="F60" s="9">
        <v>37.200000000000003</v>
      </c>
      <c r="G60" s="9">
        <f t="shared" si="0"/>
        <v>558</v>
      </c>
      <c r="H60" s="9" t="s">
        <v>77</v>
      </c>
      <c r="I60" s="9" t="s">
        <v>78</v>
      </c>
      <c r="J60" s="11" t="s">
        <v>12</v>
      </c>
      <c r="K60" s="13">
        <f>VLOOKUP(F60, Intervalos!$B$3:$C$8,2,TRUE)</f>
        <v>0.05</v>
      </c>
    </row>
    <row r="61" spans="1:11" ht="45" x14ac:dyDescent="0.2">
      <c r="A61" s="6">
        <v>56</v>
      </c>
      <c r="B61" s="5" t="s">
        <v>99</v>
      </c>
      <c r="C61" s="5">
        <v>435985</v>
      </c>
      <c r="D61" s="5" t="s">
        <v>93</v>
      </c>
      <c r="E61" s="5">
        <v>15</v>
      </c>
      <c r="F61" s="9">
        <v>45.13</v>
      </c>
      <c r="G61" s="9">
        <f t="shared" si="0"/>
        <v>676.95</v>
      </c>
      <c r="H61" s="9" t="s">
        <v>77</v>
      </c>
      <c r="I61" s="9" t="s">
        <v>78</v>
      </c>
      <c r="J61" s="11" t="s">
        <v>12</v>
      </c>
      <c r="K61" s="13">
        <f>VLOOKUP(F61, Intervalos!$B$3:$C$8,2,TRUE)</f>
        <v>0.05</v>
      </c>
    </row>
    <row r="62" spans="1:11" ht="45" x14ac:dyDescent="0.2">
      <c r="A62" s="6">
        <v>57</v>
      </c>
      <c r="B62" s="5" t="s">
        <v>100</v>
      </c>
      <c r="C62" s="5">
        <v>435983</v>
      </c>
      <c r="D62" s="5" t="s">
        <v>93</v>
      </c>
      <c r="E62" s="5">
        <v>13</v>
      </c>
      <c r="F62" s="9">
        <v>25.67</v>
      </c>
      <c r="G62" s="9">
        <f t="shared" si="0"/>
        <v>333.71000000000004</v>
      </c>
      <c r="H62" s="9" t="s">
        <v>77</v>
      </c>
      <c r="I62" s="9" t="s">
        <v>78</v>
      </c>
      <c r="J62" s="11" t="s">
        <v>12</v>
      </c>
      <c r="K62" s="13">
        <f>VLOOKUP(F62, Intervalos!$B$3:$C$8,2,TRUE)</f>
        <v>0.05</v>
      </c>
    </row>
    <row r="63" spans="1:11" ht="33.75" x14ac:dyDescent="0.2">
      <c r="A63" s="6">
        <v>58</v>
      </c>
      <c r="B63" s="5" t="s">
        <v>69</v>
      </c>
      <c r="C63" s="5">
        <v>485524</v>
      </c>
      <c r="D63" s="5" t="s">
        <v>73</v>
      </c>
      <c r="E63" s="5">
        <v>100</v>
      </c>
      <c r="F63" s="9">
        <v>12.89</v>
      </c>
      <c r="G63" s="9">
        <f t="shared" si="0"/>
        <v>1289</v>
      </c>
      <c r="H63" s="9" t="s">
        <v>77</v>
      </c>
      <c r="I63" s="9" t="s">
        <v>78</v>
      </c>
      <c r="J63" s="11" t="s">
        <v>12</v>
      </c>
      <c r="K63" s="13">
        <f>VLOOKUP(F63, Intervalos!$B$3:$C$8,2,TRUE)</f>
        <v>0.03</v>
      </c>
    </row>
    <row r="64" spans="1:11" ht="90" x14ac:dyDescent="0.2">
      <c r="A64" s="6">
        <v>59</v>
      </c>
      <c r="B64" s="5" t="s">
        <v>101</v>
      </c>
      <c r="C64" s="5">
        <v>454400</v>
      </c>
      <c r="D64" s="5" t="s">
        <v>93</v>
      </c>
      <c r="E64" s="5">
        <v>25</v>
      </c>
      <c r="F64" s="9">
        <v>28.79</v>
      </c>
      <c r="G64" s="9">
        <f t="shared" si="0"/>
        <v>719.75</v>
      </c>
      <c r="H64" s="9" t="s">
        <v>77</v>
      </c>
      <c r="I64" s="9" t="s">
        <v>78</v>
      </c>
      <c r="J64" s="11" t="s">
        <v>12</v>
      </c>
      <c r="K64" s="13">
        <f>VLOOKUP(F64, Intervalos!$B$3:$C$8,2,TRUE)</f>
        <v>0.05</v>
      </c>
    </row>
    <row r="65" spans="1:11" ht="45" x14ac:dyDescent="0.2">
      <c r="A65" s="6">
        <v>60</v>
      </c>
      <c r="B65" s="5" t="s">
        <v>70</v>
      </c>
      <c r="C65" s="5">
        <v>446430</v>
      </c>
      <c r="D65" s="5" t="s">
        <v>73</v>
      </c>
      <c r="E65" s="5">
        <v>13</v>
      </c>
      <c r="F65" s="9">
        <v>1592</v>
      </c>
      <c r="G65" s="9">
        <f t="shared" si="0"/>
        <v>20696</v>
      </c>
      <c r="H65" s="9" t="s">
        <v>77</v>
      </c>
      <c r="I65" s="9" t="s">
        <v>78</v>
      </c>
      <c r="J65" s="11" t="s">
        <v>12</v>
      </c>
      <c r="K65" s="13" t="str">
        <f>VLOOKUP(F65, Intervalos!$B$3:$C$8,2,TRUE)</f>
        <v>0,10%</v>
      </c>
    </row>
    <row r="66" spans="1:11" ht="45" x14ac:dyDescent="0.2">
      <c r="A66" s="6">
        <v>61</v>
      </c>
      <c r="B66" s="5" t="s">
        <v>71</v>
      </c>
      <c r="C66" s="5">
        <v>446426</v>
      </c>
      <c r="D66" s="5" t="s">
        <v>73</v>
      </c>
      <c r="E66" s="5">
        <v>13</v>
      </c>
      <c r="F66" s="9">
        <v>1431.69</v>
      </c>
      <c r="G66" s="9">
        <f t="shared" si="0"/>
        <v>18611.97</v>
      </c>
      <c r="H66" s="9" t="s">
        <v>77</v>
      </c>
      <c r="I66" s="9" t="s">
        <v>78</v>
      </c>
      <c r="J66" s="11" t="s">
        <v>12</v>
      </c>
      <c r="K66" s="13" t="str">
        <f>VLOOKUP(F66, Intervalos!$B$3:$C$8,2,TRUE)</f>
        <v>0,10%</v>
      </c>
    </row>
    <row r="67" spans="1:11" ht="33.75" x14ac:dyDescent="0.2">
      <c r="A67" s="6">
        <v>62</v>
      </c>
      <c r="B67" s="5" t="s">
        <v>72</v>
      </c>
      <c r="C67" s="5">
        <v>446440</v>
      </c>
      <c r="D67" s="5" t="s">
        <v>73</v>
      </c>
      <c r="E67" s="5">
        <v>13</v>
      </c>
      <c r="F67" s="9">
        <v>1430</v>
      </c>
      <c r="G67" s="9">
        <f t="shared" si="0"/>
        <v>18590</v>
      </c>
      <c r="H67" s="9" t="s">
        <v>77</v>
      </c>
      <c r="I67" s="9" t="s">
        <v>78</v>
      </c>
      <c r="J67" s="11" t="s">
        <v>12</v>
      </c>
      <c r="K67" s="13" t="str">
        <f>VLOOKUP(F67, Intervalos!$B$3:$C$8,2,TRUE)</f>
        <v>0,10%</v>
      </c>
    </row>
    <row r="68" spans="1:11" x14ac:dyDescent="0.2">
      <c r="F68" s="8" t="s">
        <v>15</v>
      </c>
      <c r="G68" s="12">
        <f>SUM(G6:G67)</f>
        <v>281956.79000000004</v>
      </c>
    </row>
  </sheetData>
  <mergeCells count="3">
    <mergeCell ref="A1:K1"/>
    <mergeCell ref="A2:K2"/>
    <mergeCell ref="A3:K3"/>
  </mergeCells>
  <pageMargins left="0.23622047244094491" right="0.23622047244094491" top="0.74803149606299213" bottom="0.74803149606299213" header="0.31496062992125984" footer="0.31496062992125984"/>
  <pageSetup paperSize="9" fitToHeight="0" orientation="landscape" r:id="rId1"/>
  <headerFooter>
    <oddHeader>&amp;L&amp;G&amp;CPREGÃO ELETRÔNICO 53/2023 
&amp;R&amp;G</oddHeader>
    <oddFooter>&amp;L&amp;"-,Itálico"&amp;9ANEXO I-A- PLANILHA ESTIMATIVA DE QUANTIDADE E PREÇO&amp;R&amp;9&amp;P/&amp;N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election activeCell="C3" sqref="C3"/>
    </sheetView>
  </sheetViews>
  <sheetFormatPr defaultColWidth="0" defaultRowHeight="15" zeroHeight="1" x14ac:dyDescent="0.25"/>
  <cols>
    <col min="1" max="1" width="2.42578125" customWidth="1"/>
    <col min="2" max="2" width="12.85546875" customWidth="1"/>
    <col min="3" max="3" width="17.7109375" customWidth="1"/>
    <col min="4" max="4" width="3.140625" customWidth="1"/>
    <col min="5" max="5" width="27" customWidth="1"/>
    <col min="6" max="6" width="4" customWidth="1"/>
    <col min="7" max="16384" width="9.140625" hidden="1"/>
  </cols>
  <sheetData>
    <row r="1" spans="2:5" ht="10.5" customHeight="1" x14ac:dyDescent="0.25"/>
    <row r="2" spans="2:5" ht="63" customHeight="1" x14ac:dyDescent="0.25">
      <c r="B2" s="16" t="s">
        <v>17</v>
      </c>
      <c r="C2" s="16" t="s">
        <v>16</v>
      </c>
      <c r="E2" s="17" t="s">
        <v>19</v>
      </c>
    </row>
    <row r="3" spans="2:5" x14ac:dyDescent="0.25">
      <c r="B3" s="15">
        <v>0.01</v>
      </c>
      <c r="C3" s="14">
        <v>0.01</v>
      </c>
      <c r="E3" s="18" t="s">
        <v>20</v>
      </c>
    </row>
    <row r="4" spans="2:5" x14ac:dyDescent="0.25">
      <c r="B4" s="14">
        <v>5</v>
      </c>
      <c r="C4" s="14">
        <v>0.02</v>
      </c>
      <c r="E4" s="18" t="s">
        <v>21</v>
      </c>
    </row>
    <row r="5" spans="2:5" x14ac:dyDescent="0.25">
      <c r="B5" s="14">
        <v>10</v>
      </c>
      <c r="C5" s="14">
        <v>0.03</v>
      </c>
      <c r="E5" s="18" t="s">
        <v>22</v>
      </c>
    </row>
    <row r="6" spans="2:5" x14ac:dyDescent="0.25">
      <c r="B6" s="14">
        <v>20</v>
      </c>
      <c r="C6" s="14">
        <v>0.05</v>
      </c>
      <c r="E6" s="18" t="s">
        <v>23</v>
      </c>
    </row>
    <row r="7" spans="2:5" x14ac:dyDescent="0.25">
      <c r="B7" s="14">
        <v>50</v>
      </c>
      <c r="C7" s="14">
        <v>0.1</v>
      </c>
      <c r="E7" s="18" t="s">
        <v>24</v>
      </c>
    </row>
    <row r="8" spans="2:5" x14ac:dyDescent="0.25">
      <c r="B8" s="14">
        <v>100</v>
      </c>
      <c r="C8" s="19" t="s">
        <v>18</v>
      </c>
      <c r="E8" s="18" t="s">
        <v>25</v>
      </c>
    </row>
    <row r="9" spans="2: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1</vt:i4>
      </vt:variant>
    </vt:vector>
  </HeadingPairs>
  <TitlesOfParts>
    <vt:vector size="3" baseType="lpstr">
      <vt:lpstr>Anexo I-A</vt:lpstr>
      <vt:lpstr>Intervalos</vt:lpstr>
      <vt:lpstr>'Anexo I-A'!Area_de_impressao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Fábio</cp:lastModifiedBy>
  <cp:lastPrinted>2023-05-30T20:53:19Z</cp:lastPrinted>
  <dcterms:created xsi:type="dcterms:W3CDTF">2019-07-30T23:05:19Z</dcterms:created>
  <dcterms:modified xsi:type="dcterms:W3CDTF">2023-08-02T14:46:05Z</dcterms:modified>
</cp:coreProperties>
</file>