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ão Aranha\Desktop\CLI\Minutas\52-2023 - Mat Odontológico 2\Minuta\"/>
    </mc:Choice>
  </mc:AlternateContent>
  <bookViews>
    <workbookView xWindow="0" yWindow="0" windowWidth="17925" windowHeight="9135"/>
  </bookViews>
  <sheets>
    <sheet name="Anexo I-A" sheetId="1" r:id="rId1"/>
    <sheet name="Intervalos" sheetId="2" r:id="rId2"/>
  </sheets>
  <definedNames>
    <definedName name="_xlnm._FilterDatabase" localSheetId="0" hidden="1">'Anexo I-A'!#REF!</definedName>
    <definedName name="_xlnm.Print_Area" localSheetId="0">'Anexo I-A'!$A$1:$K$79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3" i="1" l="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9" i="1"/>
  <c r="K6" i="1" l="1"/>
  <c r="K7" i="1"/>
  <c r="K8" i="1"/>
  <c r="K9" i="1"/>
  <c r="K10" i="1"/>
  <c r="K11" i="1"/>
  <c r="K12" i="1"/>
  <c r="G8" i="1"/>
  <c r="G7" i="1"/>
  <c r="G6" i="1"/>
  <c r="G79" i="1" s="1"/>
</calcChain>
</file>

<file path=xl/sharedStrings.xml><?xml version="1.0" encoding="utf-8"?>
<sst xmlns="http://schemas.openxmlformats.org/spreadsheetml/2006/main" count="391" uniqueCount="121">
  <si>
    <t>PRÓ-REITORIA DE ADMINISTRAÇÃO</t>
  </si>
  <si>
    <t>ITEM</t>
  </si>
  <si>
    <t>UNIDADE DE MEDIDA</t>
  </si>
  <si>
    <t>COORDENAÇÃO DE MATERIAIS</t>
  </si>
  <si>
    <t>ANEXO I-A - PLANILHA ESTIMATIVA DE DESCRIÇÃO E PREÇOS</t>
  </si>
  <si>
    <t>DESCRIÇÃO/ ESPECIFICAÇÃO</t>
  </si>
  <si>
    <t>VALOR DE REFERÊNCIA (total)(R$)</t>
  </si>
  <si>
    <t>VALOR DE REFERÊNCIA (unitário) (R$)</t>
  </si>
  <si>
    <t>Exclusivo ME/EPP (SIM ou NÂO) (abaixo de R$80.000,00)</t>
  </si>
  <si>
    <t>Margem de Preferência - Decreto 8538/2015 - Margem de até 25% - Duplicar o item</t>
  </si>
  <si>
    <t>Modo de Disputa da etapa de Lances</t>
  </si>
  <si>
    <t>Intervalo mínimo de diferença de valores entre os lances</t>
  </si>
  <si>
    <t>Aberto</t>
  </si>
  <si>
    <t>SUGESTÃO DE CATMAT</t>
  </si>
  <si>
    <t>QUANTIDADE TOTAL</t>
  </si>
  <si>
    <t>VALOR TOTAL</t>
  </si>
  <si>
    <t>Diferença Mínima
 de Valores / 
Percentuais de 
Lances</t>
  </si>
  <si>
    <t>Valor Unitário
Estimado (Faixa)</t>
  </si>
  <si>
    <t>0,10%</t>
  </si>
  <si>
    <t>Interpretação</t>
  </si>
  <si>
    <t>R$ 0,01 - R$ 5,00 =&gt; R$ 0,01</t>
  </si>
  <si>
    <t>R$ 5,01 - R$ 10,00 =&gt; R$ 0,02</t>
  </si>
  <si>
    <t>R$ 10,01 - R$ 20,00 =&gt; R$ 0,03</t>
  </si>
  <si>
    <t>R$ 20,01 - R$ 50,00 =&gt; R$ 0,05</t>
  </si>
  <si>
    <t>R$ 50,01 - R$ 100,00 =&gt; R$ 0,10</t>
  </si>
  <si>
    <t>Acima de R$ 100,00 =&gt; 0,10%</t>
  </si>
  <si>
    <t>Afastador labial para fotografia frontal infantil. Afastador odontológico labial expandex, autoclável, utilizado para afastar a mucosa labial e da bochecha para a colagem de brackets, profilaxia, fotografias intra-orais, aplicação de flúor e restaurações adesivas. Branco. Tamanho: Infantil.</t>
  </si>
  <si>
    <t xml:space="preserve">Alicate ortodôntico Angle Bending 139. Utilizado para realizar dobras em fios redondos. </t>
  </si>
  <si>
    <t>Alicate Ortodôntico Corte Pesado 266 G.  Utilizado para corte lateral, para fio duro até 1,0mm._x000D_
(Material de uso exclusivo em laboratório para confecção de próteses que não entrem em contato com paciente)</t>
  </si>
  <si>
    <t>Broca carbide: Esférica Para Alta Rotação - 2</t>
  </si>
  <si>
    <t>Broca Carbide: Esférica Para Alta Rotação - 4</t>
  </si>
  <si>
    <t>Broca Carbide: Esférica Para Baixa Rotação CA - 4</t>
  </si>
  <si>
    <t>Broca Carbide: Esférica Para Baixa Rotação CA - 6</t>
  </si>
  <si>
    <t xml:space="preserve">Broca Multilaminada 12 Lâminas Forma De Chama Alta Rotação Nº 7104 (EXTREMIDADE ATILADA) </t>
  </si>
  <si>
    <t>Broca Ponta de Pedra Esférica 4704</t>
  </si>
  <si>
    <t>Broca Tungstenio Maxicut - Palito</t>
  </si>
  <si>
    <t>Cadinho, material porcelana, porosidade 7 a 8 microns, capacidade até 100 ml, formato forma média</t>
  </si>
  <si>
    <t>Cilindro de Gás Dióxido de Carbono (CO2) , capacidade de 25 Kg, 5.0 + carga de gás. Os cilindros devem ser apresentados com certificado de qualidade do gás e certificado de Teste Hidrostático. Cor: alumínio</t>
  </si>
  <si>
    <t>Cimento de zinco - líquido (fosfato de zinco): Indicado para fixação de incrustações, coroas e pontes, forração de cavidades e restaurações dentarias provisórias.</t>
  </si>
  <si>
    <t>Cimento de zinco LS - pó - amarelo claro. Base de oxifosfato de zinco, cor 4: amarelo claro. Embalagem com 28g de pó</t>
  </si>
  <si>
    <t>Cimento endodôntico obturador, biocerâmico, à base de MTA, radiopaco, base resinosa, com capacidade de liberação de cálcio. Embalagem com base e catalisador e acessórios.</t>
  </si>
  <si>
    <t>Cimento endodôntico reparador, biocerâmico, à base de MTA, radiopaco, alcalino, para selamento de reabsorção interna, perfuração endodôntica e similares. Embalagem com vidro de pó + vidro de líquido + acessórios</t>
  </si>
  <si>
    <t>Cimento provisório, tipo pasta, sem eugenol, radiopaco e de fácil remoção. Indicado para cimentação provisória de restaurações, coroas e pontes. Embalagem com bisnaga de base + bisnaga de catalisador + 1 bloco de mistura</t>
  </si>
  <si>
    <t>Cimento resinoso dual autocondicionante - Cor A1 - Kit base e catalisador:  tipo de presa dual, radiopaco, não requer condicionamento ácido e lavagem, sem bisfenol e derivados. Tipo set PP (SDI), rely X U200 (3M). Embalagem com base e catalisador.</t>
  </si>
  <si>
    <t>Cimento resinoso dual reforçado - Kit base e catalisador em corpo duplo - Cor A1: cimento odontológico adesivo, resinoso, reforçado, para funcionar como agente para preenchimento ou agente para cimentação, de ativação dual, radiopaco. Apresentação conjunto completo (base e catalisador) em seringa de corpo duplo. Tipo allcem core (FGM). Embalagem com corpo duplo, contendo base e catalisador e pontas misturadoras.</t>
  </si>
  <si>
    <t xml:space="preserve">Cimento resinoso fotopolimerizável APS - Cor A2:	radiopaco, tipo allcem veneer APS (FGM), rely x veneer, variolink esthetic LC (ivoclar). Seringa com cimento + ponteiras.	</t>
  </si>
  <si>
    <t xml:space="preserve">Cimento resinoso fotopolimerizável APS - Cor A3:	radiopaco, tipo allcem veneer APS (FGM), rely x veneer, variolink esthetic LC (ivoclar). Seringa com cimento + ponteiras.	</t>
  </si>
  <si>
    <t>Cimento resinoso fotopolimerizável APS - Cor Trans: radiopaco, tipo allcem veneer APS (FGM), rely x veneer, variolink esthetic LC (ivoclar). Seringa com cimento + ponteiras.</t>
  </si>
  <si>
    <t xml:space="preserve">Disco Diamantado Liso Dupla Face Nº 7020 22 x 0,10mm </t>
  </si>
  <si>
    <t>Fresa de Tungstênio Maxicut Pêra - Corte Cruzado Médio Nº 1251</t>
  </si>
  <si>
    <t>Kit Disco de Lixa Para Polimento de Resina Composta + Mandril. Kit com 120 discos, 30 de cada granulação e 1 mandril</t>
  </si>
  <si>
    <t>Lâmina Bisturi, Material aço inoxidável, Tamanho Nº 15, Tipo descartável, Estéril, Características Adicionais: embalada individualmente</t>
  </si>
  <si>
    <t>Limas Endodônticas Tipo Flexofile - 1º Série - sortidas Nº 15-40 (25MM)</t>
  </si>
  <si>
    <t>Limas Hedstroem - 1º Série - sortidas Nº 15-40 (25MM)</t>
  </si>
  <si>
    <t>Pinça odontológica, material: aço inoxidável, tamanho: cerca de 13 cm, referência: 317, indicação: clínica, aplicação: p, algodão, esterilidade: autoclavável</t>
  </si>
  <si>
    <t xml:space="preserve">Ponta Diamantada Esférica Nº 1012 para alta rotação </t>
  </si>
  <si>
    <t xml:space="preserve">Ponta Diamantada Esférica Nº 1014 para alta rotação </t>
  </si>
  <si>
    <t xml:space="preserve">Ponta Diamantada Esférica Nº 1016 para alta rotação </t>
  </si>
  <si>
    <t>Ponta Diamantada Granulação Extrafina (FF) 3118</t>
  </si>
  <si>
    <t>Ponta Diamantada Topo Arredondado Nº 2135</t>
  </si>
  <si>
    <t>Ponta Diamantada Tronco Cônica Nº 4138 Topo arredondado</t>
  </si>
  <si>
    <t>Resina acrílica autopolimerizável em pó - cor 62. Indicada para confecção de restaurações provisórias em acrílico</t>
  </si>
  <si>
    <t>Resina acrílica autopolimerizável em pó - cor 66. Indicada para confecção de restaurações provisórias em acrílico</t>
  </si>
  <si>
    <t xml:space="preserve">Resina bisacrílica - Auto mistura - Cor A1: Compósito autopolimerizável à base de metacrilato, de baixa liberação de calor, presa rápida. Embalagem com corpo duplo, contendo base e catalisador e pontas misturadoras. 	</t>
  </si>
  <si>
    <t xml:space="preserve">Resina bisacrílica - Auto mistura - Cor A2: Compósito autopolimerizável à base de metacrilato, de baixa liberação de calor, presa rápida. Embalagem com corpo duplo, contendo base e catalisador e pontas misturadoras. 	</t>
  </si>
  <si>
    <t xml:space="preserve">Resina bisacrílica - Auto mistura - Cor A3: Compósito autopolimerizável à base de metacrilato, de baixa liberação de calor, presa rápida. Embalagem com corpo duplo, contendo base e catalisador e pontas misturadoras. 	</t>
  </si>
  <si>
    <t>Resina Composta Fotopolimerizável Bulk Fill Flow - Cor A3: Resina composta fotopolimerizável de baixa contração de polimerização, tipo bulk fill, consistência baixa viscosidade (flow). TIPO Filtek Bulk Fill Flow (3M), Opus bulk fill flow (FGM).</t>
  </si>
  <si>
    <t xml:space="preserve">Resina Composta Fotopolimerizável Nanohíbrida. Cor A1E: Resina composta fotopolimerizável contendo BisGMA, TEGDMA, Bis-EMA, UDMA. Contém carga com partículas nanométricas de zircônia. TIPO FORMA (ULTRADENT), 	</t>
  </si>
  <si>
    <t xml:space="preserve">Resina composta fotopolimerizável nanohíbrida. Cor A2D: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	</t>
  </si>
  <si>
    <t>Resina composta fotopolimerizável nanohíbrida. Cor A2E: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t>
  </si>
  <si>
    <t xml:space="preserve">Resina composta fotopolimerizável nanohíbrida. Cor A3,5B: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 	</t>
  </si>
  <si>
    <t>Resina composta fotopolimerizável nanohíbrida. Cor A3D: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t>
  </si>
  <si>
    <t>Resina composta fotopolimerizável nanohíbrida. Cor A3E: contendo BisGMA, TEGDMA, Bis-EMA, UDMA. Contém carga com partículas nanométricas de zircônia. Tipo forma (ULTRADENT). Indicado para quaisquer tipos de restaurações, sejam elas realizadas tanto em dentes anteriores quanto em posteriores. Também para realização de restaurações indiretas de facetas, inlays e onlays.</t>
  </si>
  <si>
    <t xml:space="preserve">Resina Composta Fotopolimerizável Nanohíbrida. Cor INCISAL: Resina composta fotopolimerizável contendo BisGMA, TEGDMA, Bis-EMA, UDMA. Contém carga com partículas nanométricas de zircônia. TIPO FORMA (ULTRADENT). 	</t>
  </si>
  <si>
    <t>Resina composta fotopolimerizável nanoparticulada com tecnologia APS, Unique: formulação livre de Bis-GMA e Bis-EMA e sistema de fotopolimerização APS (Advanced Polymerization System). Nanoparticulada, monocromática, com efeito de Transmissão de cor. TIPO Vittra APS UNIQUE (FGM).</t>
  </si>
  <si>
    <t>Resina composta fotopolimerizável, nanoparticulada, tecnologia APS  - Cor  DA3: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</si>
  <si>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DA0: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</si>
  <si>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DA5: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</si>
  <si>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EA2: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</si>
  <si>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Trans N: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</si>
  <si>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VM: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</si>
  <si>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e-bleach: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</si>
  <si>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EA1:apresentando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</si>
  <si>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nanoparticulada, tecnologia APS - Cor EA3:apresentando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</si>
  <si>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Resina composta fotopolimerizável- Cor DA3,5, nanoparticulada, tecnologia APS: apresentando todas as partículas com tamanho inferior a 100 nanometros, formato esférico e de zircônia,  com sistema de fotopolimerização APS (advanced polymerization system). Tipo VITTRA APS. Indicada para restaurações diretas em dentes anteriores e posteriores (CLASSE I, II, III. IV e V)</t>
  </si>
  <si>
    <t>Tesoura Reta Remoção Sutura 12 CM</t>
  </si>
  <si>
    <t>unidade</t>
  </si>
  <si>
    <t>Unidade</t>
  </si>
  <si>
    <t>embalagem 10ml</t>
  </si>
  <si>
    <t xml:space="preserve">embalagem 28g </t>
  </si>
  <si>
    <t xml:space="preserve">conjunto </t>
  </si>
  <si>
    <t>caixa 100 unidades</t>
  </si>
  <si>
    <t>embalagem c/ 6 unidades</t>
  </si>
  <si>
    <t>embalagem 25g</t>
  </si>
  <si>
    <t>seringa com 2g</t>
  </si>
  <si>
    <t>Seringa com 4g</t>
  </si>
  <si>
    <t>seringa 4g</t>
  </si>
  <si>
    <t>seringa 2g</t>
  </si>
  <si>
    <t xml:space="preserve">403290	</t>
  </si>
  <si>
    <t>SIM</t>
  </si>
  <si>
    <t>NÃO</t>
  </si>
  <si>
    <t>unidade = embalagem c/ 2 unidades</t>
  </si>
  <si>
    <t>Afastador labial para fotografia lateral adulto ''V''. Autoclável. Indicado para afastar a mucosa labial da bochecha. Utilizado em procedimentos de colagem de bráquetes, profilaxia, fotografia intraoral, aplicação de flúor e restaurações adesivas. Fornecimento em embalagem c/ 2 unidades.</t>
  </si>
  <si>
    <t>Afastador labial para fotografia lateral infantil "V". Autoclável. Indicado para afastar a mucosa labial da bochecha. Utilizado em procedimentos de colagem de bráquetes, profilaxia, fotografia intraoral, aplicação de flúor e restaurações adesivas.  Fornecimento em embalagem c/ 2 unidades.</t>
  </si>
  <si>
    <t>unidade = embalagem c/ 3 unidades</t>
  </si>
  <si>
    <t>Afastador labial para fotografia oclusal adulto G. Indicado para afastamento dos lábios, proporcionando qualidade nas fotografias oclusais. Produzido em material transparente. Bordas arredondadas. Ausência de rebarbas.  Fornecimento em embalagem c/ 3 unidades.</t>
  </si>
  <si>
    <t>Afastador labial para fotografia oclusal infantil P. Indicado para afastamento dos lábios, proporcionando qualidade nas fotografias oclusais. Produzido em material transparente. Bordas arredondadas. Ausência de rebarbas. Fornecimento em embalagem c/ 3 unidades.</t>
  </si>
  <si>
    <t xml:space="preserve">unidade = caixa c/ 6 peças </t>
  </si>
  <si>
    <t>Broca de Gates Glidden N.3. Fornecimento em Caixa c/ 6 peças .</t>
  </si>
  <si>
    <t>Broca de Gates Glidden N.4. Fornecimento em Caixa c/ 6 peças .</t>
  </si>
  <si>
    <t>Broca Gates Glidden N.2. Fornecimento em Caixa c/ 6 peças .</t>
  </si>
  <si>
    <t>unidade = caixa 2 bisnagas e 1 bloco de mistura</t>
  </si>
  <si>
    <t>Cimento de hidróxido de cálcio - Hydro C - radiopaco; aplicação forrador de cavidades dentárias; caixa c/2 bisnagas (13g de base e 11 g de catalizador) e um bloco de mistura. Biocompatível com o tecido pulpar, de presa rápida.	 Fornecimento em caixa 2 bisnagas e 1 bloco de mistura</t>
  </si>
  <si>
    <t>unidade = frasco pó 10g e frasco líquido de 8ml</t>
  </si>
  <si>
    <t xml:space="preserve">Cimento de ionômero de vidro restaurador, autopolimerizável, de alta resistência, de presa rápida, indicado para técnica de tratamento restaurador atraumático, COR A3, tipo riva self cure (SDI) / vitromolar (NOVA DFL). Embalagem com vidro de pó + vidro de líquido + acessórios - Fornecimento em frasco pó 10g e frasco líquido de 8ml </t>
  </si>
  <si>
    <t xml:space="preserve">unidade = conjunto </t>
  </si>
  <si>
    <t>unidade = kit </t>
  </si>
  <si>
    <t xml:space="preserve">Resina acrílica autopolimerizável de precisão em pó - cor 66:  Copolímero acrílico com alto teor de ligações cruzadas. Contração mínima e máxima qualidade e precisão. Tipo DURALAY. Fornecimento em embalagem com 78g pó. Resina acrílica para provisórios, coroas e facetas.	</t>
  </si>
  <si>
    <t>unidade = embalagem 78g</t>
  </si>
  <si>
    <t xml:space="preserve">Resina acrílica autopolimerizável de precisão em pó - cor 69:  Copolímero acrílico com alto teor de ligações cruzadas. Contração mínima e máxima qualidade e precisão. Tipo DURALAY. Fonecimento em embalagem com 78g pó. Resina acrílica para provisórios, coroas e facetas.	</t>
  </si>
  <si>
    <t>Resina acrílica autopolimerizável pó - Incolor. Indicada para consertos e reembasamentos. Fornecimento em embalagem de 78g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</si>
</sst>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quot;\ * #,##0.00_-;\-&quot;R$&quot;\ * #,##0.00_-;_-&quot;R$&quot;\ * &quot;-&quot;??_-;_-@_-"/>
    <numFmt numFmtId="164" formatCode="_-[$R$-416]\ * #,##0.00_-;\-[$R$-416]\ * #,##0.00_-;_-[$R$-416]\ * &quot;-&quot;??_-;_-@_-"/>
  </numFmts>
  <fonts count="13" x14ac:knownFonts="1">
    <font>
      <sz val="11"/>
      <color theme="1"/>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sz val="8"/>
      <color rgb="FFFF0000"/>
      <name val="Calibri"/>
      <family val="2"/>
      <scheme val="minor"/>
    </font>
    <font>
      <b/>
      <sz val="11"/>
      <color theme="1"/>
      <name val="Calibri"/>
      <family val="2"/>
      <scheme val="minor"/>
    </font>
    <font>
      <sz val="14"/>
      <color rgb="FF000000"/>
      <name val="Times New Roman"/>
      <family val="1"/>
    </font>
    <font>
      <sz val="14"/>
      <color rgb="FFFF0000"/>
      <name val="Times New Roman"/>
      <family val="1"/>
    </font>
    <font>
      <sz val="8"/>
      <name val="Calibri"/>
      <family val="2"/>
      <scheme val="minor"/>
    </font>
    <font>
      <sz val="10"/>
      <name val="Calibri"/>
      <family val="2"/>
      <scheme val="minor"/>
    </font>
  </fonts>
  <fills count="6">
    <fill>
      <patternFill patternType="none"/>
    </fill>
    <fill>
      <patternFill patternType="gray125"/>
    </fill>
    <fill>
      <patternFill patternType="solid">
        <fgColor rgb="FF8DB3E2"/>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44" fontId="3" fillId="0" borderId="0" applyFont="0" applyFill="0" applyBorder="0" applyAlignment="0" applyProtection="0"/>
  </cellStyleXfs>
  <cellXfs count="36">
    <xf numFmtId="0" fontId="0" fillId="0" borderId="0" xfId="0"/>
    <xf numFmtId="0" fontId="1" fillId="0" borderId="0" xfId="0" applyFont="1"/>
    <xf numFmtId="0" fontId="1" fillId="0" borderId="0" xfId="0" applyFont="1" applyAlignment="1">
      <alignment wrapText="1"/>
    </xf>
    <xf numFmtId="0" fontId="1" fillId="0" borderId="0" xfId="0" applyFont="1" applyAlignment="1">
      <alignment vertical="center"/>
    </xf>
    <xf numFmtId="0" fontId="1" fillId="0" borderId="0" xfId="0" applyFont="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44" fontId="4" fillId="0" borderId="1" xfId="1" applyFont="1" applyBorder="1" applyAlignment="1">
      <alignment vertical="center" wrapText="1"/>
    </xf>
    <xf numFmtId="0" fontId="1" fillId="0" borderId="0" xfId="0" applyFont="1" applyAlignment="1">
      <alignment horizontal="center" vertical="center" wrapText="1"/>
    </xf>
    <xf numFmtId="0" fontId="7" fillId="0" borderId="1" xfId="0" applyFont="1" applyBorder="1" applyAlignment="1">
      <alignment horizontal="center" vertical="center" wrapText="1"/>
    </xf>
    <xf numFmtId="44" fontId="6" fillId="2" borderId="1" xfId="1" applyFont="1" applyFill="1" applyBorder="1" applyAlignment="1">
      <alignment horizontal="center" vertical="center" wrapText="1"/>
    </xf>
    <xf numFmtId="164" fontId="1" fillId="0" borderId="1" xfId="0" applyNumberFormat="1" applyFont="1" applyBorder="1" applyAlignment="1">
      <alignment horizontal="center" vertical="center"/>
    </xf>
    <xf numFmtId="44" fontId="0" fillId="0" borderId="1" xfId="1" applyFont="1" applyBorder="1" applyAlignment="1">
      <alignment horizontal="center" vertical="center"/>
    </xf>
    <xf numFmtId="44" fontId="3" fillId="0" borderId="1" xfId="1" applyFont="1" applyBorder="1" applyAlignment="1">
      <alignment horizontal="center" vertical="center"/>
    </xf>
    <xf numFmtId="0" fontId="8" fillId="3" borderId="1" xfId="0" applyFont="1" applyFill="1" applyBorder="1" applyAlignment="1">
      <alignment horizontal="center" vertical="center" wrapText="1"/>
    </xf>
    <xf numFmtId="0" fontId="8" fillId="4" borderId="1" xfId="0" applyFont="1" applyFill="1" applyBorder="1" applyAlignment="1">
      <alignment horizontal="center" vertical="center"/>
    </xf>
    <xf numFmtId="0" fontId="0" fillId="0" borderId="1" xfId="0" applyBorder="1" applyAlignment="1">
      <alignment horizontal="center" vertical="center"/>
    </xf>
    <xf numFmtId="44" fontId="0" fillId="0" borderId="1" xfId="1" applyFont="1" applyBorder="1" applyAlignment="1">
      <alignment horizontal="right" vertical="center"/>
    </xf>
    <xf numFmtId="0" fontId="4" fillId="0" borderId="1" xfId="0" applyFont="1" applyBorder="1" applyAlignment="1">
      <alignment wrapText="1"/>
    </xf>
    <xf numFmtId="0" fontId="9" fillId="0" borderId="0" xfId="0" applyFont="1"/>
    <xf numFmtId="0" fontId="10" fillId="0" borderId="0" xfId="0" applyFont="1" applyAlignment="1">
      <alignment horizontal="left" vertical="center" indent="1"/>
    </xf>
    <xf numFmtId="44" fontId="11" fillId="0" borderId="1" xfId="1" applyFont="1" applyBorder="1" applyAlignment="1">
      <alignment vertical="center" wrapText="1"/>
    </xf>
    <xf numFmtId="164" fontId="12" fillId="0" borderId="1" xfId="0" applyNumberFormat="1" applyFont="1" applyBorder="1" applyAlignment="1">
      <alignment horizontal="center" vertical="center"/>
    </xf>
    <xf numFmtId="0" fontId="12" fillId="0" borderId="0" xfId="0" applyFont="1"/>
    <xf numFmtId="0" fontId="4" fillId="5" borderId="1" xfId="0" applyFont="1" applyFill="1" applyBorder="1" applyAlignment="1">
      <alignment vertical="center" wrapText="1"/>
    </xf>
    <xf numFmtId="0" fontId="4" fillId="5" borderId="1" xfId="0" applyFont="1" applyFill="1" applyBorder="1" applyAlignment="1">
      <alignment wrapText="1"/>
    </xf>
    <xf numFmtId="44" fontId="4" fillId="5" borderId="1" xfId="1" applyFont="1" applyFill="1" applyBorder="1" applyAlignment="1">
      <alignment vertical="center" wrapText="1"/>
    </xf>
    <xf numFmtId="0" fontId="7" fillId="5" borderId="1" xfId="0" applyFont="1" applyFill="1" applyBorder="1" applyAlignment="1">
      <alignment horizontal="center" vertical="center" wrapText="1"/>
    </xf>
    <xf numFmtId="164" fontId="1" fillId="5" borderId="1" xfId="0" applyNumberFormat="1" applyFont="1" applyFill="1" applyBorder="1" applyAlignment="1">
      <alignment horizontal="center" vertical="center"/>
    </xf>
    <xf numFmtId="0" fontId="1" fillId="5" borderId="0" xfId="0" applyFont="1" applyFill="1"/>
    <xf numFmtId="0" fontId="11" fillId="5" borderId="1" xfId="0" applyFont="1" applyFill="1" applyBorder="1" applyAlignment="1">
      <alignment vertical="center" wrapText="1"/>
    </xf>
    <xf numFmtId="44" fontId="11" fillId="5" borderId="1" xfId="1" applyFont="1" applyFill="1" applyBorder="1" applyAlignment="1">
      <alignment vertical="center" wrapText="1"/>
    </xf>
    <xf numFmtId="0" fontId="2" fillId="0" borderId="0" xfId="0" applyFont="1" applyAlignment="1">
      <alignment horizontal="center" wrapText="1"/>
    </xf>
    <xf numFmtId="0" fontId="1" fillId="0" borderId="2"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9"/>
  <sheetViews>
    <sheetView tabSelected="1" view="pageLayout" topLeftCell="A72" zoomScaleNormal="100" zoomScaleSheetLayoutView="80" workbookViewId="0">
      <selection activeCell="D74" sqref="D74"/>
    </sheetView>
  </sheetViews>
  <sheetFormatPr defaultColWidth="9.140625" defaultRowHeight="12.75" x14ac:dyDescent="0.2"/>
  <cols>
    <col min="1" max="1" width="4.28515625" style="2" customWidth="1"/>
    <col min="2" max="2" width="49.5703125" style="2" customWidth="1"/>
    <col min="3" max="3" width="9.7109375" style="2" customWidth="1"/>
    <col min="4" max="4" width="11.85546875" style="3" customWidth="1"/>
    <col min="5" max="5" width="10" style="4" bestFit="1" customWidth="1"/>
    <col min="6" max="6" width="9.5703125" style="4" bestFit="1" customWidth="1"/>
    <col min="7" max="7" width="11.28515625" style="4" bestFit="1" customWidth="1"/>
    <col min="8" max="8" width="10" style="4" customWidth="1"/>
    <col min="9" max="9" width="11.5703125" style="4" customWidth="1"/>
    <col min="10" max="10" width="7.85546875" style="10" customWidth="1"/>
    <col min="11" max="11" width="14.5703125" style="4" customWidth="1"/>
    <col min="12" max="12" width="16.28515625" style="1" customWidth="1"/>
    <col min="13" max="14" width="9.140625" style="1"/>
    <col min="15" max="15" width="21.85546875" style="1" customWidth="1"/>
    <col min="16" max="16" width="20.28515625" style="1" customWidth="1"/>
    <col min="17" max="16384" width="9.140625" style="1"/>
  </cols>
  <sheetData>
    <row r="1" spans="1:13" x14ac:dyDescent="0.2">
      <c r="A1" s="34" t="s">
        <v>0</v>
      </c>
      <c r="B1" s="34"/>
      <c r="C1" s="34"/>
      <c r="D1" s="34"/>
      <c r="E1" s="34"/>
      <c r="F1" s="34"/>
      <c r="G1" s="34"/>
      <c r="H1" s="34"/>
      <c r="I1" s="34"/>
      <c r="J1" s="34"/>
      <c r="K1" s="34"/>
    </row>
    <row r="2" spans="1:13" x14ac:dyDescent="0.2">
      <c r="A2" s="34" t="s">
        <v>3</v>
      </c>
      <c r="B2" s="34"/>
      <c r="C2" s="34"/>
      <c r="D2" s="34"/>
      <c r="E2" s="34"/>
      <c r="F2" s="34"/>
      <c r="G2" s="34"/>
      <c r="H2" s="34"/>
      <c r="I2" s="34"/>
      <c r="J2" s="34"/>
      <c r="K2" s="34"/>
    </row>
    <row r="3" spans="1:13" x14ac:dyDescent="0.2">
      <c r="A3" s="34" t="s">
        <v>4</v>
      </c>
      <c r="B3" s="34"/>
      <c r="C3" s="34"/>
      <c r="D3" s="34"/>
      <c r="E3" s="34"/>
      <c r="F3" s="34"/>
      <c r="G3" s="34"/>
      <c r="H3" s="34"/>
      <c r="I3" s="34"/>
      <c r="J3" s="34"/>
      <c r="K3" s="34"/>
    </row>
    <row r="5" spans="1:13" ht="78.75" x14ac:dyDescent="0.2">
      <c r="A5" s="7" t="s">
        <v>1</v>
      </c>
      <c r="B5" s="8" t="s">
        <v>5</v>
      </c>
      <c r="C5" s="8" t="s">
        <v>13</v>
      </c>
      <c r="D5" s="8" t="s">
        <v>2</v>
      </c>
      <c r="E5" s="8" t="s">
        <v>14</v>
      </c>
      <c r="F5" s="8" t="s">
        <v>7</v>
      </c>
      <c r="G5" s="8" t="s">
        <v>6</v>
      </c>
      <c r="H5" s="8" t="s">
        <v>8</v>
      </c>
      <c r="I5" s="8" t="s">
        <v>9</v>
      </c>
      <c r="J5" s="8" t="s">
        <v>10</v>
      </c>
      <c r="K5" s="8" t="s">
        <v>11</v>
      </c>
    </row>
    <row r="6" spans="1:13" ht="56.25" x14ac:dyDescent="0.2">
      <c r="A6" s="6">
        <v>1</v>
      </c>
      <c r="B6" s="5" t="s">
        <v>26</v>
      </c>
      <c r="C6" s="20">
        <v>426388</v>
      </c>
      <c r="D6" s="5" t="s">
        <v>86</v>
      </c>
      <c r="E6" s="5">
        <v>12</v>
      </c>
      <c r="F6" s="9">
        <v>15.46</v>
      </c>
      <c r="G6" s="9">
        <f>F6*E6</f>
        <v>185.52</v>
      </c>
      <c r="H6" s="9" t="s">
        <v>99</v>
      </c>
      <c r="I6" s="9" t="s">
        <v>100</v>
      </c>
      <c r="J6" s="11" t="s">
        <v>12</v>
      </c>
      <c r="K6" s="13">
        <f>VLOOKUP(F6, Intervalos!$B$3:$C$8,2,TRUE)</f>
        <v>0.03</v>
      </c>
    </row>
    <row r="7" spans="1:13" ht="56.25" x14ac:dyDescent="0.2">
      <c r="A7" s="6">
        <v>2</v>
      </c>
      <c r="B7" s="5" t="s">
        <v>102</v>
      </c>
      <c r="C7" s="20">
        <v>601726</v>
      </c>
      <c r="D7" s="5" t="s">
        <v>101</v>
      </c>
      <c r="E7" s="5">
        <v>12</v>
      </c>
      <c r="F7" s="9">
        <v>31.39</v>
      </c>
      <c r="G7" s="9">
        <f t="shared" ref="G7:G8" si="0">F7*E7</f>
        <v>376.68</v>
      </c>
      <c r="H7" s="9" t="s">
        <v>99</v>
      </c>
      <c r="I7" s="9" t="s">
        <v>100</v>
      </c>
      <c r="J7" s="11" t="s">
        <v>12</v>
      </c>
      <c r="K7" s="13">
        <f>VLOOKUP(F7, Intervalos!$B$3:$C$8,2,TRUE)</f>
        <v>0.05</v>
      </c>
    </row>
    <row r="8" spans="1:13" ht="56.25" x14ac:dyDescent="0.2">
      <c r="A8" s="6">
        <v>3</v>
      </c>
      <c r="B8" s="5" t="s">
        <v>103</v>
      </c>
      <c r="C8" s="20">
        <v>601726</v>
      </c>
      <c r="D8" s="5" t="s">
        <v>101</v>
      </c>
      <c r="E8" s="5">
        <v>12</v>
      </c>
      <c r="F8" s="9">
        <v>30.73</v>
      </c>
      <c r="G8" s="9">
        <f t="shared" si="0"/>
        <v>368.76</v>
      </c>
      <c r="H8" s="9" t="s">
        <v>99</v>
      </c>
      <c r="I8" s="9" t="s">
        <v>100</v>
      </c>
      <c r="J8" s="11" t="s">
        <v>12</v>
      </c>
      <c r="K8" s="13">
        <f>VLOOKUP(F8, Intervalos!$B$3:$C$8,2,TRUE)</f>
        <v>0.05</v>
      </c>
    </row>
    <row r="9" spans="1:13" ht="45" x14ac:dyDescent="0.3">
      <c r="A9" s="6">
        <v>4</v>
      </c>
      <c r="B9" s="5" t="s">
        <v>105</v>
      </c>
      <c r="C9" s="20">
        <v>427273</v>
      </c>
      <c r="D9" s="5" t="s">
        <v>104</v>
      </c>
      <c r="E9" s="5">
        <v>12</v>
      </c>
      <c r="F9" s="9">
        <v>90.15</v>
      </c>
      <c r="G9" s="9">
        <f>F9*E9</f>
        <v>1081.8000000000002</v>
      </c>
      <c r="H9" s="9" t="s">
        <v>99</v>
      </c>
      <c r="I9" s="9" t="s">
        <v>100</v>
      </c>
      <c r="J9" s="11" t="s">
        <v>12</v>
      </c>
      <c r="K9" s="13">
        <f>VLOOKUP(F9, Intervalos!$B$3:$C$8,2,TRUE)</f>
        <v>0.1</v>
      </c>
      <c r="L9" s="21"/>
    </row>
    <row r="10" spans="1:13" ht="45" x14ac:dyDescent="0.3">
      <c r="A10" s="6">
        <v>5</v>
      </c>
      <c r="B10" s="5" t="s">
        <v>106</v>
      </c>
      <c r="C10" s="20">
        <v>427274</v>
      </c>
      <c r="D10" s="5" t="s">
        <v>104</v>
      </c>
      <c r="E10" s="5">
        <v>12</v>
      </c>
      <c r="F10" s="9">
        <v>96.05</v>
      </c>
      <c r="G10" s="9">
        <f t="shared" ref="G10:G66" si="1">F10*E10</f>
        <v>1152.5999999999999</v>
      </c>
      <c r="H10" s="9" t="s">
        <v>99</v>
      </c>
      <c r="I10" s="9" t="s">
        <v>100</v>
      </c>
      <c r="J10" s="11" t="s">
        <v>12</v>
      </c>
      <c r="K10" s="13">
        <f>VLOOKUP(F10, Intervalos!$B$3:$C$8,2,TRUE)</f>
        <v>0.1</v>
      </c>
      <c r="L10" s="21"/>
    </row>
    <row r="11" spans="1:13" ht="22.5" x14ac:dyDescent="0.2">
      <c r="A11" s="6">
        <v>6</v>
      </c>
      <c r="B11" s="5" t="s">
        <v>27</v>
      </c>
      <c r="C11" s="20">
        <v>430638</v>
      </c>
      <c r="D11" s="5" t="s">
        <v>86</v>
      </c>
      <c r="E11" s="5">
        <v>4</v>
      </c>
      <c r="F11" s="9">
        <v>105.37</v>
      </c>
      <c r="G11" s="9">
        <f t="shared" si="1"/>
        <v>421.48</v>
      </c>
      <c r="H11" s="9" t="s">
        <v>99</v>
      </c>
      <c r="I11" s="9" t="s">
        <v>100</v>
      </c>
      <c r="J11" s="11" t="s">
        <v>12</v>
      </c>
      <c r="K11" s="13" t="str">
        <f>VLOOKUP(F11, Intervalos!$B$3:$C$8,2,TRUE)</f>
        <v>0,10%</v>
      </c>
      <c r="M11" s="22"/>
    </row>
    <row r="12" spans="1:13" ht="45" x14ac:dyDescent="0.2">
      <c r="A12" s="6">
        <v>7</v>
      </c>
      <c r="B12" s="5" t="s">
        <v>28</v>
      </c>
      <c r="C12" s="20">
        <v>430729</v>
      </c>
      <c r="D12" s="5" t="s">
        <v>86</v>
      </c>
      <c r="E12" s="5">
        <v>3</v>
      </c>
      <c r="F12" s="9">
        <v>255.07</v>
      </c>
      <c r="G12" s="9">
        <f t="shared" si="1"/>
        <v>765.21</v>
      </c>
      <c r="H12" s="9" t="s">
        <v>99</v>
      </c>
      <c r="I12" s="9" t="s">
        <v>100</v>
      </c>
      <c r="J12" s="11" t="s">
        <v>12</v>
      </c>
      <c r="K12" s="13" t="str">
        <f>VLOOKUP(F12, Intervalos!$B$3:$C$8,2,TRUE)</f>
        <v>0,10%</v>
      </c>
    </row>
    <row r="13" spans="1:13" x14ac:dyDescent="0.2">
      <c r="A13" s="6">
        <v>8</v>
      </c>
      <c r="B13" s="5" t="s">
        <v>29</v>
      </c>
      <c r="C13" s="20" t="s">
        <v>98</v>
      </c>
      <c r="D13" s="5" t="s">
        <v>86</v>
      </c>
      <c r="E13" s="5">
        <v>12</v>
      </c>
      <c r="F13" s="9">
        <v>11.67</v>
      </c>
      <c r="G13" s="9">
        <f t="shared" si="1"/>
        <v>140.04</v>
      </c>
      <c r="H13" s="9" t="s">
        <v>99</v>
      </c>
      <c r="I13" s="9" t="s">
        <v>100</v>
      </c>
      <c r="J13" s="11" t="s">
        <v>12</v>
      </c>
      <c r="K13" s="13">
        <f>VLOOKUP(F13, Intervalos!$B$3:$C$8,2,TRUE)</f>
        <v>0.03</v>
      </c>
    </row>
    <row r="14" spans="1:13" x14ac:dyDescent="0.2">
      <c r="A14" s="6">
        <v>9</v>
      </c>
      <c r="B14" s="5" t="s">
        <v>30</v>
      </c>
      <c r="C14" s="20">
        <v>403174</v>
      </c>
      <c r="D14" s="5" t="s">
        <v>86</v>
      </c>
      <c r="E14" s="5">
        <v>12</v>
      </c>
      <c r="F14" s="9">
        <v>14.23</v>
      </c>
      <c r="G14" s="9">
        <f t="shared" si="1"/>
        <v>170.76</v>
      </c>
      <c r="H14" s="9" t="s">
        <v>99</v>
      </c>
      <c r="I14" s="9" t="s">
        <v>100</v>
      </c>
      <c r="J14" s="11" t="s">
        <v>12</v>
      </c>
      <c r="K14" s="13">
        <f>VLOOKUP(F14, Intervalos!$B$3:$C$8,2,TRUE)</f>
        <v>0.03</v>
      </c>
    </row>
    <row r="15" spans="1:13" x14ac:dyDescent="0.2">
      <c r="A15" s="6">
        <v>10</v>
      </c>
      <c r="B15" s="5" t="s">
        <v>31</v>
      </c>
      <c r="C15" s="20">
        <v>403466</v>
      </c>
      <c r="D15" s="5" t="s">
        <v>86</v>
      </c>
      <c r="E15" s="5">
        <v>12</v>
      </c>
      <c r="F15" s="9">
        <v>12.17</v>
      </c>
      <c r="G15" s="9">
        <f t="shared" si="1"/>
        <v>146.04</v>
      </c>
      <c r="H15" s="9" t="s">
        <v>99</v>
      </c>
      <c r="I15" s="9" t="s">
        <v>100</v>
      </c>
      <c r="J15" s="11" t="s">
        <v>12</v>
      </c>
      <c r="K15" s="13">
        <f>VLOOKUP(F15, Intervalos!$B$3:$C$8,2,TRUE)</f>
        <v>0.03</v>
      </c>
    </row>
    <row r="16" spans="1:13" x14ac:dyDescent="0.2">
      <c r="A16" s="6">
        <v>11</v>
      </c>
      <c r="B16" s="5" t="s">
        <v>32</v>
      </c>
      <c r="C16" s="20">
        <v>403467</v>
      </c>
      <c r="D16" s="5" t="s">
        <v>86</v>
      </c>
      <c r="E16" s="5">
        <v>12</v>
      </c>
      <c r="F16" s="9">
        <v>13.7</v>
      </c>
      <c r="G16" s="9">
        <f t="shared" si="1"/>
        <v>164.39999999999998</v>
      </c>
      <c r="H16" s="9" t="s">
        <v>99</v>
      </c>
      <c r="I16" s="9" t="s">
        <v>100</v>
      </c>
      <c r="J16" s="11" t="s">
        <v>12</v>
      </c>
      <c r="K16" s="13">
        <f>VLOOKUP(F16, Intervalos!$B$3:$C$8,2,TRUE)</f>
        <v>0.03</v>
      </c>
    </row>
    <row r="17" spans="1:13" ht="22.5" x14ac:dyDescent="0.2">
      <c r="A17" s="6">
        <v>12</v>
      </c>
      <c r="B17" s="5" t="s">
        <v>108</v>
      </c>
      <c r="C17" s="20">
        <v>403611</v>
      </c>
      <c r="D17" s="5" t="s">
        <v>107</v>
      </c>
      <c r="E17" s="5">
        <v>12</v>
      </c>
      <c r="F17" s="9">
        <v>128.56</v>
      </c>
      <c r="G17" s="9">
        <f t="shared" si="1"/>
        <v>1542.72</v>
      </c>
      <c r="H17" s="9" t="s">
        <v>99</v>
      </c>
      <c r="I17" s="9" t="s">
        <v>100</v>
      </c>
      <c r="J17" s="11" t="s">
        <v>12</v>
      </c>
      <c r="K17" s="13" t="str">
        <f>VLOOKUP(F17, Intervalos!$B$3:$C$8,2,TRUE)</f>
        <v>0,10%</v>
      </c>
    </row>
    <row r="18" spans="1:13" ht="22.5" x14ac:dyDescent="0.2">
      <c r="A18" s="6">
        <v>13</v>
      </c>
      <c r="B18" s="5" t="s">
        <v>109</v>
      </c>
      <c r="C18" s="20">
        <v>403613</v>
      </c>
      <c r="D18" s="5" t="s">
        <v>107</v>
      </c>
      <c r="E18" s="5">
        <v>12</v>
      </c>
      <c r="F18" s="9">
        <v>124.99</v>
      </c>
      <c r="G18" s="9">
        <f t="shared" si="1"/>
        <v>1499.8799999999999</v>
      </c>
      <c r="H18" s="9" t="s">
        <v>99</v>
      </c>
      <c r="I18" s="9" t="s">
        <v>100</v>
      </c>
      <c r="J18" s="11" t="s">
        <v>12</v>
      </c>
      <c r="K18" s="13" t="str">
        <f>VLOOKUP(F18, Intervalos!$B$3:$C$8,2,TRUE)</f>
        <v>0,10%</v>
      </c>
    </row>
    <row r="19" spans="1:13" ht="22.5" x14ac:dyDescent="0.2">
      <c r="A19" s="6">
        <v>14</v>
      </c>
      <c r="B19" s="5" t="s">
        <v>110</v>
      </c>
      <c r="C19" s="20">
        <v>403610</v>
      </c>
      <c r="D19" s="5" t="s">
        <v>107</v>
      </c>
      <c r="E19" s="5">
        <v>12</v>
      </c>
      <c r="F19" s="9">
        <v>117.46</v>
      </c>
      <c r="G19" s="9">
        <f t="shared" si="1"/>
        <v>1409.52</v>
      </c>
      <c r="H19" s="9" t="s">
        <v>99</v>
      </c>
      <c r="I19" s="9" t="s">
        <v>100</v>
      </c>
      <c r="J19" s="11" t="s">
        <v>12</v>
      </c>
      <c r="K19" s="13" t="str">
        <f>VLOOKUP(F19, Intervalos!$B$3:$C$8,2,TRUE)</f>
        <v>0,10%</v>
      </c>
    </row>
    <row r="20" spans="1:13" ht="22.5" x14ac:dyDescent="0.2">
      <c r="A20" s="6">
        <v>15</v>
      </c>
      <c r="B20" s="5" t="s">
        <v>33</v>
      </c>
      <c r="C20" s="20">
        <v>464797</v>
      </c>
      <c r="D20" s="5" t="s">
        <v>86</v>
      </c>
      <c r="E20" s="5">
        <v>12</v>
      </c>
      <c r="F20" s="9">
        <v>51.88</v>
      </c>
      <c r="G20" s="9">
        <f t="shared" si="1"/>
        <v>622.56000000000006</v>
      </c>
      <c r="H20" s="9" t="s">
        <v>99</v>
      </c>
      <c r="I20" s="9" t="s">
        <v>100</v>
      </c>
      <c r="J20" s="11" t="s">
        <v>12</v>
      </c>
      <c r="K20" s="13">
        <f>VLOOKUP(F20, Intervalos!$B$3:$C$8,2,TRUE)</f>
        <v>0.1</v>
      </c>
    </row>
    <row r="21" spans="1:13" x14ac:dyDescent="0.2">
      <c r="A21" s="6">
        <v>16</v>
      </c>
      <c r="B21" s="5" t="s">
        <v>34</v>
      </c>
      <c r="C21" s="20">
        <v>403381</v>
      </c>
      <c r="D21" s="5" t="s">
        <v>86</v>
      </c>
      <c r="E21" s="5">
        <v>12</v>
      </c>
      <c r="F21" s="9">
        <v>17.02</v>
      </c>
      <c r="G21" s="9">
        <f t="shared" si="1"/>
        <v>204.24</v>
      </c>
      <c r="H21" s="9" t="s">
        <v>99</v>
      </c>
      <c r="I21" s="9" t="s">
        <v>100</v>
      </c>
      <c r="J21" s="11" t="s">
        <v>12</v>
      </c>
      <c r="K21" s="13">
        <f>VLOOKUP(F21, Intervalos!$B$3:$C$8,2,TRUE)</f>
        <v>0.03</v>
      </c>
    </row>
    <row r="22" spans="1:13" x14ac:dyDescent="0.2">
      <c r="A22" s="6">
        <v>17</v>
      </c>
      <c r="B22" s="5" t="s">
        <v>35</v>
      </c>
      <c r="C22" s="20">
        <v>405542</v>
      </c>
      <c r="D22" s="5" t="s">
        <v>86</v>
      </c>
      <c r="E22" s="5">
        <v>12</v>
      </c>
      <c r="F22" s="9">
        <v>14.21</v>
      </c>
      <c r="G22" s="9">
        <f t="shared" si="1"/>
        <v>170.52</v>
      </c>
      <c r="H22" s="9" t="s">
        <v>99</v>
      </c>
      <c r="I22" s="9" t="s">
        <v>100</v>
      </c>
      <c r="J22" s="11" t="s">
        <v>12</v>
      </c>
      <c r="K22" s="13">
        <f>VLOOKUP(F22, Intervalos!$B$3:$C$8,2,TRUE)</f>
        <v>0.03</v>
      </c>
    </row>
    <row r="23" spans="1:13" ht="22.5" x14ac:dyDescent="0.2">
      <c r="A23" s="6">
        <v>18</v>
      </c>
      <c r="B23" s="5" t="s">
        <v>36</v>
      </c>
      <c r="C23" s="20">
        <v>604032</v>
      </c>
      <c r="D23" s="5" t="s">
        <v>86</v>
      </c>
      <c r="E23" s="5">
        <v>7</v>
      </c>
      <c r="F23" s="9">
        <v>20.9</v>
      </c>
      <c r="G23" s="9">
        <f t="shared" si="1"/>
        <v>146.29999999999998</v>
      </c>
      <c r="H23" s="9" t="s">
        <v>99</v>
      </c>
      <c r="I23" s="9" t="s">
        <v>100</v>
      </c>
      <c r="J23" s="11" t="s">
        <v>12</v>
      </c>
      <c r="K23" s="13">
        <f>VLOOKUP(F23, Intervalos!$B$3:$C$8,2,TRUE)</f>
        <v>0.05</v>
      </c>
    </row>
    <row r="24" spans="1:13" ht="33.75" x14ac:dyDescent="0.3">
      <c r="A24" s="6">
        <v>19</v>
      </c>
      <c r="B24" s="5" t="s">
        <v>37</v>
      </c>
      <c r="C24" s="20">
        <v>410634</v>
      </c>
      <c r="D24" s="5" t="s">
        <v>87</v>
      </c>
      <c r="E24" s="5">
        <v>2</v>
      </c>
      <c r="F24" s="9">
        <v>3280</v>
      </c>
      <c r="G24" s="9">
        <f t="shared" si="1"/>
        <v>6560</v>
      </c>
      <c r="H24" s="9" t="s">
        <v>99</v>
      </c>
      <c r="I24" s="9" t="s">
        <v>100</v>
      </c>
      <c r="J24" s="11" t="s">
        <v>12</v>
      </c>
      <c r="K24" s="13" t="str">
        <f>VLOOKUP(F24, Intervalos!$B$3:$C$8,2,TRUE)</f>
        <v>0,10%</v>
      </c>
      <c r="L24" s="21"/>
      <c r="M24" s="22"/>
    </row>
    <row r="25" spans="1:13" ht="56.25" x14ac:dyDescent="0.2">
      <c r="A25" s="6">
        <v>20</v>
      </c>
      <c r="B25" s="5" t="s">
        <v>112</v>
      </c>
      <c r="C25" s="20">
        <v>405602</v>
      </c>
      <c r="D25" s="5" t="s">
        <v>111</v>
      </c>
      <c r="E25" s="5">
        <v>52</v>
      </c>
      <c r="F25" s="9">
        <v>65.33</v>
      </c>
      <c r="G25" s="9">
        <f t="shared" si="1"/>
        <v>3397.16</v>
      </c>
      <c r="H25" s="9" t="s">
        <v>99</v>
      </c>
      <c r="I25" s="9" t="s">
        <v>100</v>
      </c>
      <c r="J25" s="11" t="s">
        <v>12</v>
      </c>
      <c r="K25" s="13">
        <f>VLOOKUP(F25, Intervalos!$B$3:$C$8,2,TRUE)</f>
        <v>0.1</v>
      </c>
    </row>
    <row r="26" spans="1:13" ht="56.25" x14ac:dyDescent="0.2">
      <c r="A26" s="6">
        <v>21</v>
      </c>
      <c r="B26" s="5" t="s">
        <v>114</v>
      </c>
      <c r="C26" s="20">
        <v>404575</v>
      </c>
      <c r="D26" s="5" t="s">
        <v>113</v>
      </c>
      <c r="E26" s="5">
        <v>42</v>
      </c>
      <c r="F26" s="9">
        <v>81.510000000000005</v>
      </c>
      <c r="G26" s="9">
        <f t="shared" si="1"/>
        <v>3423.42</v>
      </c>
      <c r="H26" s="9" t="s">
        <v>99</v>
      </c>
      <c r="I26" s="9" t="s">
        <v>100</v>
      </c>
      <c r="J26" s="11" t="s">
        <v>12</v>
      </c>
      <c r="K26" s="13">
        <f>VLOOKUP(F26, Intervalos!$B$3:$C$8,2,TRUE)</f>
        <v>0.1</v>
      </c>
    </row>
    <row r="27" spans="1:13" ht="33.75" x14ac:dyDescent="0.2">
      <c r="A27" s="6">
        <v>22</v>
      </c>
      <c r="B27" s="5" t="s">
        <v>38</v>
      </c>
      <c r="C27" s="20">
        <v>404542</v>
      </c>
      <c r="D27" s="5" t="s">
        <v>88</v>
      </c>
      <c r="E27" s="5">
        <v>30</v>
      </c>
      <c r="F27" s="9">
        <v>17.79</v>
      </c>
      <c r="G27" s="9">
        <f t="shared" si="1"/>
        <v>533.69999999999993</v>
      </c>
      <c r="H27" s="9" t="s">
        <v>99</v>
      </c>
      <c r="I27" s="9" t="s">
        <v>100</v>
      </c>
      <c r="J27" s="11" t="s">
        <v>12</v>
      </c>
      <c r="K27" s="13">
        <f>VLOOKUP(F27, Intervalos!$B$3:$C$8,2,TRUE)</f>
        <v>0.03</v>
      </c>
    </row>
    <row r="28" spans="1:13" ht="22.5" x14ac:dyDescent="0.2">
      <c r="A28" s="6">
        <v>23</v>
      </c>
      <c r="B28" s="5" t="s">
        <v>39</v>
      </c>
      <c r="C28" s="20">
        <v>436890</v>
      </c>
      <c r="D28" s="5" t="s">
        <v>89</v>
      </c>
      <c r="E28" s="5">
        <v>12</v>
      </c>
      <c r="F28" s="9">
        <v>20.2</v>
      </c>
      <c r="G28" s="9">
        <f t="shared" si="1"/>
        <v>242.39999999999998</v>
      </c>
      <c r="H28" s="9" t="s">
        <v>99</v>
      </c>
      <c r="I28" s="9" t="s">
        <v>100</v>
      </c>
      <c r="J28" s="11" t="s">
        <v>12</v>
      </c>
      <c r="K28" s="13">
        <f>VLOOKUP(F28, Intervalos!$B$3:$C$8,2,TRUE)</f>
        <v>0.05</v>
      </c>
    </row>
    <row r="29" spans="1:13" ht="33.75" x14ac:dyDescent="0.2">
      <c r="A29" s="6">
        <v>24</v>
      </c>
      <c r="B29" s="5" t="s">
        <v>40</v>
      </c>
      <c r="C29" s="20">
        <v>404555</v>
      </c>
      <c r="D29" s="5" t="s">
        <v>115</v>
      </c>
      <c r="E29" s="5">
        <v>30</v>
      </c>
      <c r="F29" s="9">
        <v>147.05000000000001</v>
      </c>
      <c r="G29" s="9">
        <f t="shared" si="1"/>
        <v>4411.5</v>
      </c>
      <c r="H29" s="9" t="s">
        <v>99</v>
      </c>
      <c r="I29" s="9" t="s">
        <v>100</v>
      </c>
      <c r="J29" s="11" t="s">
        <v>12</v>
      </c>
      <c r="K29" s="13" t="str">
        <f>VLOOKUP(F29, Intervalos!$B$3:$C$8,2,TRUE)</f>
        <v>0,10%</v>
      </c>
    </row>
    <row r="30" spans="1:13" ht="45" x14ac:dyDescent="0.2">
      <c r="A30" s="6">
        <v>25</v>
      </c>
      <c r="B30" s="5" t="s">
        <v>41</v>
      </c>
      <c r="C30" s="20">
        <v>404553</v>
      </c>
      <c r="D30" s="5" t="s">
        <v>115</v>
      </c>
      <c r="E30" s="5">
        <v>15</v>
      </c>
      <c r="F30" s="9">
        <v>303.99</v>
      </c>
      <c r="G30" s="9">
        <f t="shared" si="1"/>
        <v>4559.8500000000004</v>
      </c>
      <c r="H30" s="9" t="s">
        <v>99</v>
      </c>
      <c r="I30" s="9" t="s">
        <v>100</v>
      </c>
      <c r="J30" s="11" t="s">
        <v>12</v>
      </c>
      <c r="K30" s="13" t="str">
        <f>VLOOKUP(F30, Intervalos!$B$3:$C$8,2,TRUE)</f>
        <v>0,10%</v>
      </c>
    </row>
    <row r="31" spans="1:13" ht="45" x14ac:dyDescent="0.2">
      <c r="A31" s="6">
        <v>26</v>
      </c>
      <c r="B31" s="5" t="s">
        <v>42</v>
      </c>
      <c r="C31" s="20">
        <v>426021</v>
      </c>
      <c r="D31" s="5" t="s">
        <v>115</v>
      </c>
      <c r="E31" s="5">
        <v>26</v>
      </c>
      <c r="F31" s="9">
        <v>69.849999999999994</v>
      </c>
      <c r="G31" s="9">
        <f t="shared" si="1"/>
        <v>1816.1</v>
      </c>
      <c r="H31" s="9" t="s">
        <v>99</v>
      </c>
      <c r="I31" s="9" t="s">
        <v>100</v>
      </c>
      <c r="J31" s="11" t="s">
        <v>12</v>
      </c>
      <c r="K31" s="13">
        <f>VLOOKUP(F31, Intervalos!$B$3:$C$8,2,TRUE)</f>
        <v>0.1</v>
      </c>
    </row>
    <row r="32" spans="1:13" ht="45" x14ac:dyDescent="0.2">
      <c r="A32" s="6">
        <v>27</v>
      </c>
      <c r="B32" s="5" t="s">
        <v>43</v>
      </c>
      <c r="C32" s="20">
        <v>438043</v>
      </c>
      <c r="D32" s="5" t="s">
        <v>115</v>
      </c>
      <c r="E32" s="5">
        <v>3</v>
      </c>
      <c r="F32" s="9">
        <v>260.77</v>
      </c>
      <c r="G32" s="9">
        <f t="shared" si="1"/>
        <v>782.31</v>
      </c>
      <c r="H32" s="9" t="s">
        <v>99</v>
      </c>
      <c r="I32" s="9" t="s">
        <v>100</v>
      </c>
      <c r="J32" s="11" t="s">
        <v>12</v>
      </c>
      <c r="K32" s="13" t="str">
        <f>VLOOKUP(F32, Intervalos!$B$3:$C$8,2,TRUE)</f>
        <v>0,10%</v>
      </c>
    </row>
    <row r="33" spans="1:11" ht="78.75" x14ac:dyDescent="0.2">
      <c r="A33" s="6">
        <v>28</v>
      </c>
      <c r="B33" s="5" t="s">
        <v>44</v>
      </c>
      <c r="C33" s="20">
        <v>404558</v>
      </c>
      <c r="D33" s="5" t="s">
        <v>115</v>
      </c>
      <c r="E33" s="5">
        <v>12</v>
      </c>
      <c r="F33" s="9">
        <v>132.02000000000001</v>
      </c>
      <c r="G33" s="9">
        <f t="shared" si="1"/>
        <v>1584.2400000000002</v>
      </c>
      <c r="H33" s="9" t="s">
        <v>99</v>
      </c>
      <c r="I33" s="9" t="s">
        <v>100</v>
      </c>
      <c r="J33" s="11" t="s">
        <v>12</v>
      </c>
      <c r="K33" s="13" t="str">
        <f>VLOOKUP(F33, Intervalos!$B$3:$C$8,2,TRUE)</f>
        <v>0,10%</v>
      </c>
    </row>
    <row r="34" spans="1:11" ht="33.75" x14ac:dyDescent="0.2">
      <c r="A34" s="6">
        <v>29</v>
      </c>
      <c r="B34" s="5" t="s">
        <v>45</v>
      </c>
      <c r="C34" s="20">
        <v>404578</v>
      </c>
      <c r="D34" s="5" t="s">
        <v>115</v>
      </c>
      <c r="E34" s="5">
        <v>12</v>
      </c>
      <c r="F34" s="9">
        <v>229.19</v>
      </c>
      <c r="G34" s="9">
        <f t="shared" si="1"/>
        <v>2750.2799999999997</v>
      </c>
      <c r="H34" s="9" t="s">
        <v>99</v>
      </c>
      <c r="I34" s="9" t="s">
        <v>100</v>
      </c>
      <c r="J34" s="11" t="s">
        <v>12</v>
      </c>
      <c r="K34" s="13" t="str">
        <f>VLOOKUP(F34, Intervalos!$B$3:$C$8,2,TRUE)</f>
        <v>0,10%</v>
      </c>
    </row>
    <row r="35" spans="1:11" ht="33.75" x14ac:dyDescent="0.2">
      <c r="A35" s="6">
        <v>30</v>
      </c>
      <c r="B35" s="5" t="s">
        <v>46</v>
      </c>
      <c r="C35" s="20">
        <v>404578</v>
      </c>
      <c r="D35" s="5" t="s">
        <v>115</v>
      </c>
      <c r="E35" s="5">
        <v>12</v>
      </c>
      <c r="F35" s="9">
        <v>231.79</v>
      </c>
      <c r="G35" s="9">
        <f t="shared" si="1"/>
        <v>2781.48</v>
      </c>
      <c r="H35" s="9" t="s">
        <v>99</v>
      </c>
      <c r="I35" s="9" t="s">
        <v>100</v>
      </c>
      <c r="J35" s="11" t="s">
        <v>12</v>
      </c>
      <c r="K35" s="13" t="str">
        <f>VLOOKUP(F35, Intervalos!$B$3:$C$8,2,TRUE)</f>
        <v>0,10%</v>
      </c>
    </row>
    <row r="36" spans="1:11" ht="33.75" x14ac:dyDescent="0.2">
      <c r="A36" s="6">
        <v>31</v>
      </c>
      <c r="B36" s="5" t="s">
        <v>47</v>
      </c>
      <c r="C36" s="20">
        <v>404578</v>
      </c>
      <c r="D36" s="5" t="s">
        <v>115</v>
      </c>
      <c r="E36" s="5">
        <v>5</v>
      </c>
      <c r="F36" s="9">
        <v>214.55</v>
      </c>
      <c r="G36" s="9">
        <f t="shared" si="1"/>
        <v>1072.75</v>
      </c>
      <c r="H36" s="9" t="s">
        <v>99</v>
      </c>
      <c r="I36" s="9" t="s">
        <v>100</v>
      </c>
      <c r="J36" s="11" t="s">
        <v>12</v>
      </c>
      <c r="K36" s="13" t="str">
        <f>VLOOKUP(F36, Intervalos!$B$3:$C$8,2,TRUE)</f>
        <v>0,10%</v>
      </c>
    </row>
    <row r="37" spans="1:11" x14ac:dyDescent="0.2">
      <c r="A37" s="6">
        <v>32</v>
      </c>
      <c r="B37" s="5" t="s">
        <v>48</v>
      </c>
      <c r="C37" s="20">
        <v>438148</v>
      </c>
      <c r="D37" s="5" t="s">
        <v>86</v>
      </c>
      <c r="E37" s="5">
        <v>12</v>
      </c>
      <c r="F37" s="9">
        <v>61.6</v>
      </c>
      <c r="G37" s="9">
        <f t="shared" si="1"/>
        <v>739.2</v>
      </c>
      <c r="H37" s="9" t="s">
        <v>99</v>
      </c>
      <c r="I37" s="9" t="s">
        <v>100</v>
      </c>
      <c r="J37" s="11" t="s">
        <v>12</v>
      </c>
      <c r="K37" s="13">
        <f>VLOOKUP(F37, Intervalos!$B$3:$C$8,2,TRUE)</f>
        <v>0.1</v>
      </c>
    </row>
    <row r="38" spans="1:11" x14ac:dyDescent="0.2">
      <c r="A38" s="6">
        <v>33</v>
      </c>
      <c r="B38" s="5" t="s">
        <v>49</v>
      </c>
      <c r="C38" s="20">
        <v>460794</v>
      </c>
      <c r="D38" s="5" t="s">
        <v>86</v>
      </c>
      <c r="E38" s="5">
        <v>12</v>
      </c>
      <c r="F38" s="9">
        <v>88.45</v>
      </c>
      <c r="G38" s="9">
        <f t="shared" si="1"/>
        <v>1061.4000000000001</v>
      </c>
      <c r="H38" s="9" t="s">
        <v>99</v>
      </c>
      <c r="I38" s="9" t="s">
        <v>100</v>
      </c>
      <c r="J38" s="11" t="s">
        <v>12</v>
      </c>
      <c r="K38" s="13">
        <f>VLOOKUP(F38, Intervalos!$B$3:$C$8,2,TRUE)</f>
        <v>0.1</v>
      </c>
    </row>
    <row r="39" spans="1:11" ht="22.5" x14ac:dyDescent="0.2">
      <c r="A39" s="6">
        <v>34</v>
      </c>
      <c r="B39" s="5" t="s">
        <v>50</v>
      </c>
      <c r="C39" s="20">
        <v>438157</v>
      </c>
      <c r="D39" s="5" t="s">
        <v>116</v>
      </c>
      <c r="E39" s="5">
        <v>11</v>
      </c>
      <c r="F39" s="9">
        <v>444.61</v>
      </c>
      <c r="G39" s="9">
        <f t="shared" si="1"/>
        <v>4890.71</v>
      </c>
      <c r="H39" s="9" t="s">
        <v>99</v>
      </c>
      <c r="I39" s="9" t="s">
        <v>100</v>
      </c>
      <c r="J39" s="11" t="s">
        <v>12</v>
      </c>
      <c r="K39" s="13" t="str">
        <f>VLOOKUP(F39, Intervalos!$B$3:$C$8,2,TRUE)</f>
        <v>0,10%</v>
      </c>
    </row>
    <row r="40" spans="1:11" ht="33.75" x14ac:dyDescent="0.2">
      <c r="A40" s="6">
        <v>35</v>
      </c>
      <c r="B40" s="5" t="s">
        <v>51</v>
      </c>
      <c r="C40" s="20">
        <v>366903</v>
      </c>
      <c r="D40" s="5" t="s">
        <v>91</v>
      </c>
      <c r="E40" s="5">
        <v>37</v>
      </c>
      <c r="F40" s="9">
        <v>56.29</v>
      </c>
      <c r="G40" s="9">
        <f t="shared" si="1"/>
        <v>2082.73</v>
      </c>
      <c r="H40" s="9" t="s">
        <v>99</v>
      </c>
      <c r="I40" s="9" t="s">
        <v>100</v>
      </c>
      <c r="J40" s="11" t="s">
        <v>12</v>
      </c>
      <c r="K40" s="13">
        <f>VLOOKUP(F40, Intervalos!$B$3:$C$8,2,TRUE)</f>
        <v>0.1</v>
      </c>
    </row>
    <row r="41" spans="1:11" ht="22.5" x14ac:dyDescent="0.2">
      <c r="A41" s="6">
        <v>36</v>
      </c>
      <c r="B41" s="5" t="s">
        <v>52</v>
      </c>
      <c r="C41" s="20">
        <v>419472</v>
      </c>
      <c r="D41" s="5" t="s">
        <v>92</v>
      </c>
      <c r="E41" s="5">
        <v>15</v>
      </c>
      <c r="F41" s="9">
        <v>39.85</v>
      </c>
      <c r="G41" s="9">
        <f t="shared" si="1"/>
        <v>597.75</v>
      </c>
      <c r="H41" s="9" t="s">
        <v>99</v>
      </c>
      <c r="I41" s="9" t="s">
        <v>100</v>
      </c>
      <c r="J41" s="11" t="s">
        <v>12</v>
      </c>
      <c r="K41" s="13">
        <f>VLOOKUP(F41, Intervalos!$B$3:$C$8,2,TRUE)</f>
        <v>0.05</v>
      </c>
    </row>
    <row r="42" spans="1:11" ht="22.5" x14ac:dyDescent="0.2">
      <c r="A42" s="6">
        <v>37</v>
      </c>
      <c r="B42" s="5" t="s">
        <v>53</v>
      </c>
      <c r="C42" s="20">
        <v>418546</v>
      </c>
      <c r="D42" s="5" t="s">
        <v>92</v>
      </c>
      <c r="E42" s="5">
        <v>4</v>
      </c>
      <c r="F42" s="9">
        <v>27.28</v>
      </c>
      <c r="G42" s="9">
        <f t="shared" si="1"/>
        <v>109.12</v>
      </c>
      <c r="H42" s="9" t="s">
        <v>99</v>
      </c>
      <c r="I42" s="9" t="s">
        <v>100</v>
      </c>
      <c r="J42" s="11" t="s">
        <v>12</v>
      </c>
      <c r="K42" s="13">
        <f>VLOOKUP(F42, Intervalos!$B$3:$C$8,2,TRUE)</f>
        <v>0.05</v>
      </c>
    </row>
    <row r="43" spans="1:11" ht="33.75" x14ac:dyDescent="0.2">
      <c r="A43" s="6">
        <v>38</v>
      </c>
      <c r="B43" s="5" t="s">
        <v>54</v>
      </c>
      <c r="C43" s="20">
        <v>413333</v>
      </c>
      <c r="D43" s="5" t="s">
        <v>86</v>
      </c>
      <c r="E43" s="5">
        <v>7</v>
      </c>
      <c r="F43" s="9">
        <v>16.91</v>
      </c>
      <c r="G43" s="9">
        <f t="shared" si="1"/>
        <v>118.37</v>
      </c>
      <c r="H43" s="9" t="s">
        <v>99</v>
      </c>
      <c r="I43" s="9" t="s">
        <v>100</v>
      </c>
      <c r="J43" s="11" t="s">
        <v>12</v>
      </c>
      <c r="K43" s="13">
        <f>VLOOKUP(F43, Intervalos!$B$3:$C$8,2,TRUE)</f>
        <v>0.03</v>
      </c>
    </row>
    <row r="44" spans="1:11" x14ac:dyDescent="0.2">
      <c r="A44" s="6">
        <v>39</v>
      </c>
      <c r="B44" s="5" t="s">
        <v>55</v>
      </c>
      <c r="C44" s="20">
        <v>403372</v>
      </c>
      <c r="D44" s="5" t="s">
        <v>86</v>
      </c>
      <c r="E44" s="5">
        <v>12</v>
      </c>
      <c r="F44" s="9">
        <v>12.05</v>
      </c>
      <c r="G44" s="9">
        <f t="shared" si="1"/>
        <v>144.60000000000002</v>
      </c>
      <c r="H44" s="9" t="s">
        <v>99</v>
      </c>
      <c r="I44" s="9" t="s">
        <v>100</v>
      </c>
      <c r="J44" s="11" t="s">
        <v>12</v>
      </c>
      <c r="K44" s="13">
        <f>VLOOKUP(F44, Intervalos!$B$3:$C$8,2,TRUE)</f>
        <v>0.03</v>
      </c>
    </row>
    <row r="45" spans="1:11" x14ac:dyDescent="0.2">
      <c r="A45" s="6">
        <v>40</v>
      </c>
      <c r="B45" s="5" t="s">
        <v>56</v>
      </c>
      <c r="C45" s="20">
        <v>403373</v>
      </c>
      <c r="D45" s="5" t="s">
        <v>86</v>
      </c>
      <c r="E45" s="5">
        <v>12</v>
      </c>
      <c r="F45" s="9">
        <v>11.06</v>
      </c>
      <c r="G45" s="9">
        <f t="shared" si="1"/>
        <v>132.72</v>
      </c>
      <c r="H45" s="9" t="s">
        <v>99</v>
      </c>
      <c r="I45" s="9" t="s">
        <v>100</v>
      </c>
      <c r="J45" s="11" t="s">
        <v>12</v>
      </c>
      <c r="K45" s="13">
        <f>VLOOKUP(F45, Intervalos!$B$3:$C$8,2,TRUE)</f>
        <v>0.03</v>
      </c>
    </row>
    <row r="46" spans="1:11" x14ac:dyDescent="0.2">
      <c r="A46" s="6">
        <v>41</v>
      </c>
      <c r="B46" s="5" t="s">
        <v>57</v>
      </c>
      <c r="C46" s="20">
        <v>403374</v>
      </c>
      <c r="D46" s="5" t="s">
        <v>86</v>
      </c>
      <c r="E46" s="5">
        <v>12</v>
      </c>
      <c r="F46" s="9">
        <v>11.42</v>
      </c>
      <c r="G46" s="9">
        <f t="shared" si="1"/>
        <v>137.04</v>
      </c>
      <c r="H46" s="9" t="s">
        <v>99</v>
      </c>
      <c r="I46" s="9" t="s">
        <v>100</v>
      </c>
      <c r="J46" s="11" t="s">
        <v>12</v>
      </c>
      <c r="K46" s="13">
        <f>VLOOKUP(F46, Intervalos!$B$3:$C$8,2,TRUE)</f>
        <v>0.03</v>
      </c>
    </row>
    <row r="47" spans="1:11" x14ac:dyDescent="0.2">
      <c r="A47" s="6">
        <v>42</v>
      </c>
      <c r="B47" s="5" t="s">
        <v>58</v>
      </c>
      <c r="C47" s="20">
        <v>403093</v>
      </c>
      <c r="D47" s="5" t="s">
        <v>86</v>
      </c>
      <c r="E47" s="5">
        <v>12</v>
      </c>
      <c r="F47" s="9">
        <v>13.33</v>
      </c>
      <c r="G47" s="9">
        <f t="shared" si="1"/>
        <v>159.96</v>
      </c>
      <c r="H47" s="9" t="s">
        <v>99</v>
      </c>
      <c r="I47" s="9" t="s">
        <v>100</v>
      </c>
      <c r="J47" s="11" t="s">
        <v>12</v>
      </c>
      <c r="K47" s="13">
        <f>VLOOKUP(F47, Intervalos!$B$3:$C$8,2,TRUE)</f>
        <v>0.03</v>
      </c>
    </row>
    <row r="48" spans="1:11" x14ac:dyDescent="0.2">
      <c r="A48" s="6">
        <v>43</v>
      </c>
      <c r="B48" s="5" t="s">
        <v>59</v>
      </c>
      <c r="C48" s="20">
        <v>403126</v>
      </c>
      <c r="D48" s="5" t="s">
        <v>86</v>
      </c>
      <c r="E48" s="5">
        <v>12</v>
      </c>
      <c r="F48" s="9">
        <v>11.74</v>
      </c>
      <c r="G48" s="9">
        <f t="shared" si="1"/>
        <v>140.88</v>
      </c>
      <c r="H48" s="9" t="s">
        <v>99</v>
      </c>
      <c r="I48" s="9" t="s">
        <v>100</v>
      </c>
      <c r="J48" s="11" t="s">
        <v>12</v>
      </c>
      <c r="K48" s="13">
        <f>VLOOKUP(F48, Intervalos!$B$3:$C$8,2,TRUE)</f>
        <v>0.03</v>
      </c>
    </row>
    <row r="49" spans="1:12" x14ac:dyDescent="0.2">
      <c r="A49" s="6">
        <v>44</v>
      </c>
      <c r="B49" s="5" t="s">
        <v>60</v>
      </c>
      <c r="C49" s="20">
        <v>403132</v>
      </c>
      <c r="D49" s="5" t="s">
        <v>86</v>
      </c>
      <c r="E49" s="5">
        <v>25</v>
      </c>
      <c r="F49" s="9">
        <v>11.49</v>
      </c>
      <c r="G49" s="9">
        <f t="shared" si="1"/>
        <v>287.25</v>
      </c>
      <c r="H49" s="9" t="s">
        <v>99</v>
      </c>
      <c r="I49" s="9" t="s">
        <v>100</v>
      </c>
      <c r="J49" s="11" t="s">
        <v>12</v>
      </c>
      <c r="K49" s="13">
        <f>VLOOKUP(F49, Intervalos!$B$3:$C$8,2,TRUE)</f>
        <v>0.03</v>
      </c>
    </row>
    <row r="50" spans="1:12" ht="56.25" x14ac:dyDescent="0.2">
      <c r="A50" s="6">
        <v>45</v>
      </c>
      <c r="B50" s="5" t="s">
        <v>117</v>
      </c>
      <c r="C50" s="20">
        <v>390461</v>
      </c>
      <c r="D50" s="5" t="s">
        <v>118</v>
      </c>
      <c r="E50" s="5">
        <v>10</v>
      </c>
      <c r="F50" s="9">
        <v>38.21</v>
      </c>
      <c r="G50" s="9">
        <f t="shared" si="1"/>
        <v>382.1</v>
      </c>
      <c r="H50" s="9" t="s">
        <v>99</v>
      </c>
      <c r="I50" s="9" t="s">
        <v>100</v>
      </c>
      <c r="J50" s="11" t="s">
        <v>12</v>
      </c>
      <c r="K50" s="13">
        <f>VLOOKUP(F50, Intervalos!$B$3:$C$8,2,TRUE)</f>
        <v>0.05</v>
      </c>
    </row>
    <row r="51" spans="1:12" ht="56.25" x14ac:dyDescent="0.2">
      <c r="A51" s="6">
        <v>46</v>
      </c>
      <c r="B51" s="5" t="s">
        <v>119</v>
      </c>
      <c r="C51" s="20">
        <v>390461</v>
      </c>
      <c r="D51" s="5" t="s">
        <v>118</v>
      </c>
      <c r="E51" s="5">
        <v>6</v>
      </c>
      <c r="F51" s="9">
        <v>37.97</v>
      </c>
      <c r="G51" s="9">
        <f t="shared" si="1"/>
        <v>227.82</v>
      </c>
      <c r="H51" s="9" t="s">
        <v>99</v>
      </c>
      <c r="I51" s="9" t="s">
        <v>100</v>
      </c>
      <c r="J51" s="11" t="s">
        <v>12</v>
      </c>
      <c r="K51" s="13">
        <f>VLOOKUP(F51, Intervalos!$B$3:$C$8,2,TRUE)</f>
        <v>0.05</v>
      </c>
    </row>
    <row r="52" spans="1:12" ht="22.5" x14ac:dyDescent="0.2">
      <c r="A52" s="6">
        <v>47</v>
      </c>
      <c r="B52" s="5" t="s">
        <v>61</v>
      </c>
      <c r="C52" s="20">
        <v>390459</v>
      </c>
      <c r="D52" s="5" t="s">
        <v>93</v>
      </c>
      <c r="E52" s="5">
        <v>6</v>
      </c>
      <c r="F52" s="9">
        <v>37.200000000000003</v>
      </c>
      <c r="G52" s="9">
        <f t="shared" si="1"/>
        <v>223.20000000000002</v>
      </c>
      <c r="H52" s="9" t="s">
        <v>99</v>
      </c>
      <c r="I52" s="9" t="s">
        <v>100</v>
      </c>
      <c r="J52" s="11" t="s">
        <v>12</v>
      </c>
      <c r="K52" s="13">
        <f>VLOOKUP(F52, Intervalos!$B$3:$C$8,2,TRUE)</f>
        <v>0.05</v>
      </c>
    </row>
    <row r="53" spans="1:12" ht="22.5" x14ac:dyDescent="0.2">
      <c r="A53" s="6">
        <v>48</v>
      </c>
      <c r="B53" s="5" t="s">
        <v>62</v>
      </c>
      <c r="C53" s="20">
        <v>390459</v>
      </c>
      <c r="D53" s="5" t="s">
        <v>93</v>
      </c>
      <c r="E53" s="5">
        <v>15</v>
      </c>
      <c r="F53" s="9">
        <v>39.01</v>
      </c>
      <c r="G53" s="9">
        <f t="shared" si="1"/>
        <v>585.15</v>
      </c>
      <c r="H53" s="9" t="s">
        <v>99</v>
      </c>
      <c r="I53" s="9" t="s">
        <v>100</v>
      </c>
      <c r="J53" s="11" t="s">
        <v>12</v>
      </c>
      <c r="K53" s="13">
        <f>VLOOKUP(F53, Intervalos!$B$3:$C$8,2,TRUE)</f>
        <v>0.05</v>
      </c>
    </row>
    <row r="54" spans="1:12" s="31" customFormat="1" ht="22.5" x14ac:dyDescent="0.2">
      <c r="A54" s="6">
        <v>49</v>
      </c>
      <c r="B54" s="26" t="s">
        <v>120</v>
      </c>
      <c r="C54" s="27">
        <v>390460</v>
      </c>
      <c r="D54" s="5" t="s">
        <v>118</v>
      </c>
      <c r="E54" s="26">
        <v>190</v>
      </c>
      <c r="F54" s="28">
        <v>36.97</v>
      </c>
      <c r="G54" s="28">
        <f t="shared" si="1"/>
        <v>7024.3</v>
      </c>
      <c r="H54" s="28" t="s">
        <v>99</v>
      </c>
      <c r="I54" s="28" t="s">
        <v>100</v>
      </c>
      <c r="J54" s="29" t="s">
        <v>12</v>
      </c>
      <c r="K54" s="30">
        <f>VLOOKUP(F54, Intervalos!$B$3:$C$8,2,TRUE)</f>
        <v>0.05</v>
      </c>
      <c r="L54" s="35"/>
    </row>
    <row r="55" spans="1:12" s="25" customFormat="1" ht="22.5" x14ac:dyDescent="0.2">
      <c r="A55" s="6">
        <v>50</v>
      </c>
      <c r="B55" s="32" t="s">
        <v>120</v>
      </c>
      <c r="C55" s="27">
        <v>390460</v>
      </c>
      <c r="D55" s="5" t="s">
        <v>118</v>
      </c>
      <c r="E55" s="32">
        <v>190</v>
      </c>
      <c r="F55" s="33">
        <v>37.799999999999997</v>
      </c>
      <c r="G55" s="33">
        <f t="shared" si="1"/>
        <v>7181.9999999999991</v>
      </c>
      <c r="H55" s="23" t="s">
        <v>99</v>
      </c>
      <c r="I55" s="23" t="s">
        <v>100</v>
      </c>
      <c r="J55" s="29" t="s">
        <v>12</v>
      </c>
      <c r="K55" s="24">
        <f>VLOOKUP(F55, Intervalos!$B$3:$C$8,2,TRUE)</f>
        <v>0.05</v>
      </c>
      <c r="L55" s="35"/>
    </row>
    <row r="56" spans="1:12" ht="45" x14ac:dyDescent="0.2">
      <c r="A56" s="6">
        <v>51</v>
      </c>
      <c r="B56" s="5" t="s">
        <v>63</v>
      </c>
      <c r="C56" s="20">
        <v>458127</v>
      </c>
      <c r="D56" s="5" t="s">
        <v>90</v>
      </c>
      <c r="E56" s="5">
        <v>12</v>
      </c>
      <c r="F56" s="9">
        <v>408.27</v>
      </c>
      <c r="G56" s="9">
        <f t="shared" si="1"/>
        <v>4899.24</v>
      </c>
      <c r="H56" s="9" t="s">
        <v>99</v>
      </c>
      <c r="I56" s="9" t="s">
        <v>100</v>
      </c>
      <c r="J56" s="11" t="s">
        <v>12</v>
      </c>
      <c r="K56" s="13" t="str">
        <f>VLOOKUP(F56, Intervalos!$B$3:$C$8,2,TRUE)</f>
        <v>0,10%</v>
      </c>
    </row>
    <row r="57" spans="1:12" ht="45" x14ac:dyDescent="0.2">
      <c r="A57" s="6">
        <v>52</v>
      </c>
      <c r="B57" s="5" t="s">
        <v>64</v>
      </c>
      <c r="C57" s="20">
        <v>458127</v>
      </c>
      <c r="D57" s="5" t="s">
        <v>90</v>
      </c>
      <c r="E57" s="5">
        <v>12</v>
      </c>
      <c r="F57" s="9">
        <v>461</v>
      </c>
      <c r="G57" s="9">
        <f t="shared" si="1"/>
        <v>5532</v>
      </c>
      <c r="H57" s="9" t="s">
        <v>99</v>
      </c>
      <c r="I57" s="9" t="s">
        <v>100</v>
      </c>
      <c r="J57" s="11" t="s">
        <v>12</v>
      </c>
      <c r="K57" s="13" t="str">
        <f>VLOOKUP(F57, Intervalos!$B$3:$C$8,2,TRUE)</f>
        <v>0,10%</v>
      </c>
    </row>
    <row r="58" spans="1:12" ht="45" x14ac:dyDescent="0.2">
      <c r="A58" s="6">
        <v>53</v>
      </c>
      <c r="B58" s="5" t="s">
        <v>65</v>
      </c>
      <c r="C58" s="20">
        <v>458127</v>
      </c>
      <c r="D58" s="5" t="s">
        <v>90</v>
      </c>
      <c r="E58" s="5">
        <v>12</v>
      </c>
      <c r="F58" s="9">
        <v>453.69</v>
      </c>
      <c r="G58" s="9">
        <f t="shared" si="1"/>
        <v>5444.28</v>
      </c>
      <c r="H58" s="9" t="s">
        <v>99</v>
      </c>
      <c r="I58" s="9" t="s">
        <v>100</v>
      </c>
      <c r="J58" s="11" t="s">
        <v>12</v>
      </c>
      <c r="K58" s="13" t="str">
        <f>VLOOKUP(F58, Intervalos!$B$3:$C$8,2,TRUE)</f>
        <v>0,10%</v>
      </c>
    </row>
    <row r="59" spans="1:12" ht="45" x14ac:dyDescent="0.2">
      <c r="A59" s="6">
        <v>54</v>
      </c>
      <c r="B59" s="5" t="s">
        <v>66</v>
      </c>
      <c r="C59" s="20">
        <v>444048</v>
      </c>
      <c r="D59" s="5" t="s">
        <v>94</v>
      </c>
      <c r="E59" s="5">
        <v>7</v>
      </c>
      <c r="F59" s="9">
        <v>158.5</v>
      </c>
      <c r="G59" s="9">
        <f t="shared" si="1"/>
        <v>1109.5</v>
      </c>
      <c r="H59" s="9" t="s">
        <v>99</v>
      </c>
      <c r="I59" s="9" t="s">
        <v>100</v>
      </c>
      <c r="J59" s="11" t="s">
        <v>12</v>
      </c>
      <c r="K59" s="13" t="str">
        <f>VLOOKUP(F59, Intervalos!$B$3:$C$8,2,TRUE)</f>
        <v>0,10%</v>
      </c>
    </row>
    <row r="60" spans="1:12" ht="45" x14ac:dyDescent="0.2">
      <c r="A60" s="6">
        <v>55</v>
      </c>
      <c r="B60" s="5" t="s">
        <v>67</v>
      </c>
      <c r="C60" s="20">
        <v>447968</v>
      </c>
      <c r="D60" s="5" t="s">
        <v>95</v>
      </c>
      <c r="E60" s="5">
        <v>12</v>
      </c>
      <c r="F60" s="9">
        <v>142.97</v>
      </c>
      <c r="G60" s="9">
        <f t="shared" si="1"/>
        <v>1715.6399999999999</v>
      </c>
      <c r="H60" s="9" t="s">
        <v>99</v>
      </c>
      <c r="I60" s="9" t="s">
        <v>100</v>
      </c>
      <c r="J60" s="11" t="s">
        <v>12</v>
      </c>
      <c r="K60" s="13" t="str">
        <f>VLOOKUP(F60, Intervalos!$B$3:$C$8,2,TRUE)</f>
        <v>0,10%</v>
      </c>
    </row>
    <row r="61" spans="1:12" ht="67.5" x14ac:dyDescent="0.2">
      <c r="A61" s="6">
        <v>56</v>
      </c>
      <c r="B61" s="5" t="s">
        <v>68</v>
      </c>
      <c r="C61" s="20">
        <v>447968</v>
      </c>
      <c r="D61" s="5" t="s">
        <v>96</v>
      </c>
      <c r="E61" s="5">
        <v>13</v>
      </c>
      <c r="F61" s="9">
        <v>139.37</v>
      </c>
      <c r="G61" s="9">
        <f t="shared" si="1"/>
        <v>1811.81</v>
      </c>
      <c r="H61" s="9" t="s">
        <v>99</v>
      </c>
      <c r="I61" s="9" t="s">
        <v>100</v>
      </c>
      <c r="J61" s="11" t="s">
        <v>12</v>
      </c>
      <c r="K61" s="13" t="str">
        <f>VLOOKUP(F61, Intervalos!$B$3:$C$8,2,TRUE)</f>
        <v>0,10%</v>
      </c>
    </row>
    <row r="62" spans="1:12" ht="67.5" x14ac:dyDescent="0.2">
      <c r="A62" s="6">
        <v>57</v>
      </c>
      <c r="B62" s="5" t="s">
        <v>69</v>
      </c>
      <c r="C62" s="20">
        <v>447968</v>
      </c>
      <c r="D62" s="5" t="s">
        <v>96</v>
      </c>
      <c r="E62" s="5">
        <v>5</v>
      </c>
      <c r="F62" s="9">
        <v>126.07</v>
      </c>
      <c r="G62" s="9">
        <f t="shared" si="1"/>
        <v>630.34999999999991</v>
      </c>
      <c r="H62" s="9" t="s">
        <v>99</v>
      </c>
      <c r="I62" s="9" t="s">
        <v>100</v>
      </c>
      <c r="J62" s="11" t="s">
        <v>12</v>
      </c>
      <c r="K62" s="13" t="str">
        <f>VLOOKUP(F62, Intervalos!$B$3:$C$8,2,TRUE)</f>
        <v>0,10%</v>
      </c>
    </row>
    <row r="63" spans="1:12" ht="67.5" x14ac:dyDescent="0.2">
      <c r="A63" s="6">
        <v>58</v>
      </c>
      <c r="B63" s="5" t="s">
        <v>70</v>
      </c>
      <c r="C63" s="20">
        <v>447968</v>
      </c>
      <c r="D63" s="5" t="s">
        <v>96</v>
      </c>
      <c r="E63" s="5">
        <v>26</v>
      </c>
      <c r="F63" s="9">
        <v>124.93</v>
      </c>
      <c r="G63" s="9">
        <f t="shared" si="1"/>
        <v>3248.1800000000003</v>
      </c>
      <c r="H63" s="9" t="s">
        <v>99</v>
      </c>
      <c r="I63" s="9" t="s">
        <v>100</v>
      </c>
      <c r="J63" s="11" t="s">
        <v>12</v>
      </c>
      <c r="K63" s="13" t="str">
        <f>VLOOKUP(F63, Intervalos!$B$3:$C$8,2,TRUE)</f>
        <v>0,10%</v>
      </c>
    </row>
    <row r="64" spans="1:12" ht="67.5" x14ac:dyDescent="0.2">
      <c r="A64" s="6">
        <v>59</v>
      </c>
      <c r="B64" s="5" t="s">
        <v>71</v>
      </c>
      <c r="C64" s="20">
        <v>447968</v>
      </c>
      <c r="D64" s="5" t="s">
        <v>96</v>
      </c>
      <c r="E64" s="5">
        <v>26</v>
      </c>
      <c r="F64" s="9">
        <v>142.69999999999999</v>
      </c>
      <c r="G64" s="9">
        <f t="shared" si="1"/>
        <v>3710.2</v>
      </c>
      <c r="H64" s="9" t="s">
        <v>99</v>
      </c>
      <c r="I64" s="9" t="s">
        <v>100</v>
      </c>
      <c r="J64" s="11" t="s">
        <v>12</v>
      </c>
      <c r="K64" s="13" t="str">
        <f>VLOOKUP(F64, Intervalos!$B$3:$C$8,2,TRUE)</f>
        <v>0,10%</v>
      </c>
    </row>
    <row r="65" spans="1:12" ht="67.5" x14ac:dyDescent="0.2">
      <c r="A65" s="6">
        <v>60</v>
      </c>
      <c r="B65" s="5" t="s">
        <v>72</v>
      </c>
      <c r="C65" s="20">
        <v>447968</v>
      </c>
      <c r="D65" s="5" t="s">
        <v>96</v>
      </c>
      <c r="E65" s="5">
        <v>25</v>
      </c>
      <c r="F65" s="9">
        <v>128.84</v>
      </c>
      <c r="G65" s="9">
        <f t="shared" si="1"/>
        <v>3221</v>
      </c>
      <c r="H65" s="9" t="s">
        <v>99</v>
      </c>
      <c r="I65" s="9" t="s">
        <v>100</v>
      </c>
      <c r="J65" s="11" t="s">
        <v>12</v>
      </c>
      <c r="K65" s="13" t="str">
        <f>VLOOKUP(F65, Intervalos!$B$3:$C$8,2,TRUE)</f>
        <v>0,10%</v>
      </c>
    </row>
    <row r="66" spans="1:12" ht="45" x14ac:dyDescent="0.2">
      <c r="A66" s="6">
        <v>61</v>
      </c>
      <c r="B66" s="5" t="s">
        <v>73</v>
      </c>
      <c r="C66" s="20">
        <v>447968</v>
      </c>
      <c r="D66" s="5" t="s">
        <v>95</v>
      </c>
      <c r="E66" s="5">
        <v>12</v>
      </c>
      <c r="F66" s="9">
        <v>130.94999999999999</v>
      </c>
      <c r="G66" s="9">
        <f t="shared" si="1"/>
        <v>1571.3999999999999</v>
      </c>
      <c r="H66" s="9" t="s">
        <v>99</v>
      </c>
      <c r="I66" s="9" t="s">
        <v>100</v>
      </c>
      <c r="J66" s="11" t="s">
        <v>12</v>
      </c>
      <c r="K66" s="13" t="str">
        <f>VLOOKUP(F66, Intervalos!$B$3:$C$8,2,TRUE)</f>
        <v>0,10%</v>
      </c>
    </row>
    <row r="67" spans="1:12" ht="56.25" x14ac:dyDescent="0.2">
      <c r="A67" s="6">
        <v>62</v>
      </c>
      <c r="B67" s="5" t="s">
        <v>74</v>
      </c>
      <c r="C67" s="20">
        <v>407163</v>
      </c>
      <c r="D67" s="5" t="s">
        <v>96</v>
      </c>
      <c r="E67" s="5">
        <v>12</v>
      </c>
      <c r="F67" s="9">
        <v>149.44</v>
      </c>
      <c r="G67" s="9">
        <f t="shared" ref="G67:G78" si="2">F67*E67</f>
        <v>1793.28</v>
      </c>
      <c r="H67" s="9" t="s">
        <v>99</v>
      </c>
      <c r="I67" s="9" t="s">
        <v>100</v>
      </c>
      <c r="J67" s="11" t="s">
        <v>12</v>
      </c>
      <c r="K67" s="13" t="str">
        <f>VLOOKUP(F67, Intervalos!$B$3:$C$8,2,TRUE)</f>
        <v>0,10%</v>
      </c>
    </row>
    <row r="68" spans="1:12" ht="67.5" x14ac:dyDescent="0.2">
      <c r="A68" s="6">
        <v>63</v>
      </c>
      <c r="B68" s="5" t="s">
        <v>75</v>
      </c>
      <c r="C68" s="20">
        <v>407163</v>
      </c>
      <c r="D68" s="5" t="s">
        <v>96</v>
      </c>
      <c r="E68" s="5">
        <v>12</v>
      </c>
      <c r="F68" s="9">
        <v>115.82</v>
      </c>
      <c r="G68" s="9">
        <f t="shared" si="2"/>
        <v>1389.84</v>
      </c>
      <c r="H68" s="9" t="s">
        <v>99</v>
      </c>
      <c r="I68" s="9" t="s">
        <v>100</v>
      </c>
      <c r="J68" s="11" t="s">
        <v>12</v>
      </c>
      <c r="K68" s="13" t="str">
        <f>VLOOKUP(F68, Intervalos!$B$3:$C$8,2,TRUE)</f>
        <v>0,10%</v>
      </c>
    </row>
    <row r="69" spans="1:12" ht="67.5" x14ac:dyDescent="0.3">
      <c r="A69" s="6">
        <v>64</v>
      </c>
      <c r="B69" s="5" t="s">
        <v>76</v>
      </c>
      <c r="C69" s="20">
        <v>407163</v>
      </c>
      <c r="D69" s="5" t="s">
        <v>96</v>
      </c>
      <c r="E69" s="5">
        <v>12</v>
      </c>
      <c r="F69" s="9">
        <v>101.21</v>
      </c>
      <c r="G69" s="9">
        <f t="shared" si="2"/>
        <v>1214.52</v>
      </c>
      <c r="H69" s="9" t="s">
        <v>99</v>
      </c>
      <c r="I69" s="9" t="s">
        <v>100</v>
      </c>
      <c r="J69" s="11" t="s">
        <v>12</v>
      </c>
      <c r="K69" s="13" t="str">
        <f>VLOOKUP(F69, Intervalos!$B$3:$C$8,2,TRUE)</f>
        <v>0,10%</v>
      </c>
      <c r="L69" s="21"/>
    </row>
    <row r="70" spans="1:12" ht="67.5" x14ac:dyDescent="0.2">
      <c r="A70" s="6">
        <v>65</v>
      </c>
      <c r="B70" s="5" t="s">
        <v>77</v>
      </c>
      <c r="C70" s="20">
        <v>407163</v>
      </c>
      <c r="D70" s="5" t="s">
        <v>97</v>
      </c>
      <c r="E70" s="5">
        <v>12</v>
      </c>
      <c r="F70" s="9">
        <v>74.23</v>
      </c>
      <c r="G70" s="9">
        <f t="shared" si="2"/>
        <v>890.76</v>
      </c>
      <c r="H70" s="9" t="s">
        <v>99</v>
      </c>
      <c r="I70" s="9" t="s">
        <v>100</v>
      </c>
      <c r="J70" s="11" t="s">
        <v>12</v>
      </c>
      <c r="K70" s="13">
        <f>VLOOKUP(F70, Intervalos!$B$3:$C$8,2,TRUE)</f>
        <v>0.1</v>
      </c>
    </row>
    <row r="71" spans="1:12" ht="67.5" x14ac:dyDescent="0.2">
      <c r="A71" s="6">
        <v>66</v>
      </c>
      <c r="B71" s="5" t="s">
        <v>78</v>
      </c>
      <c r="C71" s="20">
        <v>407163</v>
      </c>
      <c r="D71" s="5" t="s">
        <v>96</v>
      </c>
      <c r="E71" s="5">
        <v>12</v>
      </c>
      <c r="F71" s="9">
        <v>132.87</v>
      </c>
      <c r="G71" s="9">
        <f t="shared" si="2"/>
        <v>1594.44</v>
      </c>
      <c r="H71" s="9" t="s">
        <v>99</v>
      </c>
      <c r="I71" s="9" t="s">
        <v>100</v>
      </c>
      <c r="J71" s="11" t="s">
        <v>12</v>
      </c>
      <c r="K71" s="13" t="str">
        <f>VLOOKUP(F71, Intervalos!$B$3:$C$8,2,TRUE)</f>
        <v>0,10%</v>
      </c>
    </row>
    <row r="72" spans="1:12" ht="67.5" x14ac:dyDescent="0.2">
      <c r="A72" s="6">
        <v>67</v>
      </c>
      <c r="B72" s="5" t="s">
        <v>79</v>
      </c>
      <c r="C72" s="20">
        <v>407163</v>
      </c>
      <c r="D72" s="5" t="s">
        <v>97</v>
      </c>
      <c r="E72" s="5">
        <v>12</v>
      </c>
      <c r="F72" s="9">
        <v>94.17</v>
      </c>
      <c r="G72" s="9">
        <f t="shared" si="2"/>
        <v>1130.04</v>
      </c>
      <c r="H72" s="9" t="s">
        <v>99</v>
      </c>
      <c r="I72" s="9" t="s">
        <v>100</v>
      </c>
      <c r="J72" s="11" t="s">
        <v>12</v>
      </c>
      <c r="K72" s="13">
        <f>VLOOKUP(F72, Intervalos!$B$3:$C$8,2,TRUE)</f>
        <v>0.1</v>
      </c>
    </row>
    <row r="73" spans="1:12" ht="67.5" x14ac:dyDescent="0.2">
      <c r="A73" s="6">
        <v>68</v>
      </c>
      <c r="B73" s="5" t="s">
        <v>80</v>
      </c>
      <c r="C73" s="20">
        <v>407163</v>
      </c>
      <c r="D73" s="5" t="s">
        <v>97</v>
      </c>
      <c r="E73" s="5">
        <v>12</v>
      </c>
      <c r="F73" s="9">
        <v>75.16</v>
      </c>
      <c r="G73" s="9">
        <f t="shared" si="2"/>
        <v>901.92</v>
      </c>
      <c r="H73" s="9" t="s">
        <v>99</v>
      </c>
      <c r="I73" s="9" t="s">
        <v>100</v>
      </c>
      <c r="J73" s="11" t="s">
        <v>12</v>
      </c>
      <c r="K73" s="13">
        <f>VLOOKUP(F73, Intervalos!$B$3:$C$8,2,TRUE)</f>
        <v>0.1</v>
      </c>
    </row>
    <row r="74" spans="1:12" ht="67.5" x14ac:dyDescent="0.2">
      <c r="A74" s="6">
        <v>69</v>
      </c>
      <c r="B74" s="5" t="s">
        <v>81</v>
      </c>
      <c r="C74" s="20">
        <v>407163</v>
      </c>
      <c r="D74" s="5" t="s">
        <v>96</v>
      </c>
      <c r="E74" s="5">
        <v>12</v>
      </c>
      <c r="F74" s="9">
        <v>121.5</v>
      </c>
      <c r="G74" s="9">
        <f t="shared" si="2"/>
        <v>1458</v>
      </c>
      <c r="H74" s="9" t="s">
        <v>99</v>
      </c>
      <c r="I74" s="9" t="s">
        <v>100</v>
      </c>
      <c r="J74" s="11" t="s">
        <v>12</v>
      </c>
      <c r="K74" s="13" t="str">
        <f>VLOOKUP(F74, Intervalos!$B$3:$C$8,2,TRUE)</f>
        <v>0,10%</v>
      </c>
    </row>
    <row r="75" spans="1:12" ht="67.5" x14ac:dyDescent="0.2">
      <c r="A75" s="6">
        <v>70</v>
      </c>
      <c r="B75" s="5" t="s">
        <v>82</v>
      </c>
      <c r="C75" s="20">
        <v>407163</v>
      </c>
      <c r="D75" s="5" t="s">
        <v>96</v>
      </c>
      <c r="E75" s="5">
        <v>12</v>
      </c>
      <c r="F75" s="9">
        <v>132.41999999999999</v>
      </c>
      <c r="G75" s="9">
        <f t="shared" si="2"/>
        <v>1589.04</v>
      </c>
      <c r="H75" s="9" t="s">
        <v>99</v>
      </c>
      <c r="I75" s="9" t="s">
        <v>100</v>
      </c>
      <c r="J75" s="11" t="s">
        <v>12</v>
      </c>
      <c r="K75" s="13" t="str">
        <f>VLOOKUP(F75, Intervalos!$B$3:$C$8,2,TRUE)</f>
        <v>0,10%</v>
      </c>
    </row>
    <row r="76" spans="1:12" ht="67.5" x14ac:dyDescent="0.2">
      <c r="A76" s="6">
        <v>71</v>
      </c>
      <c r="B76" s="5" t="s">
        <v>83</v>
      </c>
      <c r="C76" s="20">
        <v>407163</v>
      </c>
      <c r="D76" s="5" t="s">
        <v>96</v>
      </c>
      <c r="E76" s="5">
        <v>12</v>
      </c>
      <c r="F76" s="9">
        <v>132.58000000000001</v>
      </c>
      <c r="G76" s="9">
        <f t="shared" si="2"/>
        <v>1590.96</v>
      </c>
      <c r="H76" s="9" t="s">
        <v>99</v>
      </c>
      <c r="I76" s="9" t="s">
        <v>100</v>
      </c>
      <c r="J76" s="11" t="s">
        <v>12</v>
      </c>
      <c r="K76" s="13" t="str">
        <f>VLOOKUP(F76, Intervalos!$B$3:$C$8,2,TRUE)</f>
        <v>0,10%</v>
      </c>
    </row>
    <row r="77" spans="1:12" ht="67.5" x14ac:dyDescent="0.2">
      <c r="A77" s="6">
        <v>72</v>
      </c>
      <c r="B77" s="5" t="s">
        <v>84</v>
      </c>
      <c r="C77" s="20">
        <v>407163</v>
      </c>
      <c r="D77" s="5" t="s">
        <v>96</v>
      </c>
      <c r="E77" s="5">
        <v>15</v>
      </c>
      <c r="F77" s="9">
        <v>119.93</v>
      </c>
      <c r="G77" s="9">
        <f t="shared" si="2"/>
        <v>1798.95</v>
      </c>
      <c r="H77" s="9" t="s">
        <v>99</v>
      </c>
      <c r="I77" s="9" t="s">
        <v>100</v>
      </c>
      <c r="J77" s="11" t="s">
        <v>12</v>
      </c>
      <c r="K77" s="13" t="str">
        <f>VLOOKUP(F77, Intervalos!$B$3:$C$8,2,TRUE)</f>
        <v>0,10%</v>
      </c>
    </row>
    <row r="78" spans="1:12" x14ac:dyDescent="0.2">
      <c r="A78" s="6">
        <v>73</v>
      </c>
      <c r="B78" s="5" t="s">
        <v>85</v>
      </c>
      <c r="C78" s="20">
        <v>471593</v>
      </c>
      <c r="D78" s="5" t="s">
        <v>86</v>
      </c>
      <c r="E78" s="5">
        <v>2</v>
      </c>
      <c r="F78" s="9">
        <v>57.94</v>
      </c>
      <c r="G78" s="9">
        <f t="shared" si="2"/>
        <v>115.88</v>
      </c>
      <c r="H78" s="9" t="s">
        <v>99</v>
      </c>
      <c r="I78" s="9" t="s">
        <v>100</v>
      </c>
      <c r="J78" s="11" t="s">
        <v>12</v>
      </c>
      <c r="K78" s="13">
        <f>VLOOKUP(F78, Intervalos!$B$3:$C$8,2,TRUE)</f>
        <v>0.1</v>
      </c>
    </row>
    <row r="79" spans="1:12" ht="22.5" x14ac:dyDescent="0.2">
      <c r="F79" s="8" t="s">
        <v>15</v>
      </c>
      <c r="G79" s="12">
        <f>SUM(G6:G78)</f>
        <v>119071.75</v>
      </c>
    </row>
  </sheetData>
  <mergeCells count="4">
    <mergeCell ref="A1:K1"/>
    <mergeCell ref="A2:K2"/>
    <mergeCell ref="A3:K3"/>
    <mergeCell ref="L54:L55"/>
  </mergeCells>
  <pageMargins left="0.23622047244094491" right="0.23622047244094491" top="0.74803149606299213" bottom="0.74803149606299213" header="0.31496062992125984" footer="0.31496062992125984"/>
  <pageSetup paperSize="9" scale="83" fitToHeight="0" orientation="landscape" r:id="rId1"/>
  <headerFooter>
    <oddHeader>&amp;L&amp;G&amp;CPREGÃO ELETRÔNICO 52/2023 
&amp;R&amp;G</oddHeader>
    <oddFooter>&amp;L&amp;"-,Itálico"&amp;9ANEXO I-A- PLANILHA ESTIMATIVA DE QUANTIDADE E PREÇO&amp;R&amp;9&amp;P/&amp;N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C3" sqref="C3"/>
    </sheetView>
  </sheetViews>
  <sheetFormatPr defaultColWidth="0" defaultRowHeight="15" zeroHeight="1" x14ac:dyDescent="0.25"/>
  <cols>
    <col min="1" max="1" width="2.42578125" customWidth="1"/>
    <col min="2" max="2" width="12.85546875" customWidth="1"/>
    <col min="3" max="3" width="17.7109375" customWidth="1"/>
    <col min="4" max="4" width="3.140625" customWidth="1"/>
    <col min="5" max="5" width="27" customWidth="1"/>
    <col min="6" max="6" width="4" customWidth="1"/>
    <col min="7" max="16384" width="9.140625" hidden="1"/>
  </cols>
  <sheetData>
    <row r="1" spans="2:5" ht="10.5" customHeight="1" x14ac:dyDescent="0.25"/>
    <row r="2" spans="2:5" ht="63" customHeight="1" x14ac:dyDescent="0.25">
      <c r="B2" s="16" t="s">
        <v>17</v>
      </c>
      <c r="C2" s="16" t="s">
        <v>16</v>
      </c>
      <c r="E2" s="17" t="s">
        <v>19</v>
      </c>
    </row>
    <row r="3" spans="2:5" x14ac:dyDescent="0.25">
      <c r="B3" s="15">
        <v>0.01</v>
      </c>
      <c r="C3" s="14">
        <v>0.01</v>
      </c>
      <c r="E3" s="18" t="s">
        <v>20</v>
      </c>
    </row>
    <row r="4" spans="2:5" x14ac:dyDescent="0.25">
      <c r="B4" s="14">
        <v>5</v>
      </c>
      <c r="C4" s="14">
        <v>0.02</v>
      </c>
      <c r="E4" s="18" t="s">
        <v>21</v>
      </c>
    </row>
    <row r="5" spans="2:5" x14ac:dyDescent="0.25">
      <c r="B5" s="14">
        <v>10</v>
      </c>
      <c r="C5" s="14">
        <v>0.03</v>
      </c>
      <c r="E5" s="18" t="s">
        <v>22</v>
      </c>
    </row>
    <row r="6" spans="2:5" x14ac:dyDescent="0.25">
      <c r="B6" s="14">
        <v>20</v>
      </c>
      <c r="C6" s="14">
        <v>0.05</v>
      </c>
      <c r="E6" s="18" t="s">
        <v>23</v>
      </c>
    </row>
    <row r="7" spans="2:5" x14ac:dyDescent="0.25">
      <c r="B7" s="14">
        <v>50</v>
      </c>
      <c r="C7" s="14">
        <v>0.1</v>
      </c>
      <c r="E7" s="18" t="s">
        <v>24</v>
      </c>
    </row>
    <row r="8" spans="2:5" x14ac:dyDescent="0.25">
      <c r="B8" s="14">
        <v>100</v>
      </c>
      <c r="C8" s="19" t="s">
        <v>18</v>
      </c>
      <c r="E8" s="18" t="s">
        <v>25</v>
      </c>
    </row>
    <row r="9" spans="2: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Anexo I-A</vt:lpstr>
      <vt:lpstr>Intervalos</vt:lpstr>
      <vt:lpstr>'Anexo I-A'!Print_Area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João Aranha</cp:lastModifiedBy>
  <cp:lastPrinted>2023-06-22T11:07:15Z</cp:lastPrinted>
  <dcterms:created xsi:type="dcterms:W3CDTF">2019-07-30T23:05:19Z</dcterms:created>
  <dcterms:modified xsi:type="dcterms:W3CDTF">2023-06-22T11:07:19Z</dcterms:modified>
</cp:coreProperties>
</file>