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72-2022 Projeto Expansão PUVR\PE 72-2022 Projeto Expansão PUVR\"/>
    </mc:Choice>
  </mc:AlternateContent>
  <xr:revisionPtr revIDLastSave="0" documentId="13_ncr:1_{E779785C-0B1D-4E4E-A499-8BC708F10E0E}" xr6:coauthVersionLast="47" xr6:coauthVersionMax="47" xr10:uidLastSave="{00000000-0000-0000-0000-000000000000}"/>
  <workbookProtection workbookAlgorithmName="SHA-512" workbookHashValue="iu3RzC+YcIP/QCzlHRsSqby/tL0Nu4OrLuM4+EEBhK0VabQn7vdJQt8KCcJH47mVxriST4YHi6Q4FFT1V7icjA==" workbookSaltValue="X4T+Zjg611I5JU7xQE8w+w==" workbookSpinCount="100000" lockStructure="1"/>
  <bookViews>
    <workbookView xWindow="-120" yWindow="-120" windowWidth="20730" windowHeight="11160" activeTab="1" xr2:uid="{B52D1D73-2510-4378-90DA-E464D381B14C}"/>
  </bookViews>
  <sheets>
    <sheet name="Resumo" sheetId="5" r:id="rId1"/>
    <sheet name="Orçamento" sheetId="2" r:id="rId2"/>
    <sheet name="Cronograma 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s">#N/A</definedName>
    <definedName name="_01" localSheetId="0">#REF!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2">'Cronograma '!$A$2:$AA$37</definedName>
    <definedName name="_xlnm.Print_Area" localSheetId="1">Orçamento!$A$8:$Q$52</definedName>
    <definedName name="_xlnm.Print_Area" localSheetId="0">Resumo!$A$1:$F$17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1">Orçamento!$6:$10</definedName>
    <definedName name="_xlnm.Print_Titles" localSheetId="0">Resumo!$4:$8</definedName>
    <definedName name="Títulos_impressão_IM" localSheetId="0">#REF!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1" i="6" l="1"/>
  <c r="AT31" i="6" s="1"/>
  <c r="AZ31" i="6" s="1"/>
  <c r="BF31" i="6" s="1"/>
  <c r="BF29" i="6"/>
  <c r="AZ29" i="6"/>
  <c r="AT29" i="6"/>
  <c r="AN29" i="6"/>
  <c r="C18" i="6"/>
  <c r="AN25" i="6" s="1"/>
  <c r="C14" i="6"/>
  <c r="D12" i="5"/>
  <c r="D10" i="5"/>
  <c r="C29" i="6" l="1"/>
  <c r="C19" i="6"/>
  <c r="BF19" i="6"/>
  <c r="AZ25" i="6"/>
  <c r="C15" i="6"/>
  <c r="D15" i="6" s="1"/>
  <c r="AN19" i="6"/>
  <c r="C25" i="6"/>
  <c r="BF25" i="6"/>
  <c r="AZ19" i="6"/>
  <c r="AT25" i="6"/>
  <c r="AT19" i="6"/>
  <c r="Q42" i="2"/>
  <c r="P19" i="2"/>
  <c r="Q16" i="2"/>
  <c r="P17" i="2"/>
  <c r="Q12" i="2"/>
  <c r="P13" i="2"/>
  <c r="L16" i="2"/>
  <c r="K17" i="2"/>
  <c r="K19" i="2"/>
  <c r="I40" i="2"/>
  <c r="J40" i="2" s="1"/>
  <c r="I38" i="2"/>
  <c r="J38" i="2" s="1"/>
  <c r="I36" i="2"/>
  <c r="J36" i="2" s="1"/>
  <c r="I34" i="2"/>
  <c r="J34" i="2" s="1"/>
  <c r="I32" i="2"/>
  <c r="J32" i="2" s="1"/>
  <c r="I30" i="2"/>
  <c r="J30" i="2" s="1"/>
  <c r="I28" i="2"/>
  <c r="J28" i="2" s="1"/>
  <c r="I27" i="2"/>
  <c r="J27" i="2" s="1"/>
  <c r="I25" i="2"/>
  <c r="J25" i="2" s="1"/>
  <c r="J23" i="2"/>
  <c r="I23" i="2"/>
  <c r="J21" i="2"/>
  <c r="I21" i="2"/>
  <c r="J18" i="2"/>
  <c r="I18" i="2"/>
  <c r="L12" i="2"/>
  <c r="K13" i="2"/>
  <c r="J15" i="2"/>
  <c r="I15" i="2"/>
  <c r="J14" i="2"/>
  <c r="I14" i="2"/>
  <c r="J19" i="6" l="1"/>
  <c r="P19" i="6"/>
  <c r="D19" i="6"/>
  <c r="V19" i="6"/>
  <c r="D25" i="6"/>
  <c r="J25" i="6"/>
  <c r="V25" i="6"/>
  <c r="P25" i="6"/>
  <c r="L42" i="2"/>
  <c r="D29" i="6" l="1"/>
  <c r="D30" i="6" s="1"/>
  <c r="D31" i="6" s="1"/>
  <c r="J29" i="6"/>
  <c r="J30" i="6" s="1"/>
  <c r="V29" i="6"/>
  <c r="V30" i="6" s="1"/>
  <c r="P29" i="6"/>
  <c r="P30" i="6" s="1"/>
  <c r="F12" i="5"/>
  <c r="F10" i="5"/>
  <c r="J31" i="6" l="1"/>
  <c r="P31" i="6" s="1"/>
  <c r="V31" i="6" s="1"/>
  <c r="F15" i="5"/>
  <c r="D15" i="5" l="1"/>
  <c r="C10" i="5" s="1"/>
  <c r="E10" i="5" l="1"/>
  <c r="C12" i="5"/>
  <c r="C15" i="5" s="1"/>
  <c r="E12" i="5"/>
  <c r="E15" i="5" l="1"/>
</calcChain>
</file>

<file path=xl/sharedStrings.xml><?xml version="1.0" encoding="utf-8"?>
<sst xmlns="http://schemas.openxmlformats.org/spreadsheetml/2006/main" count="265" uniqueCount="164">
  <si>
    <t>ITEM</t>
  </si>
  <si>
    <t>DESCRIÇÃO DO ITEM</t>
  </si>
  <si>
    <t>UNID.</t>
  </si>
  <si>
    <t>QUANT.</t>
  </si>
  <si>
    <t>Local e data:</t>
  </si>
  <si>
    <t>OBSERVAÇÃO</t>
  </si>
  <si>
    <t>FONTE</t>
  </si>
  <si>
    <t>CÓDIGO</t>
  </si>
  <si>
    <t xml:space="preserve"> CUSTO UNITÁRIO</t>
  </si>
  <si>
    <t>BDI (%)</t>
  </si>
  <si>
    <t>CREA/CAU:</t>
  </si>
  <si>
    <t>%</t>
  </si>
  <si>
    <t>- A planilha deve ser assinada pelo responsável técnico pela sua confecção (Art. 14 Lei 5.194/66), identificado através de carimbo com número do CREA/CAU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</si>
  <si>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</si>
  <si>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</si>
  <si>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SUBITEM</t>
  </si>
  <si>
    <t>PREÇO (R$)</t>
  </si>
  <si>
    <t>(razão social da empresa licitante)</t>
  </si>
  <si>
    <t xml:space="preserve">(n.º do CNPJ) </t>
  </si>
  <si>
    <t xml:space="preserve">As composições que não constam no SINAPI, procedeu-se a obtenção da composição em outra fonte (SBC) e utilizou-se como base de cálculo os insumos do SINAPI. </t>
  </si>
  <si>
    <t>1</t>
  </si>
  <si>
    <t>2</t>
  </si>
  <si>
    <t>(assinatura do representante legal da empresa e carimbo com CNPJ)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</si>
  <si>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</si>
  <si>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</si>
  <si>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</si>
  <si>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</si>
  <si>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</si>
  <si>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</si>
  <si>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</si>
  <si>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 xml:space="preserve">TOTAL GERAL </t>
  </si>
  <si>
    <t>PROPOSTO PELA EMPRESA LICITANTE</t>
  </si>
  <si>
    <t>VALOR ESTIMADO PELA UFF</t>
  </si>
  <si>
    <t>ESTIMADO PELA UFF</t>
  </si>
  <si>
    <t>PROPOSTO PELA EMPRESA</t>
  </si>
  <si>
    <t>VALOR TOTAL ESTIMADO PELA UFF</t>
  </si>
  <si>
    <t>UNITÁRIO C/ BDI</t>
  </si>
  <si>
    <t>TOTAL</t>
  </si>
  <si>
    <t xml:space="preserve"> ITEM</t>
  </si>
  <si>
    <t>ANEXO III-B DO EDITAL DE LICITAÇÃO POR PREGÃO ELETRÔNICO N.º 72/2022</t>
  </si>
  <si>
    <t>PLANILHA DE SERVIÇOS E PREÇOS UNITÁRIOS</t>
  </si>
  <si>
    <t>Local: Rua Desembargador Ellis Hermydio Figueira, s/n.º, bairro do Aterrado, Volta Redonda - RJ, CEP 27213-145</t>
  </si>
  <si>
    <t>SERVIÇOS PRELIMINARES AO PROJETO DE ARQUITETURA</t>
  </si>
  <si>
    <t>1.1</t>
  </si>
  <si>
    <t>SONDAGEM</t>
  </si>
  <si>
    <t>1.1.1</t>
  </si>
  <si>
    <t>AD.05.20.0050 (/)</t>
  </si>
  <si>
    <t>SCO RJ</t>
  </si>
  <si>
    <t>Sondagem a percussao com diametro ate 3", com ensaio de penetracao (SPT) a cada metro, incluindo relatorio contendo classificacao tatil visual das amostras, perfis individuais dos furos, planta de localizacao e respectivas cotas das sondagens. Inclui deslocamento ate 50m de distancia e instalacao do tripe em cada furo dentro do canteiro, excluindo mobilizacao e desmobilizacao.</t>
  </si>
  <si>
    <t>M</t>
  </si>
  <si>
    <t>1.1.2</t>
  </si>
  <si>
    <t>97919</t>
  </si>
  <si>
    <t>SINAPI</t>
  </si>
  <si>
    <t>TRANSPORTE COM CAMINHÃO BASCULANTE DE 6 M³, EM VIA URBANA PAVIMENTADA, ADICIONAL PARA DMT EXCEDENTE A 30 KM (UNIDADE: TXKM). AF_07/2020</t>
  </si>
  <si>
    <t>TxKm</t>
  </si>
  <si>
    <t>PROJETOS</t>
  </si>
  <si>
    <t>2.1</t>
  </si>
  <si>
    <t>PROJETO DE ARQUITETURA</t>
  </si>
  <si>
    <t>2.1.1</t>
  </si>
  <si>
    <t>COMPOSIÇÃO 01</t>
  </si>
  <si>
    <t>UFF</t>
  </si>
  <si>
    <t xml:space="preserve">PROJETO BASICO DE ARQUITETURA, APRESENTADO EM AUTOCAD NOS PADROES DA CONTRATANTE, INCLUSIVE AS LEGALIZACOES PERTINENTES E A COORDENACAO DOS PROJETOS </t>
  </si>
  <si>
    <t xml:space="preserve">m2 </t>
  </si>
  <si>
    <t>2.2</t>
  </si>
  <si>
    <t>PROJETOS COMPLEMENTARES</t>
  </si>
  <si>
    <t>2.2.1</t>
  </si>
  <si>
    <t>PROJETO DE ESTRUTURAS</t>
  </si>
  <si>
    <t>2.2.1.1</t>
  </si>
  <si>
    <t>000038</t>
  </si>
  <si>
    <t>SBC</t>
  </si>
  <si>
    <t>PROJETO ESTRUTURAL BASICO PARA PREDIOS ESCOLARES E/OU ADMINI STRATIVOS,APRESENTADO EM AUTOCAD NOS PADROES DA CO NTRATANTE,DE ACORDO COM A ABNT</t>
  </si>
  <si>
    <t>2.2.2</t>
  </si>
  <si>
    <t>PROJETO DE INSTALAÇÃO HIDRÁULICA</t>
  </si>
  <si>
    <t>2.2.2.1</t>
  </si>
  <si>
    <t>COMPOSIÇÃO 03</t>
  </si>
  <si>
    <t>PROJETO BASICO DE INSTALAÇÃO HIDRAÚLICA PARA PREDIOS ESCOLARES E/OU ADMINI STRATIVOS,APRESENTADO EM AUTOCAD NOS PADROES DA CO NTRATANTE,DE ACORDO COM A ABNT</t>
  </si>
  <si>
    <t>2.2.3</t>
  </si>
  <si>
    <t>PROJETO DE INSTALAÇÕES SANITÁRIAS / ÁGUAS PLUVIAIS</t>
  </si>
  <si>
    <t>2.2.3.1</t>
  </si>
  <si>
    <t>COMPOSIÇÃO 04</t>
  </si>
  <si>
    <t>PROJETO BÁSICO DE INSTALACAO DE ESGOTO SANITARIO E AGUAS PLUVIAIS PARA PREDIOS ESCOLARES E/OU ADMINISTRATIVOS, APRESENTADO EM AUTOCAD,INCLUSIVE AS LEGALIZACOES PERTINENTES</t>
  </si>
  <si>
    <t>2.2.4</t>
  </si>
  <si>
    <t>PROJETO DE INSTALAÇÕES ELÉTRICAS</t>
  </si>
  <si>
    <t>2.2.4.1</t>
  </si>
  <si>
    <t>COMPOSIÇÃO 05</t>
  </si>
  <si>
    <t>PROJETO BÁSICO DE INSTALACAO ELETRICA PARA PREDIOS ESCOLA RES E/OU ADMINISTRATIVOS, APRESENTADO EM AUTOCAD,INCLUSIVE AS LEGALIZACOES PERTINENTES</t>
  </si>
  <si>
    <t>2.2.4.2</t>
  </si>
  <si>
    <t>COMPOSIÇÃO 10</t>
  </si>
  <si>
    <t>2.2.5</t>
  </si>
  <si>
    <t>PROJETO DE INSTALAÇÕES DE COMBATE A INCÊNDIO</t>
  </si>
  <si>
    <t>2.2.5.1</t>
  </si>
  <si>
    <t>COMPOSIÇÃO 06</t>
  </si>
  <si>
    <t>PROJETO BÁSICO DE INSTALACAO DE INCENDIO PARA PREDIOS ESC OLARES E/OU ADMINISTRATIVOS, APRESENTADO EM AUTOCAD,INCLUSIVE AS LEGALIZACOES PERTINENTES</t>
  </si>
  <si>
    <t>2.2.6</t>
  </si>
  <si>
    <t>PROJETO DE INSTALAÇÕES MECÂNICAS</t>
  </si>
  <si>
    <t>2.2.6.1</t>
  </si>
  <si>
    <t>SE 25.50.0050 (A)</t>
  </si>
  <si>
    <t>SCO/RJ</t>
  </si>
  <si>
    <t>FORNECIMENTO DE PROJETO BÁSICO DE INSTALAÇÃO DE MECÂNICA EM AUTOCAD APROVADO PELA CONCESSIONÁRIA, EM PRÉDIOS ESCOLARES E ADMINISTRATIVOS COM ATÉ 500M² DE ÁREA</t>
  </si>
  <si>
    <t>2.2.7</t>
  </si>
  <si>
    <t>PROJETO DE INSTALAÇÕES DE AR CONDICIONADO</t>
  </si>
  <si>
    <t>2.2.7.1</t>
  </si>
  <si>
    <t>COMPOSIÇÃO 07</t>
  </si>
  <si>
    <t>2.2.8</t>
  </si>
  <si>
    <t>CABEAMENTO ESTRUTURADO - LÓGICA - TELEFONIA</t>
  </si>
  <si>
    <t>2.2.8.1</t>
  </si>
  <si>
    <t>COMPOSIÇÃO 08</t>
  </si>
  <si>
    <t>2.2.9</t>
  </si>
  <si>
    <t>CFTV / CATV</t>
  </si>
  <si>
    <t>2.2.9.1</t>
  </si>
  <si>
    <t>COMPOSIÇÃO 09</t>
  </si>
  <si>
    <t>2.2.10</t>
  </si>
  <si>
    <t>COMUNICAÇÃO VISUAL</t>
  </si>
  <si>
    <t>2.2.10.1</t>
  </si>
  <si>
    <t>01.050.0245-0</t>
  </si>
  <si>
    <t>EMOP RJ</t>
  </si>
  <si>
    <t>PROJETO EXECUTIVO DE PROGRAMACAO VISUAL PARA PREDIOS ESCOLAR ES E/OU ADMINISTRATIVOS ATE 500M2,APRESENTADO EM AUTOCAD NOS PADROES DA CONTRATANTE</t>
  </si>
  <si>
    <t>PROJETO BÁSICO DE INSTALACAO DE SPDA PARA PREDIOS ESCOLA RES E/OU ADMINISTRATIVOS, APRESENTADO EM AUTOCAD,INCLUSIVE AS LEGALIZACOES PERTINENTES – (CONVENCIONADO O VALOR UNITÁRIO EM 30% DO PROJETO EXECUTIVO DE MESMA NATUREZA – ITENS  SBC 000336</t>
  </si>
  <si>
    <t>PROJETO BASICO DE SISTEMA DE AR CONDICIONADO,EM AUTOCAD,PARA PREDIOS ESCOLARES E ADMINISTRATIVOS</t>
  </si>
  <si>
    <t>PROJETO BÁSICO DE REDE LOGICA (COMPUTADORES) EM AUTOCAD, EM PREDIOS – (CONVENCIONADO O VALOR UNITÁRIO EM 30% DO PROJETO EXECUTIVO DE MESMA NATUREZA – ITENS SE 25.70.0950 (/), SE 25.70.1000 (/) - SCO/RJ) E SE 25.70.1050</t>
  </si>
  <si>
    <t>PROJETO BASICO DE INSTALACAO DE SEGURANCA (CFTV E SONORIZACAO), APRESENTADO EM AUTOCAD, INCLUSIVE AS LEGALIZACOES PERTINENTES</t>
  </si>
  <si>
    <t>Orçamento realizado em Jun/2022;</t>
  </si>
  <si>
    <t>Incluso BDI onerado sobre preço unitário de: 20,35 %</t>
  </si>
  <si>
    <r>
      <t>A referência utilizada como base de custos é o SINAPI, SCO, SBC e EMOP de Abr/2022</t>
    </r>
    <r>
      <rPr>
        <sz val="10"/>
        <color indexed="10"/>
        <rFont val="Verdana"/>
        <family val="2"/>
      </rPr>
      <t>;</t>
    </r>
  </si>
  <si>
    <t>Planilha protegida por senha, com exceção de partes editáveis como cabeçalho (A1:A2), colunas M em diante e linhas inferiores a 42;</t>
  </si>
  <si>
    <t>A licitante deverá preencher as colunas M em diante com seus valores, de forma que o valor total proposto não ultrapasse o valor do ultimo lance;</t>
  </si>
  <si>
    <t>VALOR TOTAL PROPOSTO PELA EMPRESA LICITANTE</t>
  </si>
  <si>
    <t>ANEXO III-A DO EDITAL DE LICITAÇÃO POR PREGÃO ELETRÔNICO N.º 72/2022</t>
  </si>
  <si>
    <t>CRONOGRAMA FÍSICO-FINANCEIRO</t>
  </si>
  <si>
    <t>DESCRIÇÃO</t>
  </si>
  <si>
    <t>CALENDÁRIO</t>
  </si>
  <si>
    <t>Mês 01</t>
  </si>
  <si>
    <t>Mês 02</t>
  </si>
  <si>
    <t>Mês 03</t>
  </si>
  <si>
    <t>Mês 04</t>
  </si>
  <si>
    <t>Mês 09</t>
  </si>
  <si>
    <t>Mês 10</t>
  </si>
  <si>
    <t>Mês 11</t>
  </si>
  <si>
    <t>Mês 12</t>
  </si>
  <si>
    <t>5 Dias</t>
  </si>
  <si>
    <t>10 Dias</t>
  </si>
  <si>
    <t>15 Dias</t>
  </si>
  <si>
    <t>20 Dias</t>
  </si>
  <si>
    <t>25 Dias</t>
  </si>
  <si>
    <t>30 Dias</t>
  </si>
  <si>
    <t>Serviços Preliminares</t>
  </si>
  <si>
    <t>Serviço de sondagem de 06 furos, à percussão</t>
  </si>
  <si>
    <t>Projeto Básico</t>
  </si>
  <si>
    <t>Desenvolvimento</t>
  </si>
  <si>
    <t>Contratada</t>
  </si>
  <si>
    <t>Análise do PB e Relatório Preliminar</t>
  </si>
  <si>
    <t>Fiscal</t>
  </si>
  <si>
    <t>Correção do PB</t>
  </si>
  <si>
    <t>Relatório Final</t>
  </si>
  <si>
    <t>Projeto Legal</t>
  </si>
  <si>
    <t>Tramitação do PL</t>
  </si>
  <si>
    <t>Total Geral - Medição s/ administração</t>
  </si>
  <si>
    <t>% mensal s/ administração</t>
  </si>
  <si>
    <t>% acumulado s/ administração</t>
  </si>
  <si>
    <t xml:space="preserve">O VALOR CORRESPONDENTE A 20% DO PROJETO BÁSICO SERÁ PAGO NO RECEBIMENTO DA APROVAÇÃO DO PROJETO LEGAL </t>
  </si>
  <si>
    <t>O PROJETO LEGAL SOMENTE SERÁ PAGO NA ENTREGA DO DOCUMENTO DEVIDAMENTE APROVADO PELOS ÓRGÃOS COMPETENTES</t>
  </si>
  <si>
    <t>VALOR</t>
  </si>
  <si>
    <t>ANEXO III-C DO EDITAL DE LICITAÇÃO POR PREGÃO ELETRÔNICO N.º 72/2022</t>
  </si>
  <si>
    <t>SERVIÇO: Contratação de empresa para elaboração de projetos básicos, legal e complementares para expansão do Pólo Universitário de Volta Redonda - Campus do Aterrado da Universidade Federal Fluminense.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</si>
</sst>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  <numFmt numFmtId="170" formatCode="[$R$]#,##0.00"/>
    <numFmt numFmtId="171" formatCode="&quot;R$ &quot;#,##0.00"/>
    <numFmt numFmtId="172" formatCode="&quot;R$ &quot;#,##0.00;[Red]&quot;-R$ &quot;#,##0.00"/>
    <numFmt numFmtId="173" formatCode="[$R$ -416]#,##0.00"/>
  </numFmts>
  <fonts count="7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12"/>
      <name val="Courier"/>
      <family val="3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2"/>
      <name val="Verdana"/>
      <family val="2"/>
    </font>
    <font>
      <sz val="11"/>
      <name val="Arial"/>
      <family val="1"/>
      <charset val="1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9900"/>
      </patternFill>
    </fill>
    <fill>
      <patternFill patternType="solid">
        <fgColor rgb="FFA5A5A5"/>
        <bgColor rgb="FFA5A5A5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dotted">
        <color rgb="FF000000"/>
      </right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</borders>
  <cellStyleXfs count="1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17" fillId="6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65" fontId="18" fillId="0" borderId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" borderId="7" applyNumberFormat="0" applyFont="0" applyAlignment="0" applyProtection="0"/>
    <xf numFmtId="0" fontId="12" fillId="2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6" fontId="1" fillId="0" borderId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6" fillId="0" borderId="0"/>
    <xf numFmtId="0" fontId="35" fillId="0" borderId="0"/>
    <xf numFmtId="9" fontId="35" fillId="0" borderId="0" applyBorder="0" applyProtection="0"/>
    <xf numFmtId="0" fontId="35" fillId="18" borderId="0" applyBorder="0" applyProtection="0"/>
    <xf numFmtId="0" fontId="35" fillId="19" borderId="0" applyBorder="0" applyProtection="0"/>
    <xf numFmtId="0" fontId="35" fillId="20" borderId="0" applyBorder="0" applyProtection="0"/>
    <xf numFmtId="0" fontId="35" fillId="18" borderId="0" applyBorder="0" applyProtection="0"/>
    <xf numFmtId="0" fontId="35" fillId="21" borderId="0" applyBorder="0" applyProtection="0"/>
    <xf numFmtId="0" fontId="35" fillId="19" borderId="0" applyBorder="0" applyProtection="0"/>
    <xf numFmtId="0" fontId="35" fillId="22" borderId="0" applyBorder="0" applyProtection="0"/>
    <xf numFmtId="0" fontId="35" fillId="23" borderId="0" applyBorder="0" applyProtection="0"/>
    <xf numFmtId="0" fontId="35" fillId="24" borderId="0" applyBorder="0" applyProtection="0"/>
    <xf numFmtId="0" fontId="35" fillId="22" borderId="0" applyBorder="0" applyProtection="0"/>
    <xf numFmtId="0" fontId="35" fillId="25" borderId="0" applyBorder="0" applyProtection="0"/>
    <xf numFmtId="0" fontId="35" fillId="19" borderId="0" applyBorder="0" applyProtection="0"/>
    <xf numFmtId="0" fontId="36" fillId="26" borderId="0" applyBorder="0" applyProtection="0"/>
    <xf numFmtId="0" fontId="36" fillId="23" borderId="0" applyBorder="0" applyProtection="0"/>
    <xf numFmtId="0" fontId="36" fillId="24" borderId="0" applyBorder="0" applyProtection="0"/>
    <xf numFmtId="0" fontId="36" fillId="22" borderId="0" applyBorder="0" applyProtection="0"/>
    <xf numFmtId="0" fontId="36" fillId="26" borderId="0" applyBorder="0" applyProtection="0"/>
    <xf numFmtId="0" fontId="36" fillId="19" borderId="0" applyBorder="0" applyProtection="0"/>
    <xf numFmtId="0" fontId="36" fillId="26" borderId="0" applyBorder="0" applyProtection="0"/>
    <xf numFmtId="0" fontId="36" fillId="27" borderId="0" applyBorder="0" applyProtection="0"/>
    <xf numFmtId="0" fontId="36" fillId="27" borderId="0" applyBorder="0" applyProtection="0"/>
    <xf numFmtId="0" fontId="36" fillId="28" borderId="0" applyBorder="0" applyProtection="0"/>
    <xf numFmtId="0" fontId="36" fillId="26" borderId="0" applyBorder="0" applyProtection="0"/>
    <xf numFmtId="0" fontId="36" fillId="29" borderId="0" applyBorder="0" applyProtection="0"/>
    <xf numFmtId="0" fontId="37" fillId="30" borderId="0" applyBorder="0" applyProtection="0"/>
    <xf numFmtId="0" fontId="38" fillId="18" borderId="20" applyProtection="0"/>
    <xf numFmtId="0" fontId="39" fillId="31" borderId="21" applyProtection="0"/>
    <xf numFmtId="0" fontId="40" fillId="0" borderId="0" applyBorder="0" applyProtection="0"/>
    <xf numFmtId="0" fontId="41" fillId="32" borderId="0" applyBorder="0" applyProtection="0"/>
    <xf numFmtId="0" fontId="42" fillId="0" borderId="22" applyProtection="0"/>
    <xf numFmtId="0" fontId="43" fillId="0" borderId="23" applyProtection="0"/>
    <xf numFmtId="0" fontId="44" fillId="0" borderId="24" applyProtection="0"/>
    <xf numFmtId="0" fontId="44" fillId="0" borderId="0" applyBorder="0" applyProtection="0"/>
    <xf numFmtId="0" fontId="45" fillId="19" borderId="20" applyProtection="0"/>
    <xf numFmtId="0" fontId="46" fillId="0" borderId="25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169" fontId="35" fillId="0" borderId="0" applyBorder="0" applyProtection="0"/>
    <xf numFmtId="0" fontId="47" fillId="24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8" fontId="48" fillId="0" borderId="0"/>
    <xf numFmtId="0" fontId="19" fillId="0" borderId="0"/>
    <xf numFmtId="0" fontId="19" fillId="0" borderId="0"/>
    <xf numFmtId="0" fontId="35" fillId="20" borderId="26" applyProtection="0"/>
    <xf numFmtId="0" fontId="49" fillId="18" borderId="27" applyProtection="0"/>
    <xf numFmtId="9" fontId="19" fillId="0" borderId="0" applyBorder="0" applyProtection="0"/>
    <xf numFmtId="9" fontId="35" fillId="0" borderId="0"/>
    <xf numFmtId="9" fontId="35" fillId="0" borderId="0" applyBorder="0" applyProtection="0"/>
    <xf numFmtId="166" fontId="35" fillId="0" borderId="0" applyBorder="0" applyProtection="0"/>
    <xf numFmtId="166" fontId="35" fillId="0" borderId="0" applyBorder="0" applyProtection="0"/>
    <xf numFmtId="166" fontId="35" fillId="0" borderId="0" applyBorder="0" applyProtection="0"/>
    <xf numFmtId="167" fontId="19" fillId="0" borderId="0" applyBorder="0" applyProtection="0"/>
    <xf numFmtId="167" fontId="19" fillId="0" borderId="0" applyBorder="0" applyProtection="0"/>
    <xf numFmtId="166" fontId="35" fillId="0" borderId="0"/>
    <xf numFmtId="167" fontId="35" fillId="0" borderId="0" applyBorder="0" applyProtection="0"/>
    <xf numFmtId="0" fontId="50" fillId="0" borderId="0" applyBorder="0" applyProtection="0"/>
    <xf numFmtId="0" fontId="51" fillId="0" borderId="28" applyProtection="0"/>
    <xf numFmtId="0" fontId="51" fillId="0" borderId="28" applyProtection="0"/>
    <xf numFmtId="0" fontId="52" fillId="0" borderId="0" applyBorder="0" applyProtection="0"/>
    <xf numFmtId="0" fontId="52" fillId="0" borderId="0" applyBorder="0" applyProtection="0"/>
    <xf numFmtId="167" fontId="19" fillId="0" borderId="0"/>
    <xf numFmtId="0" fontId="53" fillId="0" borderId="0" applyBorder="0" applyProtection="0"/>
    <xf numFmtId="0" fontId="56" fillId="0" borderId="0"/>
    <xf numFmtId="0" fontId="68" fillId="0" borderId="0"/>
    <xf numFmtId="43" fontId="69" fillId="0" borderId="0" applyFont="0" applyFill="0" applyBorder="0" applyAlignment="0" applyProtection="0"/>
    <xf numFmtId="0" fontId="70" fillId="0" borderId="0"/>
  </cellStyleXfs>
  <cellXfs count="320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44" fontId="3" fillId="0" borderId="0" xfId="38" applyFont="1"/>
    <xf numFmtId="0" fontId="25" fillId="0" borderId="0" xfId="0" applyFont="1" applyAlignme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right"/>
    </xf>
    <xf numFmtId="44" fontId="18" fillId="0" borderId="0" xfId="38" applyFont="1"/>
    <xf numFmtId="44" fontId="28" fillId="0" borderId="0" xfId="38" applyFont="1"/>
    <xf numFmtId="0" fontId="28" fillId="0" borderId="0" xfId="0" applyFont="1"/>
    <xf numFmtId="43" fontId="18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0" fontId="34" fillId="0" borderId="0" xfId="0" applyFont="1"/>
    <xf numFmtId="0" fontId="57" fillId="0" borderId="0" xfId="0" applyFont="1"/>
    <xf numFmtId="0" fontId="61" fillId="0" borderId="0" xfId="0" applyFont="1" applyAlignment="1">
      <alignment vertical="center" textRotation="255"/>
    </xf>
    <xf numFmtId="0" fontId="25" fillId="0" borderId="0" xfId="0" applyFont="1"/>
    <xf numFmtId="0" fontId="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27" fillId="0" borderId="0" xfId="0" applyFont="1" applyAlignment="1">
      <alignment vertical="center" textRotation="255"/>
    </xf>
    <xf numFmtId="0" fontId="60" fillId="0" borderId="0" xfId="0" applyFont="1"/>
    <xf numFmtId="0" fontId="30" fillId="0" borderId="0" xfId="0" applyFont="1" applyBorder="1" applyAlignment="1" applyProtection="1">
      <alignment vertical="top" wrapText="1"/>
      <protection locked="0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44" fontId="4" fillId="34" borderId="10" xfId="38" applyFont="1" applyFill="1" applyBorder="1" applyAlignment="1">
      <alignment horizontal="center" vertical="center" wrapText="1"/>
    </xf>
    <xf numFmtId="44" fontId="4" fillId="34" borderId="37" xfId="38" applyFont="1" applyFill="1" applyBorder="1" applyAlignment="1">
      <alignment horizontal="center" vertical="center" wrapText="1"/>
    </xf>
    <xf numFmtId="44" fontId="4" fillId="34" borderId="14" xfId="38" applyFont="1" applyFill="1" applyBorder="1" applyAlignment="1">
      <alignment horizontal="center" vertical="center" wrapText="1"/>
    </xf>
    <xf numFmtId="44" fontId="4" fillId="34" borderId="17" xfId="38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10" fontId="58" fillId="33" borderId="12" xfId="78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vertical="center"/>
    </xf>
    <xf numFmtId="10" fontId="58" fillId="33" borderId="31" xfId="78" applyNumberFormat="1" applyFont="1" applyFill="1" applyBorder="1" applyAlignment="1">
      <alignment horizontal="center" vertical="center"/>
    </xf>
    <xf numFmtId="4" fontId="59" fillId="33" borderId="44" xfId="0" applyNumberFormat="1" applyFont="1" applyFill="1" applyBorder="1" applyAlignment="1">
      <alignment vertical="center"/>
    </xf>
    <xf numFmtId="0" fontId="59" fillId="17" borderId="45" xfId="0" applyFont="1" applyFill="1" applyBorder="1" applyAlignment="1">
      <alignment horizontal="center" vertical="center" wrapText="1"/>
    </xf>
    <xf numFmtId="0" fontId="58" fillId="17" borderId="10" xfId="0" applyFont="1" applyFill="1" applyBorder="1" applyAlignment="1">
      <alignment horizontal="center" vertical="center" wrapText="1"/>
    </xf>
    <xf numFmtId="10" fontId="58" fillId="0" borderId="10" xfId="0" applyNumberFormat="1" applyFont="1" applyBorder="1"/>
    <xf numFmtId="0" fontId="58" fillId="0" borderId="13" xfId="0" applyFont="1" applyBorder="1"/>
    <xf numFmtId="10" fontId="58" fillId="0" borderId="37" xfId="0" applyNumberFormat="1" applyFont="1" applyBorder="1"/>
    <xf numFmtId="0" fontId="58" fillId="0" borderId="38" xfId="0" applyFont="1" applyBorder="1"/>
    <xf numFmtId="0" fontId="59" fillId="33" borderId="45" xfId="0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horizontal="left" vertical="center" wrapText="1"/>
    </xf>
    <xf numFmtId="10" fontId="58" fillId="33" borderId="10" xfId="78" applyNumberFormat="1" applyFont="1" applyFill="1" applyBorder="1" applyAlignment="1">
      <alignment horizontal="center" vertical="center"/>
    </xf>
    <xf numFmtId="4" fontId="59" fillId="33" borderId="13" xfId="0" applyNumberFormat="1" applyFont="1" applyFill="1" applyBorder="1"/>
    <xf numFmtId="10" fontId="58" fillId="33" borderId="37" xfId="78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/>
    <xf numFmtId="10" fontId="58" fillId="17" borderId="10" xfId="0" applyNumberFormat="1" applyFont="1" applyFill="1" applyBorder="1"/>
    <xf numFmtId="0" fontId="59" fillId="0" borderId="13" xfId="0" applyFont="1" applyBorder="1"/>
    <xf numFmtId="10" fontId="58" fillId="17" borderId="37" xfId="0" applyNumberFormat="1" applyFont="1" applyFill="1" applyBorder="1"/>
    <xf numFmtId="0" fontId="59" fillId="0" borderId="38" xfId="0" applyFont="1" applyBorder="1"/>
    <xf numFmtId="10" fontId="58" fillId="34" borderId="48" xfId="0" applyNumberFormat="1" applyFont="1" applyFill="1" applyBorder="1" applyAlignment="1">
      <alignment horizontal="center" vertical="center"/>
    </xf>
    <xf numFmtId="4" fontId="59" fillId="34" borderId="49" xfId="38" applyNumberFormat="1" applyFont="1" applyFill="1" applyBorder="1" applyAlignment="1">
      <alignment vertical="center"/>
    </xf>
    <xf numFmtId="4" fontId="59" fillId="34" borderId="50" xfId="38" applyNumberFormat="1" applyFont="1" applyFill="1" applyBorder="1" applyAlignment="1">
      <alignment vertical="center"/>
    </xf>
    <xf numFmtId="0" fontId="55" fillId="0" borderId="0" xfId="0" applyFont="1" applyAlignment="1">
      <alignment horizontal="center"/>
    </xf>
    <xf numFmtId="49" fontId="54" fillId="35" borderId="12" xfId="80" applyNumberFormat="1" applyFont="1" applyFill="1" applyBorder="1" applyAlignment="1">
      <alignment horizontal="center" vertical="center"/>
    </xf>
    <xf numFmtId="0" fontId="54" fillId="35" borderId="12" xfId="80" applyFont="1" applyFill="1" applyBorder="1" applyAlignment="1" applyProtection="1">
      <alignment horizontal="center" vertical="center" wrapText="1"/>
    </xf>
    <xf numFmtId="2" fontId="4" fillId="17" borderId="12" xfId="0" applyNumberFormat="1" applyFont="1" applyFill="1" applyBorder="1" applyAlignment="1" applyProtection="1">
      <alignment horizontal="left" vertical="center" wrapText="1"/>
    </xf>
    <xf numFmtId="2" fontId="4" fillId="17" borderId="12" xfId="0" applyNumberFormat="1" applyFont="1" applyFill="1" applyBorder="1" applyAlignment="1">
      <alignment horizontal="center" vertical="center"/>
    </xf>
    <xf numFmtId="43" fontId="4" fillId="17" borderId="12" xfId="0" applyNumberFormat="1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55" xfId="0" applyFont="1" applyBorder="1" applyAlignment="1">
      <alignment horizontal="left" wrapText="1"/>
    </xf>
    <xf numFmtId="44" fontId="4" fillId="33" borderId="41" xfId="38" applyFont="1" applyFill="1" applyBorder="1" applyAlignment="1">
      <alignment horizontal="center" vertical="center" wrapText="1"/>
    </xf>
    <xf numFmtId="10" fontId="4" fillId="34" borderId="70" xfId="60" applyNumberFormat="1" applyFont="1" applyFill="1" applyBorder="1" applyAlignment="1" applyProtection="1">
      <alignment vertical="center" wrapText="1"/>
      <protection locked="0"/>
    </xf>
    <xf numFmtId="0" fontId="54" fillId="35" borderId="42" xfId="8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center" vertical="center" wrapText="1"/>
    </xf>
    <xf numFmtId="0" fontId="4" fillId="17" borderId="43" xfId="0" applyFont="1" applyFill="1" applyBorder="1" applyAlignment="1">
      <alignment horizontal="center" vertical="center" wrapText="1"/>
    </xf>
    <xf numFmtId="0" fontId="19" fillId="35" borderId="42" xfId="80" applyFont="1" applyFill="1" applyBorder="1" applyAlignment="1">
      <alignment horizontal="center" vertical="center"/>
    </xf>
    <xf numFmtId="49" fontId="19" fillId="35" borderId="12" xfId="80" applyNumberFormat="1" applyFont="1" applyFill="1" applyBorder="1" applyAlignment="1">
      <alignment horizontal="center" vertical="center"/>
    </xf>
    <xf numFmtId="0" fontId="19" fillId="35" borderId="12" xfId="80" applyFont="1" applyFill="1" applyBorder="1" applyAlignment="1" applyProtection="1">
      <alignment horizontal="center" vertical="center" wrapText="1"/>
    </xf>
    <xf numFmtId="2" fontId="3" fillId="17" borderId="12" xfId="0" applyNumberFormat="1" applyFont="1" applyFill="1" applyBorder="1" applyAlignment="1" applyProtection="1">
      <alignment horizontal="left" vertical="center" wrapText="1"/>
    </xf>
    <xf numFmtId="2" fontId="3" fillId="17" borderId="12" xfId="0" applyNumberFormat="1" applyFont="1" applyFill="1" applyBorder="1" applyAlignment="1">
      <alignment horizontal="center" vertical="center"/>
    </xf>
    <xf numFmtId="43" fontId="3" fillId="17" borderId="12" xfId="0" applyNumberFormat="1" applyFont="1" applyFill="1" applyBorder="1" applyAlignment="1">
      <alignment horizontal="center" vertical="center" wrapText="1"/>
    </xf>
    <xf numFmtId="43" fontId="3" fillId="17" borderId="12" xfId="159" applyFont="1" applyFill="1" applyBorder="1" applyAlignment="1">
      <alignment horizontal="center" vertical="center"/>
    </xf>
    <xf numFmtId="0" fontId="54" fillId="37" borderId="67" xfId="80" applyFont="1" applyFill="1" applyBorder="1" applyAlignment="1">
      <alignment horizontal="center" vertical="center"/>
    </xf>
    <xf numFmtId="49" fontId="54" fillId="37" borderId="16" xfId="80" applyNumberFormat="1" applyFont="1" applyFill="1" applyBorder="1" applyAlignment="1">
      <alignment horizontal="center" vertical="center"/>
    </xf>
    <xf numFmtId="0" fontId="54" fillId="37" borderId="16" xfId="80" applyFont="1" applyFill="1" applyBorder="1" applyAlignment="1" applyProtection="1">
      <alignment horizontal="center" vertical="center" wrapText="1"/>
    </xf>
    <xf numFmtId="2" fontId="4" fillId="34" borderId="16" xfId="0" applyNumberFormat="1" applyFont="1" applyFill="1" applyBorder="1" applyAlignment="1" applyProtection="1">
      <alignment horizontal="left" vertical="center" wrapText="1"/>
    </xf>
    <xf numFmtId="2" fontId="4" fillId="34" borderId="16" xfId="0" applyNumberFormat="1" applyFont="1" applyFill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9" fillId="38" borderId="42" xfId="80" applyFont="1" applyFill="1" applyBorder="1" applyAlignment="1">
      <alignment horizontal="center" vertical="center"/>
    </xf>
    <xf numFmtId="49" fontId="19" fillId="38" borderId="12" xfId="80" applyNumberFormat="1" applyFont="1" applyFill="1" applyBorder="1" applyAlignment="1">
      <alignment horizontal="center" vertical="center"/>
    </xf>
    <xf numFmtId="0" fontId="19" fillId="38" borderId="12" xfId="80" applyFont="1" applyFill="1" applyBorder="1" applyAlignment="1" applyProtection="1">
      <alignment horizontal="center" vertical="center" wrapText="1"/>
    </xf>
    <xf numFmtId="2" fontId="3" fillId="33" borderId="12" xfId="0" applyNumberFormat="1" applyFont="1" applyFill="1" applyBorder="1" applyAlignment="1" applyProtection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43" fontId="3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4" fillId="37" borderId="42" xfId="80" applyFont="1" applyFill="1" applyBorder="1" applyAlignment="1">
      <alignment horizontal="center" vertical="center"/>
    </xf>
    <xf numFmtId="49" fontId="54" fillId="37" borderId="12" xfId="80" applyNumberFormat="1" applyFont="1" applyFill="1" applyBorder="1" applyAlignment="1">
      <alignment horizontal="center" vertical="center"/>
    </xf>
    <xf numFmtId="0" fontId="54" fillId="37" borderId="12" xfId="80" applyFont="1" applyFill="1" applyBorder="1" applyAlignment="1" applyProtection="1">
      <alignment horizontal="center" vertical="center" wrapText="1"/>
    </xf>
    <xf numFmtId="2" fontId="4" fillId="34" borderId="12" xfId="0" applyNumberFormat="1" applyFont="1" applyFill="1" applyBorder="1" applyAlignment="1" applyProtection="1">
      <alignment horizontal="left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43" fontId="4" fillId="34" borderId="12" xfId="159" applyFont="1" applyFill="1" applyBorder="1" applyAlignment="1">
      <alignment horizontal="center" vertical="center"/>
    </xf>
    <xf numFmtId="43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43" fontId="3" fillId="33" borderId="12" xfId="159" applyFont="1" applyFill="1" applyBorder="1" applyAlignment="1">
      <alignment horizontal="center" vertical="center"/>
    </xf>
    <xf numFmtId="2" fontId="3" fillId="38" borderId="12" xfId="0" applyNumberFormat="1" applyFont="1" applyFill="1" applyBorder="1" applyAlignment="1" applyProtection="1">
      <alignment horizontal="left" vertical="center" wrapText="1"/>
    </xf>
    <xf numFmtId="2" fontId="3" fillId="38" borderId="12" xfId="0" applyNumberFormat="1" applyFont="1" applyFill="1" applyBorder="1" applyAlignment="1">
      <alignment horizontal="center" vertical="center"/>
    </xf>
    <xf numFmtId="43" fontId="3" fillId="38" borderId="12" xfId="159" applyFont="1" applyFill="1" applyBorder="1" applyAlignment="1">
      <alignment horizontal="center" vertical="center"/>
    </xf>
    <xf numFmtId="43" fontId="3" fillId="38" borderId="12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10" fontId="3" fillId="17" borderId="12" xfId="60" applyNumberFormat="1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right" vertical="center" wrapText="1"/>
    </xf>
    <xf numFmtId="43" fontId="3" fillId="17" borderId="30" xfId="159" applyFont="1" applyFill="1" applyBorder="1" applyAlignment="1">
      <alignment horizontal="center" vertical="center" wrapText="1"/>
    </xf>
    <xf numFmtId="43" fontId="3" fillId="33" borderId="30" xfId="0" applyNumberFormat="1" applyFont="1" applyFill="1" applyBorder="1" applyAlignment="1">
      <alignment horizontal="center" vertical="center" wrapText="1"/>
    </xf>
    <xf numFmtId="43" fontId="4" fillId="34" borderId="19" xfId="0" applyNumberFormat="1" applyFont="1" applyFill="1" applyBorder="1" applyAlignment="1">
      <alignment horizontal="center" vertical="center" wrapText="1"/>
    </xf>
    <xf numFmtId="43" fontId="4" fillId="34" borderId="71" xfId="159" applyFont="1" applyFill="1" applyBorder="1" applyAlignment="1" applyProtection="1">
      <alignment vertical="center" wrapText="1"/>
      <protection locked="0"/>
    </xf>
    <xf numFmtId="43" fontId="3" fillId="38" borderId="30" xfId="0" applyNumberFormat="1" applyFont="1" applyFill="1" applyBorder="1" applyAlignment="1">
      <alignment horizontal="center" vertical="center" wrapText="1"/>
    </xf>
    <xf numFmtId="43" fontId="4" fillId="34" borderId="43" xfId="0" applyNumberFormat="1" applyFont="1" applyFill="1" applyBorder="1" applyAlignment="1">
      <alignment horizontal="center" vertical="center" wrapText="1"/>
    </xf>
    <xf numFmtId="2" fontId="4" fillId="34" borderId="50" xfId="159" applyNumberFormat="1" applyFont="1" applyFill="1" applyBorder="1" applyAlignment="1" applyProtection="1">
      <alignment vertical="center" wrapText="1"/>
      <protection locked="0"/>
    </xf>
    <xf numFmtId="0" fontId="71" fillId="0" borderId="73" xfId="160" applyFont="1" applyBorder="1" applyAlignment="1">
      <alignment horizontal="center"/>
    </xf>
    <xf numFmtId="0" fontId="71" fillId="0" borderId="74" xfId="160" applyFont="1" applyBorder="1" applyAlignment="1">
      <alignment horizontal="center"/>
    </xf>
    <xf numFmtId="0" fontId="70" fillId="0" borderId="0" xfId="160"/>
    <xf numFmtId="0" fontId="71" fillId="0" borderId="75" xfId="160" applyFont="1" applyBorder="1" applyAlignment="1">
      <alignment horizontal="center"/>
    </xf>
    <xf numFmtId="0" fontId="71" fillId="0" borderId="0" xfId="160" applyFont="1" applyAlignment="1">
      <alignment horizontal="center"/>
    </xf>
    <xf numFmtId="0" fontId="71" fillId="0" borderId="76" xfId="160" applyFont="1" applyBorder="1" applyAlignment="1">
      <alignment horizontal="center"/>
    </xf>
    <xf numFmtId="0" fontId="71" fillId="0" borderId="78" xfId="160" applyFont="1" applyBorder="1" applyAlignment="1">
      <alignment horizontal="center"/>
    </xf>
    <xf numFmtId="0" fontId="71" fillId="0" borderId="79" xfId="160" applyFont="1" applyBorder="1" applyAlignment="1">
      <alignment horizontal="center"/>
    </xf>
    <xf numFmtId="0" fontId="72" fillId="39" borderId="78" xfId="160" applyFont="1" applyFill="1" applyBorder="1" applyAlignment="1">
      <alignment horizontal="center" vertical="center" wrapText="1"/>
    </xf>
    <xf numFmtId="0" fontId="72" fillId="39" borderId="79" xfId="160" applyFont="1" applyFill="1" applyBorder="1" applyAlignment="1">
      <alignment horizontal="center" vertical="center" wrapText="1"/>
    </xf>
    <xf numFmtId="0" fontId="71" fillId="0" borderId="72" xfId="160" applyFont="1" applyBorder="1" applyAlignment="1">
      <alignment horizontal="center" vertical="center" textRotation="90"/>
    </xf>
    <xf numFmtId="0" fontId="71" fillId="0" borderId="0" xfId="160" applyFont="1" applyAlignment="1">
      <alignment horizontal="center" vertical="center" textRotation="90"/>
    </xf>
    <xf numFmtId="0" fontId="71" fillId="0" borderId="82" xfId="160" applyFont="1" applyBorder="1" applyAlignment="1">
      <alignment horizontal="center" vertical="center" textRotation="90"/>
    </xf>
    <xf numFmtId="9" fontId="71" fillId="0" borderId="72" xfId="160" applyNumberFormat="1" applyFont="1" applyBorder="1" applyAlignment="1">
      <alignment horizontal="center" vertical="center"/>
    </xf>
    <xf numFmtId="9" fontId="71" fillId="36" borderId="0" xfId="160" applyNumberFormat="1" applyFont="1" applyFill="1" applyAlignment="1">
      <alignment horizontal="center" vertical="center"/>
    </xf>
    <xf numFmtId="9" fontId="71" fillId="0" borderId="82" xfId="160" applyNumberFormat="1" applyFont="1" applyBorder="1" applyAlignment="1">
      <alignment horizontal="center" vertical="center"/>
    </xf>
    <xf numFmtId="0" fontId="68" fillId="36" borderId="0" xfId="160" applyFont="1" applyFill="1"/>
    <xf numFmtId="0" fontId="68" fillId="0" borderId="0" xfId="160" applyFont="1"/>
    <xf numFmtId="0" fontId="71" fillId="0" borderId="0" xfId="160" applyFont="1" applyBorder="1" applyAlignment="1">
      <alignment horizontal="center"/>
    </xf>
    <xf numFmtId="0" fontId="72" fillId="41" borderId="0" xfId="160" applyFont="1" applyFill="1" applyBorder="1" applyAlignment="1">
      <alignment horizontal="center" vertical="center" wrapText="1"/>
    </xf>
    <xf numFmtId="0" fontId="71" fillId="0" borderId="83" xfId="160" applyFont="1" applyBorder="1" applyAlignment="1">
      <alignment horizontal="center" vertical="center" textRotation="90"/>
    </xf>
    <xf numFmtId="170" fontId="72" fillId="41" borderId="83" xfId="160" applyNumberFormat="1" applyFont="1" applyFill="1" applyBorder="1" applyAlignment="1">
      <alignment horizontal="center" vertical="center" wrapText="1"/>
    </xf>
    <xf numFmtId="172" fontId="72" fillId="41" borderId="83" xfId="160" applyNumberFormat="1" applyFont="1" applyFill="1" applyBorder="1" applyAlignment="1">
      <alignment horizontal="center" vertical="center" wrapText="1"/>
    </xf>
    <xf numFmtId="171" fontId="72" fillId="42" borderId="83" xfId="160" applyNumberFormat="1" applyFont="1" applyFill="1" applyBorder="1" applyAlignment="1">
      <alignment horizontal="center" vertical="center" wrapText="1"/>
    </xf>
    <xf numFmtId="9" fontId="72" fillId="43" borderId="83" xfId="160" applyNumberFormat="1" applyFont="1" applyFill="1" applyBorder="1" applyAlignment="1">
      <alignment horizontal="center" vertical="center" wrapText="1"/>
    </xf>
    <xf numFmtId="171" fontId="71" fillId="17" borderId="83" xfId="160" applyNumberFormat="1" applyFont="1" applyFill="1" applyBorder="1" applyAlignment="1">
      <alignment horizontal="center" vertical="center"/>
    </xf>
    <xf numFmtId="9" fontId="71" fillId="40" borderId="83" xfId="160" applyNumberFormat="1" applyFont="1" applyFill="1" applyBorder="1" applyAlignment="1">
      <alignment horizontal="center" vertical="center"/>
    </xf>
    <xf numFmtId="9" fontId="71" fillId="0" borderId="83" xfId="160" applyNumberFormat="1" applyFont="1" applyBorder="1" applyAlignment="1">
      <alignment horizontal="center" vertical="center"/>
    </xf>
    <xf numFmtId="0" fontId="71" fillId="17" borderId="83" xfId="160" applyFont="1" applyFill="1" applyBorder="1" applyAlignment="1">
      <alignment horizontal="center" vertical="center" wrapText="1"/>
    </xf>
    <xf numFmtId="173" fontId="71" fillId="17" borderId="83" xfId="160" applyNumberFormat="1" applyFont="1" applyFill="1" applyBorder="1" applyAlignment="1">
      <alignment horizontal="center" vertical="center"/>
    </xf>
    <xf numFmtId="0" fontId="68" fillId="0" borderId="83" xfId="160" applyFont="1" applyBorder="1"/>
    <xf numFmtId="0" fontId="71" fillId="17" borderId="83" xfId="160" applyFont="1" applyFill="1" applyBorder="1" applyAlignment="1">
      <alignment horizontal="center" vertical="center"/>
    </xf>
    <xf numFmtId="9" fontId="71" fillId="36" borderId="83" xfId="160" applyNumberFormat="1" applyFont="1" applyFill="1" applyBorder="1" applyAlignment="1">
      <alignment horizontal="center" vertical="center"/>
    </xf>
    <xf numFmtId="9" fontId="71" fillId="17" borderId="83" xfId="160" applyNumberFormat="1" applyFont="1" applyFill="1" applyBorder="1" applyAlignment="1">
      <alignment horizontal="center" vertical="center" wrapText="1"/>
    </xf>
    <xf numFmtId="0" fontId="71" fillId="0" borderId="88" xfId="160" applyFont="1" applyBorder="1" applyAlignment="1">
      <alignment horizontal="center" vertical="center" textRotation="90"/>
    </xf>
    <xf numFmtId="49" fontId="72" fillId="41" borderId="87" xfId="160" applyNumberFormat="1" applyFont="1" applyFill="1" applyBorder="1" applyAlignment="1">
      <alignment horizontal="center" vertical="center" wrapText="1"/>
    </xf>
    <xf numFmtId="9" fontId="71" fillId="0" borderId="88" xfId="160" applyNumberFormat="1" applyFont="1" applyBorder="1" applyAlignment="1">
      <alignment horizontal="center" vertical="center"/>
    </xf>
    <xf numFmtId="9" fontId="71" fillId="40" borderId="88" xfId="160" applyNumberFormat="1" applyFont="1" applyFill="1" applyBorder="1" applyAlignment="1">
      <alignment horizontal="center" vertical="center"/>
    </xf>
    <xf numFmtId="9" fontId="71" fillId="17" borderId="90" xfId="160" applyNumberFormat="1" applyFont="1" applyFill="1" applyBorder="1" applyAlignment="1">
      <alignment horizontal="center" vertical="center" wrapText="1"/>
    </xf>
    <xf numFmtId="0" fontId="71" fillId="0" borderId="0" xfId="160" applyFont="1" applyBorder="1" applyAlignment="1">
      <alignment horizontal="center" vertical="center" wrapText="1"/>
    </xf>
    <xf numFmtId="0" fontId="69" fillId="0" borderId="0" xfId="160" applyFont="1" applyBorder="1" applyAlignment="1">
      <alignment horizontal="center"/>
    </xf>
    <xf numFmtId="0" fontId="70" fillId="0" borderId="0" xfId="160" applyBorder="1"/>
    <xf numFmtId="0" fontId="27" fillId="0" borderId="0" xfId="0" applyFont="1" applyBorder="1" applyAlignment="1"/>
    <xf numFmtId="4" fontId="3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6" xfId="38" applyNumberFormat="1" applyFont="1" applyFill="1" applyBorder="1" applyAlignment="1" applyProtection="1">
      <alignment horizontal="right" vertical="center" wrapText="1"/>
      <protection locked="0"/>
    </xf>
    <xf numFmtId="0" fontId="18" fillId="34" borderId="16" xfId="0" applyFont="1" applyFill="1" applyBorder="1" applyProtection="1">
      <protection locked="0"/>
    </xf>
    <xf numFmtId="4" fontId="28" fillId="34" borderId="68" xfId="0" applyNumberFormat="1" applyFont="1" applyFill="1" applyBorder="1" applyAlignment="1" applyProtection="1">
      <alignment vertical="center"/>
      <protection locked="0"/>
    </xf>
    <xf numFmtId="4" fontId="3" fillId="33" borderId="5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38" applyNumberFormat="1" applyFont="1" applyFill="1" applyBorder="1" applyAlignment="1" applyProtection="1">
      <alignment horizontal="right" vertical="center" wrapText="1"/>
      <protection locked="0"/>
    </xf>
    <xf numFmtId="0" fontId="18" fillId="33" borderId="12" xfId="0" applyFont="1" applyFill="1" applyBorder="1" applyProtection="1">
      <protection locked="0"/>
    </xf>
    <xf numFmtId="4" fontId="18" fillId="33" borderId="12" xfId="0" applyNumberFormat="1" applyFont="1" applyFill="1" applyBorder="1" applyProtection="1">
      <protection locked="0"/>
    </xf>
    <xf numFmtId="0" fontId="18" fillId="0" borderId="44" xfId="0" applyFont="1" applyBorder="1" applyProtection="1">
      <protection locked="0"/>
    </xf>
    <xf numFmtId="4" fontId="3" fillId="17" borderId="54" xfId="0" applyNumberFormat="1" applyFont="1" applyFill="1" applyBorder="1" applyAlignment="1" applyProtection="1">
      <alignment horizontal="right" vertical="center" wrapText="1"/>
      <protection locked="0"/>
    </xf>
    <xf numFmtId="4" fontId="4" fillId="17" borderId="12" xfId="38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0" applyFont="1" applyBorder="1" applyProtection="1">
      <protection locked="0"/>
    </xf>
    <xf numFmtId="4" fontId="3" fillId="34" borderId="54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2" xfId="38" applyNumberFormat="1" applyFont="1" applyFill="1" applyBorder="1" applyAlignment="1" applyProtection="1">
      <alignment horizontal="right" vertical="center" wrapText="1"/>
      <protection locked="0"/>
    </xf>
    <xf numFmtId="0" fontId="18" fillId="34" borderId="12" xfId="0" applyFont="1" applyFill="1" applyBorder="1" applyProtection="1">
      <protection locked="0"/>
    </xf>
    <xf numFmtId="4" fontId="28" fillId="34" borderId="44" xfId="0" applyNumberFormat="1" applyFont="1" applyFill="1" applyBorder="1" applyProtection="1">
      <protection locked="0"/>
    </xf>
    <xf numFmtId="0" fontId="25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left" vertical="distributed" wrapText="1"/>
    </xf>
    <xf numFmtId="4" fontId="4" fillId="34" borderId="32" xfId="38" applyNumberFormat="1" applyFont="1" applyFill="1" applyBorder="1" applyAlignment="1">
      <alignment horizontal="center" vertical="center"/>
    </xf>
    <xf numFmtId="4" fontId="4" fillId="34" borderId="33" xfId="38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4" fontId="4" fillId="34" borderId="13" xfId="38" applyFont="1" applyFill="1" applyBorder="1" applyAlignment="1">
      <alignment horizontal="center" vertical="center" wrapText="1"/>
    </xf>
    <xf numFmtId="44" fontId="4" fillId="34" borderId="40" xfId="38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 wrapText="1"/>
    </xf>
    <xf numFmtId="0" fontId="59" fillId="34" borderId="47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44" fontId="4" fillId="34" borderId="38" xfId="38" applyFont="1" applyFill="1" applyBorder="1" applyAlignment="1">
      <alignment horizontal="center" vertical="center" wrapText="1"/>
    </xf>
    <xf numFmtId="44" fontId="4" fillId="34" borderId="41" xfId="38" applyFont="1" applyFill="1" applyBorder="1" applyAlignment="1">
      <alignment horizontal="center" vertical="center" wrapText="1"/>
    </xf>
    <xf numFmtId="0" fontId="63" fillId="0" borderId="51" xfId="0" applyFont="1" applyBorder="1" applyAlignment="1" applyProtection="1">
      <alignment horizontal="center" vertical="top" wrapText="1"/>
      <protection locked="0"/>
    </xf>
    <xf numFmtId="0" fontId="63" fillId="0" borderId="52" xfId="0" applyFont="1" applyBorder="1" applyAlignment="1" applyProtection="1">
      <alignment horizontal="center" vertical="top" wrapText="1"/>
      <protection locked="0"/>
    </xf>
    <xf numFmtId="0" fontId="63" fillId="0" borderId="53" xfId="0" applyFont="1" applyBorder="1" applyAlignment="1" applyProtection="1">
      <alignment horizontal="center" vertical="top" wrapText="1"/>
      <protection locked="0"/>
    </xf>
    <xf numFmtId="0" fontId="63" fillId="0" borderId="30" xfId="0" applyFont="1" applyBorder="1" applyAlignment="1" applyProtection="1">
      <alignment horizontal="center" vertical="top" wrapText="1"/>
      <protection locked="0"/>
    </xf>
    <xf numFmtId="0" fontId="63" fillId="0" borderId="18" xfId="0" applyFont="1" applyBorder="1" applyAlignment="1" applyProtection="1">
      <alignment horizontal="center" vertical="top" wrapText="1"/>
      <protection locked="0"/>
    </xf>
    <xf numFmtId="0" fontId="63" fillId="0" borderId="31" xfId="0" applyFont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10" fontId="4" fillId="34" borderId="70" xfId="6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>
      <alignment horizontal="center"/>
    </xf>
    <xf numFmtId="0" fontId="55" fillId="17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7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top" wrapText="1"/>
      <protection locked="0"/>
    </xf>
    <xf numFmtId="0" fontId="63" fillId="0" borderId="10" xfId="0" applyFont="1" applyBorder="1" applyAlignment="1" applyProtection="1">
      <alignment horizontal="center" vertical="top" wrapText="1"/>
      <protection locked="0"/>
    </xf>
    <xf numFmtId="0" fontId="64" fillId="0" borderId="10" xfId="0" applyFont="1" applyBorder="1" applyAlignment="1" applyProtection="1">
      <alignment horizontal="center" vertical="top" wrapText="1"/>
      <protection locked="0"/>
    </xf>
    <xf numFmtId="4" fontId="32" fillId="0" borderId="11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left" vertical="center" wrapText="1"/>
      <protection locked="0"/>
    </xf>
    <xf numFmtId="0" fontId="31" fillId="0" borderId="11" xfId="0" applyFont="1" applyBorder="1" applyAlignment="1" applyProtection="1">
      <alignment horizontal="center" vertical="center" textRotation="255"/>
      <protection locked="0"/>
    </xf>
    <xf numFmtId="0" fontId="31" fillId="0" borderId="0" xfId="0" applyFont="1" applyBorder="1" applyAlignment="1" applyProtection="1">
      <alignment horizontal="center" vertical="center" textRotation="255"/>
      <protection locked="0"/>
    </xf>
    <xf numFmtId="4" fontId="32" fillId="0" borderId="0" xfId="0" applyNumberFormat="1" applyFont="1" applyAlignment="1" applyProtection="1">
      <alignment horizontal="left" vertical="center" wrapText="1"/>
      <protection locked="0"/>
    </xf>
    <xf numFmtId="0" fontId="33" fillId="0" borderId="0" xfId="0" quotePrefix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Alignment="1" applyProtection="1">
      <alignment horizontal="left" vertical="center"/>
      <protection locked="0"/>
    </xf>
    <xf numFmtId="4" fontId="31" fillId="0" borderId="0" xfId="0" applyNumberFormat="1" applyFont="1" applyAlignment="1" applyProtection="1">
      <alignment horizontal="left" vertical="center" wrapText="1"/>
      <protection locked="0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/>
    </xf>
    <xf numFmtId="2" fontId="4" fillId="33" borderId="60" xfId="0" applyNumberFormat="1" applyFont="1" applyFill="1" applyBorder="1" applyAlignment="1">
      <alignment horizontal="center" vertical="center"/>
    </xf>
    <xf numFmtId="2" fontId="4" fillId="33" borderId="64" xfId="0" applyNumberFormat="1" applyFont="1" applyFill="1" applyBorder="1" applyAlignment="1">
      <alignment horizontal="center" vertical="center"/>
    </xf>
    <xf numFmtId="43" fontId="4" fillId="33" borderId="29" xfId="0" applyNumberFormat="1" applyFont="1" applyFill="1" applyBorder="1" applyAlignment="1">
      <alignment horizontal="center" vertical="center" wrapText="1"/>
    </xf>
    <xf numFmtId="43" fontId="4" fillId="33" borderId="60" xfId="0" applyNumberFormat="1" applyFont="1" applyFill="1" applyBorder="1" applyAlignment="1">
      <alignment horizontal="center" vertical="center" wrapText="1"/>
    </xf>
    <xf numFmtId="43" fontId="4" fillId="33" borderId="64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72" fillId="0" borderId="0" xfId="160" applyFont="1" applyAlignment="1">
      <alignment horizontal="center" vertical="center" wrapText="1"/>
    </xf>
    <xf numFmtId="0" fontId="70" fillId="0" borderId="0" xfId="160"/>
    <xf numFmtId="0" fontId="72" fillId="0" borderId="78" xfId="160" applyFont="1" applyBorder="1" applyAlignment="1">
      <alignment horizontal="center" vertical="center" wrapText="1"/>
    </xf>
    <xf numFmtId="0" fontId="73" fillId="0" borderId="78" xfId="160" applyFont="1" applyBorder="1"/>
    <xf numFmtId="0" fontId="73" fillId="0" borderId="79" xfId="160" applyFont="1" applyBorder="1"/>
    <xf numFmtId="0" fontId="72" fillId="0" borderId="77" xfId="160" applyFont="1" applyBorder="1" applyAlignment="1">
      <alignment horizontal="center" vertical="center" wrapText="1"/>
    </xf>
    <xf numFmtId="0" fontId="72" fillId="41" borderId="84" xfId="160" applyFont="1" applyFill="1" applyBorder="1" applyAlignment="1">
      <alignment horizontal="center" vertical="center" wrapText="1"/>
    </xf>
    <xf numFmtId="0" fontId="73" fillId="17" borderId="85" xfId="160" applyFont="1" applyFill="1" applyBorder="1"/>
    <xf numFmtId="0" fontId="72" fillId="41" borderId="85" xfId="160" applyFont="1" applyFill="1" applyBorder="1" applyAlignment="1">
      <alignment horizontal="center" vertical="center" wrapText="1"/>
    </xf>
    <xf numFmtId="0" fontId="73" fillId="41" borderId="85" xfId="160" applyFont="1" applyFill="1" applyBorder="1"/>
    <xf numFmtId="0" fontId="73" fillId="41" borderId="86" xfId="160" applyFont="1" applyFill="1" applyBorder="1"/>
    <xf numFmtId="0" fontId="72" fillId="41" borderId="87" xfId="160" applyFont="1" applyFill="1" applyBorder="1" applyAlignment="1">
      <alignment horizontal="center" vertical="center" wrapText="1"/>
    </xf>
    <xf numFmtId="0" fontId="73" fillId="17" borderId="87" xfId="160" applyFont="1" applyFill="1" applyBorder="1"/>
    <xf numFmtId="0" fontId="72" fillId="41" borderId="83" xfId="160" applyFont="1" applyFill="1" applyBorder="1" applyAlignment="1">
      <alignment horizontal="center" vertical="center" wrapText="1"/>
    </xf>
    <xf numFmtId="0" fontId="73" fillId="17" borderId="83" xfId="160" applyFont="1" applyFill="1" applyBorder="1"/>
    <xf numFmtId="0" fontId="72" fillId="0" borderId="83" xfId="160" applyFont="1" applyBorder="1" applyAlignment="1">
      <alignment horizontal="center" vertical="center" wrapText="1"/>
    </xf>
    <xf numFmtId="0" fontId="73" fillId="0" borderId="83" xfId="160" applyFont="1" applyBorder="1"/>
    <xf numFmtId="0" fontId="73" fillId="0" borderId="88" xfId="160" applyFont="1" applyBorder="1"/>
    <xf numFmtId="171" fontId="71" fillId="36" borderId="0" xfId="160" applyNumberFormat="1" applyFont="1" applyFill="1" applyAlignment="1">
      <alignment horizontal="center" vertical="center"/>
    </xf>
    <xf numFmtId="171" fontId="71" fillId="0" borderId="81" xfId="160" applyNumberFormat="1" applyFont="1" applyBorder="1" applyAlignment="1">
      <alignment horizontal="center" vertical="center"/>
    </xf>
    <xf numFmtId="0" fontId="73" fillId="0" borderId="81" xfId="160" applyFont="1" applyBorder="1"/>
    <xf numFmtId="0" fontId="73" fillId="0" borderId="82" xfId="160" applyFont="1" applyBorder="1"/>
    <xf numFmtId="171" fontId="71" fillId="0" borderId="80" xfId="160" applyNumberFormat="1" applyFont="1" applyBorder="1" applyAlignment="1">
      <alignment horizontal="center" vertical="center"/>
    </xf>
    <xf numFmtId="172" fontId="72" fillId="39" borderId="81" xfId="160" applyNumberFormat="1" applyFont="1" applyFill="1" applyBorder="1" applyAlignment="1">
      <alignment horizontal="center" vertical="center"/>
    </xf>
    <xf numFmtId="172" fontId="72" fillId="39" borderId="80" xfId="160" applyNumberFormat="1" applyFont="1" applyFill="1" applyBorder="1" applyAlignment="1">
      <alignment horizontal="center" vertical="center"/>
    </xf>
    <xf numFmtId="172" fontId="72" fillId="36" borderId="0" xfId="160" applyNumberFormat="1" applyFont="1" applyFill="1" applyAlignment="1">
      <alignment horizontal="center" vertical="center"/>
    </xf>
    <xf numFmtId="9" fontId="71" fillId="0" borderId="81" xfId="160" applyNumberFormat="1" applyFont="1" applyBorder="1" applyAlignment="1">
      <alignment horizontal="center" vertical="center"/>
    </xf>
    <xf numFmtId="9" fontId="71" fillId="0" borderId="80" xfId="160" applyNumberFormat="1" applyFont="1" applyBorder="1" applyAlignment="1">
      <alignment horizontal="center" vertical="center"/>
    </xf>
    <xf numFmtId="172" fontId="72" fillId="41" borderId="83" xfId="160" applyNumberFormat="1" applyFont="1" applyFill="1" applyBorder="1" applyAlignment="1">
      <alignment horizontal="center" vertical="center"/>
    </xf>
    <xf numFmtId="0" fontId="73" fillId="41" borderId="83" xfId="160" applyFont="1" applyFill="1" applyBorder="1"/>
    <xf numFmtId="0" fontId="73" fillId="41" borderId="88" xfId="160" applyFont="1" applyFill="1" applyBorder="1"/>
    <xf numFmtId="9" fontId="72" fillId="0" borderId="83" xfId="160" applyNumberFormat="1" applyFont="1" applyBorder="1" applyAlignment="1">
      <alignment horizontal="center" vertical="center"/>
    </xf>
    <xf numFmtId="9" fontId="71" fillId="0" borderId="83" xfId="160" applyNumberFormat="1" applyFont="1" applyBorder="1" applyAlignment="1">
      <alignment horizontal="center" vertical="center"/>
    </xf>
    <xf numFmtId="9" fontId="71" fillId="36" borderId="0" xfId="160" applyNumberFormat="1" applyFont="1" applyFill="1" applyAlignment="1">
      <alignment horizontal="center" vertical="center"/>
    </xf>
    <xf numFmtId="49" fontId="72" fillId="17" borderId="87" xfId="160" applyNumberFormat="1" applyFont="1" applyFill="1" applyBorder="1" applyAlignment="1">
      <alignment horizontal="center" vertical="center" wrapText="1"/>
    </xf>
    <xf numFmtId="49" fontId="72" fillId="42" borderId="87" xfId="160" applyNumberFormat="1" applyFont="1" applyFill="1" applyBorder="1" applyAlignment="1">
      <alignment horizontal="center" vertical="center" wrapText="1"/>
    </xf>
    <xf numFmtId="170" fontId="72" fillId="42" borderId="83" xfId="160" applyNumberFormat="1" applyFont="1" applyFill="1" applyBorder="1" applyAlignment="1">
      <alignment horizontal="center" vertical="center" wrapText="1"/>
    </xf>
    <xf numFmtId="171" fontId="71" fillId="0" borderId="83" xfId="160" applyNumberFormat="1" applyFont="1" applyBorder="1" applyAlignment="1">
      <alignment horizontal="center" vertical="center"/>
    </xf>
    <xf numFmtId="9" fontId="72" fillId="36" borderId="0" xfId="160" applyNumberFormat="1" applyFont="1" applyFill="1" applyAlignment="1">
      <alignment horizontal="center" vertical="center"/>
    </xf>
    <xf numFmtId="171" fontId="72" fillId="36" borderId="0" xfId="160" applyNumberFormat="1" applyFont="1" applyFill="1" applyAlignment="1">
      <alignment horizontal="center" vertical="center"/>
    </xf>
    <xf numFmtId="172" fontId="72" fillId="41" borderId="83" xfId="160" applyNumberFormat="1" applyFont="1" applyFill="1" applyBorder="1" applyAlignment="1">
      <alignment horizontal="center" vertical="center" wrapText="1"/>
    </xf>
    <xf numFmtId="172" fontId="72" fillId="36" borderId="0" xfId="160" applyNumberFormat="1" applyFont="1" applyFill="1" applyAlignment="1">
      <alignment horizontal="center" vertical="center" wrapText="1"/>
    </xf>
    <xf numFmtId="172" fontId="72" fillId="39" borderId="81" xfId="160" applyNumberFormat="1" applyFont="1" applyFill="1" applyBorder="1" applyAlignment="1">
      <alignment horizontal="center" vertical="center" wrapText="1"/>
    </xf>
    <xf numFmtId="172" fontId="72" fillId="39" borderId="80" xfId="160" applyNumberFormat="1" applyFont="1" applyFill="1" applyBorder="1" applyAlignment="1">
      <alignment horizontal="center" vertical="center" wrapText="1"/>
    </xf>
    <xf numFmtId="0" fontId="71" fillId="17" borderId="87" xfId="160" applyFont="1" applyFill="1" applyBorder="1" applyAlignment="1">
      <alignment horizontal="right" vertical="center" wrapText="1"/>
    </xf>
    <xf numFmtId="9" fontId="71" fillId="0" borderId="83" xfId="160" applyNumberFormat="1" applyFont="1" applyBorder="1" applyAlignment="1">
      <alignment horizontal="center" vertical="center" wrapText="1"/>
    </xf>
    <xf numFmtId="9" fontId="71" fillId="0" borderId="0" xfId="160" applyNumberFormat="1" applyFont="1" applyAlignment="1">
      <alignment horizontal="center" vertical="center" wrapText="1"/>
    </xf>
    <xf numFmtId="9" fontId="71" fillId="0" borderId="0" xfId="160" applyNumberFormat="1" applyFont="1" applyAlignment="1">
      <alignment horizontal="center" vertical="center"/>
    </xf>
    <xf numFmtId="0" fontId="74" fillId="0" borderId="0" xfId="160" applyFont="1" applyBorder="1"/>
    <xf numFmtId="0" fontId="75" fillId="0" borderId="0" xfId="160" applyFont="1" applyBorder="1"/>
    <xf numFmtId="0" fontId="24" fillId="0" borderId="0" xfId="0" quotePrefix="1" applyFont="1" applyBorder="1" applyAlignment="1">
      <alignment horizontal="center" vertical="top" wrapText="1"/>
    </xf>
    <xf numFmtId="9" fontId="71" fillId="0" borderId="81" xfId="160" applyNumberFormat="1" applyFont="1" applyBorder="1" applyAlignment="1">
      <alignment horizontal="center" vertical="center" wrapText="1"/>
    </xf>
    <xf numFmtId="9" fontId="71" fillId="0" borderId="80" xfId="160" applyNumberFormat="1" applyFont="1" applyBorder="1" applyAlignment="1">
      <alignment horizontal="center" vertical="center" wrapText="1"/>
    </xf>
    <xf numFmtId="0" fontId="71" fillId="17" borderId="89" xfId="160" applyFont="1" applyFill="1" applyBorder="1" applyAlignment="1">
      <alignment horizontal="right" vertical="center" wrapText="1"/>
    </xf>
    <xf numFmtId="0" fontId="73" fillId="17" borderId="90" xfId="160" applyFont="1" applyFill="1" applyBorder="1"/>
    <xf numFmtId="9" fontId="71" fillId="0" borderId="90" xfId="160" applyNumberFormat="1" applyFont="1" applyBorder="1" applyAlignment="1">
      <alignment horizontal="center" vertical="center"/>
    </xf>
    <xf numFmtId="0" fontId="73" fillId="0" borderId="90" xfId="160" applyFont="1" applyBorder="1"/>
    <xf numFmtId="0" fontId="73" fillId="0" borderId="91" xfId="160" applyFont="1" applyBorder="1"/>
    <xf numFmtId="0" fontId="62" fillId="0" borderId="85" xfId="0" applyFont="1" applyFill="1" applyBorder="1" applyAlignment="1">
      <alignment horizontal="center" vertical="top" wrapText="1"/>
    </xf>
    <xf numFmtId="0" fontId="64" fillId="0" borderId="85" xfId="0" applyFont="1" applyBorder="1" applyAlignment="1">
      <alignment horizontal="center" vertical="top" wrapText="1"/>
    </xf>
    <xf numFmtId="0" fontId="64" fillId="0" borderId="8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textRotation="45"/>
    </xf>
    <xf numFmtId="170" fontId="71" fillId="17" borderId="83" xfId="160" applyNumberFormat="1" applyFont="1" applyFill="1" applyBorder="1" applyAlignment="1">
      <alignment horizontal="left" vertical="center" wrapText="1"/>
    </xf>
    <xf numFmtId="171" fontId="72" fillId="0" borderId="83" xfId="160" applyNumberFormat="1" applyFont="1" applyBorder="1" applyAlignment="1">
      <alignment horizontal="center" vertical="center"/>
    </xf>
  </cellXfs>
  <cellStyles count="161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rmal 9" xfId="160" xr:uid="{CFB1CE77-8079-4E67-9B35-C9BFB30A92A8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a%20UFF/CPL/Licita&#231;&#227;o/Preg&#227;o/2022/PE%2072-2022/SAEP%2014-06-2022/2022-000-AVR-OR&#199;-BASICO-R0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a%20UFF/CPL/Licita&#231;&#227;o/Preg&#227;o/2022/PE%2067-2022%20Reforma%20Inst%20Eletrica%20RU/PE%2067-2022%20Reforma%20Inst%20El&#233;trica%20RU/3-%20Anexo%20III%20PE%2067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"/>
      <sheetName val="Composição"/>
      <sheetName val="Cotação"/>
      <sheetName val="Mem. Cálculo"/>
      <sheetName val="BDI"/>
      <sheetName val="Enc. Sociais"/>
      <sheetName val="Cronograma"/>
    </sheetNames>
    <sheetDataSet>
      <sheetData sheetId="0"/>
      <sheetData sheetId="1">
        <row r="18">
          <cell r="I18">
            <v>18644.400000000001</v>
          </cell>
        </row>
        <row r="22">
          <cell r="I22">
            <v>342414.98140000005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/>
      <sheetData sheetId="1">
        <row r="12">
          <cell r="Q12">
            <v>0</v>
          </cell>
        </row>
        <row r="16">
          <cell r="Q16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Q52"/>
  <sheetViews>
    <sheetView zoomScaleNormal="100" workbookViewId="0">
      <selection activeCell="A5" sqref="A5:F5"/>
    </sheetView>
  </sheetViews>
  <sheetFormatPr defaultRowHeight="15" x14ac:dyDescent="0.2"/>
  <cols>
    <col min="1" max="1" width="5.5703125" style="27" bestFit="1" customWidth="1"/>
    <col min="2" max="2" width="69.28515625" style="28" customWidth="1"/>
    <col min="3" max="3" width="17.28515625" style="23" customWidth="1"/>
    <col min="4" max="4" width="19.28515625" style="23" customWidth="1"/>
    <col min="5" max="5" width="13.7109375" style="23" customWidth="1"/>
    <col min="6" max="6" width="14.28515625" style="23" customWidth="1"/>
    <col min="7" max="16384" width="9.140625" style="23"/>
  </cols>
  <sheetData>
    <row r="1" spans="1:17" x14ac:dyDescent="0.2">
      <c r="A1" s="209" t="s">
        <v>17</v>
      </c>
      <c r="B1" s="209"/>
      <c r="C1" s="209"/>
      <c r="D1" s="209"/>
      <c r="E1" s="209"/>
      <c r="F1" s="209"/>
      <c r="G1" s="22"/>
      <c r="H1" s="22"/>
      <c r="I1" s="22"/>
      <c r="J1" s="22"/>
      <c r="K1" s="22"/>
      <c r="L1" s="22"/>
      <c r="M1" s="22"/>
      <c r="N1" s="22"/>
    </row>
    <row r="2" spans="1:17" x14ac:dyDescent="0.2">
      <c r="A2" s="209" t="s">
        <v>18</v>
      </c>
      <c r="B2" s="209"/>
      <c r="C2" s="209"/>
      <c r="D2" s="209"/>
      <c r="E2" s="209"/>
      <c r="F2" s="209"/>
    </row>
    <row r="3" spans="1:17" x14ac:dyDescent="0.2">
      <c r="A3" s="210" t="s">
        <v>127</v>
      </c>
      <c r="B3" s="210"/>
      <c r="C3" s="210"/>
      <c r="D3" s="210"/>
      <c r="E3" s="210"/>
      <c r="F3" s="210"/>
    </row>
    <row r="4" spans="1:17" x14ac:dyDescent="0.2">
      <c r="A4" s="211" t="s">
        <v>25</v>
      </c>
      <c r="B4" s="211"/>
      <c r="C4" s="211"/>
      <c r="D4" s="211"/>
      <c r="E4" s="211"/>
      <c r="F4" s="211"/>
    </row>
    <row r="5" spans="1:17" ht="47.25" customHeight="1" x14ac:dyDescent="0.2">
      <c r="A5" s="212" t="s">
        <v>163</v>
      </c>
      <c r="B5" s="212"/>
      <c r="C5" s="212"/>
      <c r="D5" s="212"/>
      <c r="E5" s="212"/>
      <c r="F5" s="21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42.75" customHeight="1" thickBot="1" x14ac:dyDescent="0.25">
      <c r="A6" s="213" t="s">
        <v>41</v>
      </c>
      <c r="B6" s="213"/>
      <c r="C6" s="213"/>
      <c r="D6" s="213"/>
      <c r="E6" s="213"/>
      <c r="F6" s="213"/>
      <c r="G6" s="33"/>
      <c r="H6" s="33"/>
      <c r="I6" s="33"/>
      <c r="J6" s="33"/>
      <c r="K6" s="33"/>
      <c r="L6" s="33"/>
      <c r="M6" s="33"/>
      <c r="N6" s="33"/>
      <c r="O6" s="33"/>
    </row>
    <row r="7" spans="1:17" ht="15.75" customHeight="1" thickTop="1" thickBot="1" x14ac:dyDescent="0.25">
      <c r="A7" s="26"/>
      <c r="B7" s="18"/>
      <c r="C7" s="187" t="s">
        <v>33</v>
      </c>
      <c r="D7" s="188"/>
      <c r="E7" s="199" t="s">
        <v>34</v>
      </c>
      <c r="F7" s="200"/>
    </row>
    <row r="8" spans="1:17" ht="15" customHeight="1" thickTop="1" x14ac:dyDescent="0.2">
      <c r="A8" s="189" t="s">
        <v>0</v>
      </c>
      <c r="B8" s="191" t="s">
        <v>1</v>
      </c>
      <c r="C8" s="34" t="s">
        <v>11</v>
      </c>
      <c r="D8" s="193" t="s">
        <v>26</v>
      </c>
      <c r="E8" s="35" t="s">
        <v>11</v>
      </c>
      <c r="F8" s="201" t="s">
        <v>26</v>
      </c>
    </row>
    <row r="9" spans="1:17" ht="15" customHeight="1" x14ac:dyDescent="0.2">
      <c r="A9" s="190"/>
      <c r="B9" s="192"/>
      <c r="C9" s="36" t="s">
        <v>27</v>
      </c>
      <c r="D9" s="194"/>
      <c r="E9" s="37" t="s">
        <v>27</v>
      </c>
      <c r="F9" s="202"/>
    </row>
    <row r="10" spans="1:17" x14ac:dyDescent="0.2">
      <c r="A10" s="38" t="s">
        <v>28</v>
      </c>
      <c r="B10" s="89" t="s">
        <v>42</v>
      </c>
      <c r="C10" s="39">
        <f>D10/$D$15</f>
        <v>5.1638043381414818E-2</v>
      </c>
      <c r="D10" s="40">
        <f>Orçamento!$L$12</f>
        <v>18644.400000000001</v>
      </c>
      <c r="E10" s="41">
        <f>F10/$D$15</f>
        <v>0</v>
      </c>
      <c r="F10" s="42">
        <f>[9]Orçamento!$Q$12</f>
        <v>0</v>
      </c>
    </row>
    <row r="11" spans="1:17" ht="6.95" customHeight="1" x14ac:dyDescent="0.2">
      <c r="A11" s="43"/>
      <c r="B11" s="44"/>
      <c r="C11" s="45"/>
      <c r="D11" s="46"/>
      <c r="E11" s="47"/>
      <c r="F11" s="48"/>
    </row>
    <row r="12" spans="1:17" x14ac:dyDescent="0.2">
      <c r="A12" s="49" t="s">
        <v>29</v>
      </c>
      <c r="B12" s="50" t="s">
        <v>55</v>
      </c>
      <c r="C12" s="51">
        <f>D12/$D$15</f>
        <v>0.94836195661858513</v>
      </c>
      <c r="D12" s="52">
        <f>Orçamento!$L$16</f>
        <v>342414.98140000005</v>
      </c>
      <c r="E12" s="53">
        <f>F12/$D$15</f>
        <v>0</v>
      </c>
      <c r="F12" s="54">
        <f>[9]Orçamento!$Q$16</f>
        <v>0</v>
      </c>
    </row>
    <row r="13" spans="1:17" ht="6.95" customHeight="1" x14ac:dyDescent="0.2">
      <c r="A13" s="43"/>
      <c r="B13" s="44"/>
      <c r="C13" s="55"/>
      <c r="D13" s="56"/>
      <c r="E13" s="57"/>
      <c r="F13" s="58"/>
    </row>
    <row r="14" spans="1:17" ht="6.95" customHeight="1" x14ac:dyDescent="0.2">
      <c r="A14" s="43"/>
      <c r="B14" s="44"/>
      <c r="C14" s="45"/>
      <c r="D14" s="56"/>
      <c r="E14" s="47"/>
      <c r="F14" s="58"/>
    </row>
    <row r="15" spans="1:17" ht="15" customHeight="1" thickBot="1" x14ac:dyDescent="0.25">
      <c r="A15" s="195" t="s">
        <v>30</v>
      </c>
      <c r="B15" s="196"/>
      <c r="C15" s="59">
        <f>SUM(C10:C14)</f>
        <v>1</v>
      </c>
      <c r="D15" s="60">
        <f>SUM(D10:D13)</f>
        <v>361059.38140000007</v>
      </c>
      <c r="E15" s="59">
        <f>SUM(E10:E14)</f>
        <v>0</v>
      </c>
      <c r="F15" s="61">
        <f>SUM(F10:F13)</f>
        <v>0</v>
      </c>
    </row>
    <row r="16" spans="1:17" ht="19.5" customHeight="1" thickTop="1" x14ac:dyDescent="0.2">
      <c r="A16" s="197" t="s">
        <v>4</v>
      </c>
      <c r="B16" s="197"/>
      <c r="C16" s="203" t="s">
        <v>22</v>
      </c>
      <c r="D16" s="204"/>
      <c r="E16" s="204"/>
      <c r="F16" s="205"/>
      <c r="G16" s="31"/>
      <c r="H16" s="31"/>
      <c r="I16" s="31"/>
      <c r="J16" s="31"/>
    </row>
    <row r="17" spans="1:10" ht="42.75" customHeight="1" x14ac:dyDescent="0.2">
      <c r="A17" s="198" t="s">
        <v>24</v>
      </c>
      <c r="B17" s="198"/>
      <c r="C17" s="206"/>
      <c r="D17" s="207"/>
      <c r="E17" s="207"/>
      <c r="F17" s="208"/>
      <c r="G17" s="31"/>
      <c r="H17" s="31"/>
      <c r="I17" s="31"/>
      <c r="J17" s="31"/>
    </row>
    <row r="18" spans="1:10" x14ac:dyDescent="0.2">
      <c r="A18" s="29"/>
      <c r="B18" s="18"/>
      <c r="C18" s="30"/>
      <c r="D18" s="30"/>
    </row>
    <row r="19" spans="1:10" x14ac:dyDescent="0.2">
      <c r="A19" s="24"/>
      <c r="B19" s="18"/>
    </row>
    <row r="20" spans="1:10" x14ac:dyDescent="0.2">
      <c r="A20" s="24"/>
      <c r="B20" s="185"/>
      <c r="C20" s="185"/>
      <c r="D20" s="185"/>
    </row>
    <row r="21" spans="1:10" x14ac:dyDescent="0.2">
      <c r="A21" s="24"/>
      <c r="B21" s="185"/>
      <c r="C21" s="185"/>
      <c r="D21" s="185"/>
    </row>
    <row r="22" spans="1:10" x14ac:dyDescent="0.2">
      <c r="A22" s="24"/>
      <c r="B22" s="25"/>
    </row>
    <row r="23" spans="1:10" ht="24" customHeight="1" x14ac:dyDescent="0.2">
      <c r="A23" s="24"/>
      <c r="B23" s="186"/>
      <c r="C23" s="186"/>
      <c r="D23" s="186"/>
    </row>
    <row r="24" spans="1:10" x14ac:dyDescent="0.2">
      <c r="A24" s="26"/>
      <c r="B24" s="18"/>
    </row>
    <row r="25" spans="1:10" x14ac:dyDescent="0.2">
      <c r="A25" s="26"/>
      <c r="B25" s="18"/>
    </row>
    <row r="26" spans="1:10" x14ac:dyDescent="0.2">
      <c r="A26" s="26"/>
      <c r="B26" s="18"/>
    </row>
    <row r="27" spans="1:10" x14ac:dyDescent="0.2">
      <c r="A27" s="26"/>
      <c r="B27" s="18"/>
    </row>
    <row r="28" spans="1:10" x14ac:dyDescent="0.2">
      <c r="A28" s="26"/>
      <c r="B28" s="18"/>
    </row>
    <row r="29" spans="1:10" x14ac:dyDescent="0.2">
      <c r="A29" s="26"/>
      <c r="B29" s="18"/>
    </row>
    <row r="30" spans="1:10" x14ac:dyDescent="0.2">
      <c r="A30" s="26"/>
      <c r="B30" s="18"/>
    </row>
    <row r="31" spans="1:10" x14ac:dyDescent="0.2">
      <c r="A31" s="26"/>
      <c r="B31" s="18"/>
    </row>
    <row r="32" spans="1:10" x14ac:dyDescent="0.2">
      <c r="A32" s="26"/>
      <c r="B32" s="18"/>
    </row>
    <row r="33" spans="1:2" x14ac:dyDescent="0.2">
      <c r="A33" s="26"/>
      <c r="B33" s="18"/>
    </row>
    <row r="34" spans="1:2" x14ac:dyDescent="0.2">
      <c r="A34" s="26"/>
      <c r="B34" s="18"/>
    </row>
    <row r="35" spans="1:2" x14ac:dyDescent="0.2">
      <c r="A35" s="26"/>
      <c r="B35" s="18"/>
    </row>
    <row r="36" spans="1:2" x14ac:dyDescent="0.2">
      <c r="A36" s="26"/>
      <c r="B36" s="18"/>
    </row>
    <row r="37" spans="1:2" x14ac:dyDescent="0.2">
      <c r="A37" s="26"/>
      <c r="B37" s="18"/>
    </row>
    <row r="38" spans="1:2" x14ac:dyDescent="0.2">
      <c r="A38" s="26"/>
      <c r="B38" s="18"/>
    </row>
    <row r="39" spans="1:2" x14ac:dyDescent="0.2">
      <c r="A39" s="26"/>
      <c r="B39" s="18"/>
    </row>
    <row r="40" spans="1:2" x14ac:dyDescent="0.2">
      <c r="A40" s="26"/>
      <c r="B40" s="18"/>
    </row>
    <row r="41" spans="1:2" x14ac:dyDescent="0.2">
      <c r="A41" s="26"/>
      <c r="B41" s="18"/>
    </row>
    <row r="42" spans="1:2" x14ac:dyDescent="0.2">
      <c r="A42" s="26"/>
      <c r="B42" s="18"/>
    </row>
    <row r="43" spans="1:2" x14ac:dyDescent="0.2">
      <c r="A43" s="26"/>
      <c r="B43" s="18"/>
    </row>
    <row r="44" spans="1:2" x14ac:dyDescent="0.2">
      <c r="A44" s="26"/>
      <c r="B44" s="18"/>
    </row>
    <row r="45" spans="1:2" x14ac:dyDescent="0.2">
      <c r="A45" s="26"/>
      <c r="B45" s="18"/>
    </row>
    <row r="46" spans="1:2" x14ac:dyDescent="0.2">
      <c r="A46" s="26"/>
      <c r="B46" s="18"/>
    </row>
    <row r="47" spans="1:2" x14ac:dyDescent="0.2">
      <c r="A47" s="26"/>
      <c r="B47" s="18"/>
    </row>
    <row r="48" spans="1:2" x14ac:dyDescent="0.2">
      <c r="A48" s="26"/>
      <c r="B48" s="18"/>
    </row>
    <row r="49" spans="1:2" x14ac:dyDescent="0.2">
      <c r="A49" s="26"/>
      <c r="B49" s="18"/>
    </row>
    <row r="50" spans="1:2" x14ac:dyDescent="0.2">
      <c r="A50" s="26"/>
      <c r="B50" s="18"/>
    </row>
    <row r="51" spans="1:2" x14ac:dyDescent="0.2">
      <c r="A51" s="26"/>
      <c r="B51" s="18"/>
    </row>
    <row r="52" spans="1:2" x14ac:dyDescent="0.2">
      <c r="A52" s="26"/>
      <c r="B52" s="18"/>
    </row>
  </sheetData>
  <mergeCells count="19">
    <mergeCell ref="E7:F7"/>
    <mergeCell ref="F8:F9"/>
    <mergeCell ref="C16:F17"/>
    <mergeCell ref="A1:F1"/>
    <mergeCell ref="A2:F2"/>
    <mergeCell ref="A3:F3"/>
    <mergeCell ref="A4:F4"/>
    <mergeCell ref="A5:F5"/>
    <mergeCell ref="A6:F6"/>
    <mergeCell ref="B20:D20"/>
    <mergeCell ref="B21:D21"/>
    <mergeCell ref="B23:D23"/>
    <mergeCell ref="C7:D7"/>
    <mergeCell ref="A8:A9"/>
    <mergeCell ref="B8:B9"/>
    <mergeCell ref="D8:D9"/>
    <mergeCell ref="A15:B15"/>
    <mergeCell ref="A16:B16"/>
    <mergeCell ref="A17:B17"/>
  </mergeCells>
  <printOptions horizontalCentered="1"/>
  <pageMargins left="0" right="0" top="1.1811023622047245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23069.166939/2022-61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4"/>
  <sheetViews>
    <sheetView tabSelected="1" zoomScaleNormal="100" workbookViewId="0">
      <selection sqref="A1:Q1"/>
    </sheetView>
  </sheetViews>
  <sheetFormatPr defaultRowHeight="12.75" x14ac:dyDescent="0.2"/>
  <cols>
    <col min="1" max="1" width="7.7109375" style="8" bestFit="1" customWidth="1"/>
    <col min="2" max="2" width="16.42578125" style="16" bestFit="1" customWidth="1"/>
    <col min="3" max="3" width="9.140625" style="8" bestFit="1" customWidth="1"/>
    <col min="4" max="4" width="35" style="9" customWidth="1"/>
    <col min="5" max="5" width="7" style="10" bestFit="1" customWidth="1"/>
    <col min="6" max="6" width="11.5703125" style="10" bestFit="1" customWidth="1"/>
    <col min="7" max="7" width="10.85546875" style="15" customWidth="1"/>
    <col min="8" max="8" width="8.28515625" style="11" customWidth="1"/>
    <col min="9" max="9" width="11.140625" style="12" customWidth="1"/>
    <col min="10" max="11" width="12.42578125" style="12" bestFit="1" customWidth="1"/>
    <col min="12" max="12" width="14" style="12" bestFit="1" customWidth="1"/>
    <col min="13" max="13" width="7.28515625" style="13" customWidth="1"/>
    <col min="14" max="14" width="11" style="14" customWidth="1"/>
    <col min="15" max="15" width="9.85546875" style="6" customWidth="1"/>
    <col min="16" max="16" width="10.85546875" style="6" customWidth="1"/>
    <col min="17" max="17" width="11.7109375" style="6" customWidth="1"/>
    <col min="18" max="16384" width="9.140625" style="6"/>
  </cols>
  <sheetData>
    <row r="1" spans="1:17" ht="15" x14ac:dyDescent="0.2">
      <c r="A1" s="216" t="s">
        <v>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ht="15" x14ac:dyDescent="0.2">
      <c r="A2" s="216" t="s">
        <v>18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5" x14ac:dyDescent="0.2">
      <c r="A3" s="217" t="s">
        <v>39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x14ac:dyDescent="0.2">
      <c r="A4" s="1"/>
      <c r="B4" s="17"/>
      <c r="C4" s="1"/>
      <c r="D4" s="18"/>
      <c r="E4" s="2"/>
      <c r="F4" s="2"/>
      <c r="G4" s="19"/>
      <c r="H4" s="3"/>
      <c r="I4" s="4"/>
      <c r="J4" s="4"/>
      <c r="K4" s="4"/>
      <c r="L4" s="4"/>
      <c r="M4" s="20"/>
      <c r="N4" s="21"/>
    </row>
    <row r="5" spans="1:17" ht="15" x14ac:dyDescent="0.2">
      <c r="A5" s="218" t="s">
        <v>40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</row>
    <row r="6" spans="1:17" ht="28.5" customHeight="1" x14ac:dyDescent="0.2">
      <c r="A6" s="212" t="s">
        <v>163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ht="21" customHeight="1" thickBot="1" x14ac:dyDescent="0.25">
      <c r="A7" s="213" t="s">
        <v>41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7" ht="15.75" customHeight="1" thickTop="1" thickBot="1" x14ac:dyDescent="0.25">
      <c r="A8" s="71"/>
      <c r="B8" s="72"/>
      <c r="C8" s="71"/>
      <c r="D8" s="73"/>
      <c r="E8" s="239" t="s">
        <v>32</v>
      </c>
      <c r="F8" s="240"/>
      <c r="G8" s="240"/>
      <c r="H8" s="240"/>
      <c r="I8" s="240"/>
      <c r="J8" s="240"/>
      <c r="K8" s="240"/>
      <c r="L8" s="241"/>
      <c r="M8" s="242" t="s">
        <v>31</v>
      </c>
      <c r="N8" s="243"/>
      <c r="O8" s="243"/>
      <c r="P8" s="243"/>
      <c r="Q8" s="244"/>
    </row>
    <row r="9" spans="1:17" ht="15.75" customHeight="1" thickTop="1" x14ac:dyDescent="0.2">
      <c r="A9" s="222" t="s">
        <v>0</v>
      </c>
      <c r="B9" s="224" t="s">
        <v>7</v>
      </c>
      <c r="C9" s="224" t="s">
        <v>6</v>
      </c>
      <c r="D9" s="224" t="s">
        <v>1</v>
      </c>
      <c r="E9" s="245" t="s">
        <v>2</v>
      </c>
      <c r="F9" s="245" t="s">
        <v>3</v>
      </c>
      <c r="G9" s="248" t="s">
        <v>8</v>
      </c>
      <c r="H9" s="251" t="s">
        <v>9</v>
      </c>
      <c r="I9" s="219" t="s">
        <v>16</v>
      </c>
      <c r="J9" s="219"/>
      <c r="K9" s="219"/>
      <c r="L9" s="252"/>
      <c r="M9" s="253" t="s">
        <v>9</v>
      </c>
      <c r="N9" s="219" t="s">
        <v>16</v>
      </c>
      <c r="O9" s="219"/>
      <c r="P9" s="219"/>
      <c r="Q9" s="221"/>
    </row>
    <row r="10" spans="1:17" ht="12.75" customHeight="1" x14ac:dyDescent="0.2">
      <c r="A10" s="222"/>
      <c r="B10" s="224"/>
      <c r="C10" s="224"/>
      <c r="D10" s="224"/>
      <c r="E10" s="246"/>
      <c r="F10" s="246"/>
      <c r="G10" s="249"/>
      <c r="H10" s="224"/>
      <c r="I10" s="219" t="s">
        <v>36</v>
      </c>
      <c r="J10" s="219" t="s">
        <v>37</v>
      </c>
      <c r="K10" s="219"/>
      <c r="L10" s="252"/>
      <c r="M10" s="254"/>
      <c r="N10" s="219" t="s">
        <v>36</v>
      </c>
      <c r="O10" s="219" t="s">
        <v>37</v>
      </c>
      <c r="P10" s="219"/>
      <c r="Q10" s="221"/>
    </row>
    <row r="11" spans="1:17" ht="22.5" x14ac:dyDescent="0.2">
      <c r="A11" s="223"/>
      <c r="B11" s="225"/>
      <c r="C11" s="225"/>
      <c r="D11" s="225"/>
      <c r="E11" s="247"/>
      <c r="F11" s="247"/>
      <c r="G11" s="250"/>
      <c r="H11" s="225"/>
      <c r="I11" s="220"/>
      <c r="J11" s="69" t="s">
        <v>15</v>
      </c>
      <c r="K11" s="69" t="s">
        <v>0</v>
      </c>
      <c r="L11" s="70" t="s">
        <v>27</v>
      </c>
      <c r="M11" s="255"/>
      <c r="N11" s="220"/>
      <c r="O11" s="69" t="s">
        <v>15</v>
      </c>
      <c r="P11" s="69" t="s">
        <v>38</v>
      </c>
      <c r="Q11" s="74" t="s">
        <v>27</v>
      </c>
    </row>
    <row r="12" spans="1:17" ht="22.5" x14ac:dyDescent="0.2">
      <c r="A12" s="86" t="s">
        <v>20</v>
      </c>
      <c r="B12" s="87"/>
      <c r="C12" s="88"/>
      <c r="D12" s="89" t="s">
        <v>42</v>
      </c>
      <c r="E12" s="90"/>
      <c r="F12" s="90"/>
      <c r="G12" s="91"/>
      <c r="H12" s="92"/>
      <c r="I12" s="92"/>
      <c r="J12" s="92"/>
      <c r="K12" s="92"/>
      <c r="L12" s="121">
        <f>SUM(K13)</f>
        <v>18644.400000000001</v>
      </c>
      <c r="M12" s="169"/>
      <c r="N12" s="170"/>
      <c r="O12" s="171"/>
      <c r="P12" s="171"/>
      <c r="Q12" s="172">
        <f>SUM(P13)</f>
        <v>0</v>
      </c>
    </row>
    <row r="13" spans="1:17" x14ac:dyDescent="0.2">
      <c r="A13" s="93" t="s">
        <v>43</v>
      </c>
      <c r="B13" s="94"/>
      <c r="C13" s="95"/>
      <c r="D13" s="96" t="s">
        <v>44</v>
      </c>
      <c r="E13" s="97"/>
      <c r="F13" s="97"/>
      <c r="G13" s="98"/>
      <c r="H13" s="99"/>
      <c r="I13" s="99"/>
      <c r="J13" s="100"/>
      <c r="K13" s="120">
        <f>SUM(J14:J15)</f>
        <v>18644.400000000001</v>
      </c>
      <c r="L13" s="78"/>
      <c r="M13" s="173"/>
      <c r="N13" s="174"/>
      <c r="O13" s="175"/>
      <c r="P13" s="176">
        <f>SUM(O14:O15)</f>
        <v>0</v>
      </c>
      <c r="Q13" s="177"/>
    </row>
    <row r="14" spans="1:17" ht="146.25" x14ac:dyDescent="0.2">
      <c r="A14" s="79" t="s">
        <v>45</v>
      </c>
      <c r="B14" s="80" t="s">
        <v>46</v>
      </c>
      <c r="C14" s="81" t="s">
        <v>47</v>
      </c>
      <c r="D14" s="82" t="s">
        <v>48</v>
      </c>
      <c r="E14" s="83" t="s">
        <v>49</v>
      </c>
      <c r="F14" s="85">
        <v>180</v>
      </c>
      <c r="G14" s="84">
        <v>85</v>
      </c>
      <c r="H14" s="117">
        <v>0.20349999999999999</v>
      </c>
      <c r="I14" s="118">
        <f>TRUNC(G14*(1+H14),2)</f>
        <v>102.29</v>
      </c>
      <c r="J14" s="119">
        <f>F14*I14</f>
        <v>18412.2</v>
      </c>
      <c r="K14" s="77"/>
      <c r="L14" s="78"/>
      <c r="M14" s="178"/>
      <c r="N14" s="179"/>
      <c r="O14" s="180"/>
      <c r="P14" s="180"/>
      <c r="Q14" s="177"/>
    </row>
    <row r="15" spans="1:17" ht="56.25" x14ac:dyDescent="0.2">
      <c r="A15" s="79" t="s">
        <v>50</v>
      </c>
      <c r="B15" s="80" t="s">
        <v>51</v>
      </c>
      <c r="C15" s="81" t="s">
        <v>52</v>
      </c>
      <c r="D15" s="82" t="s">
        <v>53</v>
      </c>
      <c r="E15" s="83" t="s">
        <v>54</v>
      </c>
      <c r="F15" s="85">
        <v>270</v>
      </c>
      <c r="G15" s="84">
        <v>0.72</v>
      </c>
      <c r="H15" s="117">
        <v>0.20349999999999999</v>
      </c>
      <c r="I15" s="118">
        <f>TRUNC(G15*(1+H15),2)</f>
        <v>0.86</v>
      </c>
      <c r="J15" s="119">
        <f>F15*I15</f>
        <v>232.2</v>
      </c>
      <c r="K15" s="77"/>
      <c r="L15" s="78"/>
      <c r="M15" s="178"/>
      <c r="N15" s="179"/>
      <c r="O15" s="180"/>
      <c r="P15" s="180"/>
      <c r="Q15" s="177"/>
    </row>
    <row r="16" spans="1:17" x14ac:dyDescent="0.2">
      <c r="A16" s="101" t="s">
        <v>21</v>
      </c>
      <c r="B16" s="102"/>
      <c r="C16" s="103"/>
      <c r="D16" s="104" t="s">
        <v>55</v>
      </c>
      <c r="E16" s="105"/>
      <c r="F16" s="106"/>
      <c r="G16" s="107"/>
      <c r="H16" s="108"/>
      <c r="I16" s="108"/>
      <c r="J16" s="109"/>
      <c r="K16" s="109"/>
      <c r="L16" s="124">
        <f>SUM(K17:K19)</f>
        <v>342414.98140000005</v>
      </c>
      <c r="M16" s="181"/>
      <c r="N16" s="182"/>
      <c r="O16" s="183"/>
      <c r="P16" s="183"/>
      <c r="Q16" s="184">
        <f>SUM(P17:P19)</f>
        <v>0</v>
      </c>
    </row>
    <row r="17" spans="1:17" x14ac:dyDescent="0.2">
      <c r="A17" s="93" t="s">
        <v>56</v>
      </c>
      <c r="B17" s="94"/>
      <c r="C17" s="95"/>
      <c r="D17" s="96" t="s">
        <v>57</v>
      </c>
      <c r="E17" s="97"/>
      <c r="F17" s="110"/>
      <c r="G17" s="98"/>
      <c r="H17" s="99"/>
      <c r="I17" s="99"/>
      <c r="J17" s="100"/>
      <c r="K17" s="120">
        <f>SUM(J18)</f>
        <v>103379.20000000001</v>
      </c>
      <c r="L17" s="78"/>
      <c r="M17" s="173"/>
      <c r="N17" s="174"/>
      <c r="O17" s="175"/>
      <c r="P17" s="176">
        <f>SUM(O18)</f>
        <v>0</v>
      </c>
      <c r="Q17" s="177"/>
    </row>
    <row r="18" spans="1:17" ht="67.5" x14ac:dyDescent="0.2">
      <c r="A18" s="79" t="s">
        <v>58</v>
      </c>
      <c r="B18" s="80" t="s">
        <v>59</v>
      </c>
      <c r="C18" s="81" t="s">
        <v>60</v>
      </c>
      <c r="D18" s="82" t="s">
        <v>61</v>
      </c>
      <c r="E18" s="83" t="s">
        <v>62</v>
      </c>
      <c r="F18" s="85">
        <v>4640</v>
      </c>
      <c r="G18" s="84">
        <v>18.518616379310345</v>
      </c>
      <c r="H18" s="117">
        <v>0.20349999999999999</v>
      </c>
      <c r="I18" s="118">
        <f>TRUNC(G18*(1+H18),2)</f>
        <v>22.28</v>
      </c>
      <c r="J18" s="119">
        <f>F18*I18</f>
        <v>103379.20000000001</v>
      </c>
      <c r="K18" s="77"/>
      <c r="L18" s="78"/>
      <c r="M18" s="178"/>
      <c r="N18" s="179"/>
      <c r="O18" s="180"/>
      <c r="P18" s="180"/>
      <c r="Q18" s="177"/>
    </row>
    <row r="19" spans="1:17" x14ac:dyDescent="0.2">
      <c r="A19" s="93" t="s">
        <v>63</v>
      </c>
      <c r="B19" s="94"/>
      <c r="C19" s="95"/>
      <c r="D19" s="111" t="s">
        <v>64</v>
      </c>
      <c r="E19" s="112"/>
      <c r="F19" s="113"/>
      <c r="G19" s="114"/>
      <c r="H19" s="115"/>
      <c r="I19" s="115"/>
      <c r="J19" s="116"/>
      <c r="K19" s="123">
        <f>SUM(J21:J40)</f>
        <v>239035.78140000001</v>
      </c>
      <c r="L19" s="78"/>
      <c r="M19" s="173"/>
      <c r="N19" s="174"/>
      <c r="O19" s="175"/>
      <c r="P19" s="176">
        <f>SUM(O21:O40)</f>
        <v>0</v>
      </c>
      <c r="Q19" s="177"/>
    </row>
    <row r="20" spans="1:17" x14ac:dyDescent="0.2">
      <c r="A20" s="79" t="s">
        <v>65</v>
      </c>
      <c r="B20" s="80"/>
      <c r="C20" s="81"/>
      <c r="D20" s="82" t="s">
        <v>66</v>
      </c>
      <c r="E20" s="83"/>
      <c r="F20" s="85"/>
      <c r="G20" s="84"/>
      <c r="H20" s="68"/>
      <c r="I20" s="68"/>
      <c r="J20" s="77"/>
      <c r="K20" s="77"/>
      <c r="L20" s="78"/>
      <c r="M20" s="178"/>
      <c r="N20" s="179"/>
      <c r="O20" s="180"/>
      <c r="P20" s="180"/>
      <c r="Q20" s="177"/>
    </row>
    <row r="21" spans="1:17" ht="56.25" x14ac:dyDescent="0.2">
      <c r="A21" s="79" t="s">
        <v>67</v>
      </c>
      <c r="B21" s="80" t="s">
        <v>68</v>
      </c>
      <c r="C21" s="81" t="s">
        <v>69</v>
      </c>
      <c r="D21" s="82" t="s">
        <v>70</v>
      </c>
      <c r="E21" s="83" t="s">
        <v>62</v>
      </c>
      <c r="F21" s="85">
        <v>4640</v>
      </c>
      <c r="G21" s="84">
        <v>15.1</v>
      </c>
      <c r="H21" s="117">
        <v>0.20349999999999999</v>
      </c>
      <c r="I21" s="118">
        <f>TRUNC(G21*(1+H21),2)</f>
        <v>18.170000000000002</v>
      </c>
      <c r="J21" s="119">
        <f>F21*I21</f>
        <v>84308.800000000003</v>
      </c>
      <c r="K21" s="77"/>
      <c r="L21" s="78"/>
      <c r="M21" s="178"/>
      <c r="N21" s="179"/>
      <c r="O21" s="180"/>
      <c r="P21" s="180"/>
      <c r="Q21" s="177"/>
    </row>
    <row r="22" spans="1:17" ht="22.5" x14ac:dyDescent="0.2">
      <c r="A22" s="79" t="s">
        <v>71</v>
      </c>
      <c r="B22" s="80"/>
      <c r="C22" s="81"/>
      <c r="D22" s="82" t="s">
        <v>72</v>
      </c>
      <c r="E22" s="83"/>
      <c r="F22" s="85"/>
      <c r="G22" s="84"/>
      <c r="H22" s="68"/>
      <c r="I22" s="68"/>
      <c r="J22" s="77"/>
      <c r="K22" s="77"/>
      <c r="L22" s="78"/>
      <c r="M22" s="178"/>
      <c r="N22" s="179"/>
      <c r="O22" s="180"/>
      <c r="P22" s="180"/>
      <c r="Q22" s="177"/>
    </row>
    <row r="23" spans="1:17" ht="67.5" x14ac:dyDescent="0.2">
      <c r="A23" s="79" t="s">
        <v>73</v>
      </c>
      <c r="B23" s="80" t="s">
        <v>74</v>
      </c>
      <c r="C23" s="81" t="s">
        <v>60</v>
      </c>
      <c r="D23" s="82" t="s">
        <v>75</v>
      </c>
      <c r="E23" s="83" t="s">
        <v>62</v>
      </c>
      <c r="F23" s="85">
        <v>4640</v>
      </c>
      <c r="G23" s="84">
        <v>3.9524568965517246</v>
      </c>
      <c r="H23" s="117">
        <v>0.20349999999999999</v>
      </c>
      <c r="I23" s="118">
        <f>TRUNC(G23*(1+H23),2)</f>
        <v>4.75</v>
      </c>
      <c r="J23" s="119">
        <f>F23*I23</f>
        <v>22040</v>
      </c>
      <c r="K23" s="77"/>
      <c r="L23" s="78"/>
      <c r="M23" s="178"/>
      <c r="N23" s="179"/>
      <c r="O23" s="180"/>
      <c r="P23" s="180"/>
      <c r="Q23" s="177"/>
    </row>
    <row r="24" spans="1:17" ht="22.5" x14ac:dyDescent="0.2">
      <c r="A24" s="79" t="s">
        <v>76</v>
      </c>
      <c r="B24" s="80"/>
      <c r="C24" s="81"/>
      <c r="D24" s="82" t="s">
        <v>77</v>
      </c>
      <c r="E24" s="83"/>
      <c r="F24" s="85"/>
      <c r="G24" s="84"/>
      <c r="H24" s="68"/>
      <c r="I24" s="68"/>
      <c r="J24" s="77"/>
      <c r="K24" s="77"/>
      <c r="L24" s="78"/>
      <c r="M24" s="178"/>
      <c r="N24" s="179"/>
      <c r="O24" s="180"/>
      <c r="P24" s="180"/>
      <c r="Q24" s="177"/>
    </row>
    <row r="25" spans="1:17" ht="78.75" x14ac:dyDescent="0.2">
      <c r="A25" s="79" t="s">
        <v>78</v>
      </c>
      <c r="B25" s="80" t="s">
        <v>79</v>
      </c>
      <c r="C25" s="81" t="s">
        <v>60</v>
      </c>
      <c r="D25" s="82" t="s">
        <v>80</v>
      </c>
      <c r="E25" s="83" t="s">
        <v>62</v>
      </c>
      <c r="F25" s="85">
        <v>4640</v>
      </c>
      <c r="G25" s="84">
        <v>3.0007327586206896</v>
      </c>
      <c r="H25" s="117">
        <v>0.20349999999999999</v>
      </c>
      <c r="I25" s="118">
        <f>TRUNC(G25*(1+H25),2)</f>
        <v>3.61</v>
      </c>
      <c r="J25" s="119">
        <f>F25*I25</f>
        <v>16750.399999999998</v>
      </c>
      <c r="K25" s="77"/>
      <c r="L25" s="78"/>
      <c r="M25" s="178"/>
      <c r="N25" s="179"/>
      <c r="O25" s="180"/>
      <c r="P25" s="180"/>
      <c r="Q25" s="177"/>
    </row>
    <row r="26" spans="1:17" ht="22.5" x14ac:dyDescent="0.2">
      <c r="A26" s="79" t="s">
        <v>81</v>
      </c>
      <c r="B26" s="80"/>
      <c r="C26" s="81"/>
      <c r="D26" s="82" t="s">
        <v>82</v>
      </c>
      <c r="E26" s="83"/>
      <c r="F26" s="85"/>
      <c r="G26" s="84"/>
      <c r="H26" s="68"/>
      <c r="I26" s="68"/>
      <c r="J26" s="77"/>
      <c r="K26" s="77"/>
      <c r="L26" s="78"/>
      <c r="M26" s="178"/>
      <c r="N26" s="179"/>
      <c r="O26" s="180"/>
      <c r="P26" s="180"/>
      <c r="Q26" s="177"/>
    </row>
    <row r="27" spans="1:17" ht="67.5" x14ac:dyDescent="0.2">
      <c r="A27" s="79" t="s">
        <v>83</v>
      </c>
      <c r="B27" s="80" t="s">
        <v>84</v>
      </c>
      <c r="C27" s="81" t="s">
        <v>60</v>
      </c>
      <c r="D27" s="82" t="s">
        <v>85</v>
      </c>
      <c r="E27" s="83" t="s">
        <v>62</v>
      </c>
      <c r="F27" s="85">
        <v>4640</v>
      </c>
      <c r="G27" s="84">
        <v>5.5971120689655169</v>
      </c>
      <c r="H27" s="117">
        <v>0.20349999999999999</v>
      </c>
      <c r="I27" s="118">
        <f>TRUNC(G27*(1+H27),2)</f>
        <v>6.73</v>
      </c>
      <c r="J27" s="119">
        <f>F27*I27</f>
        <v>31227.200000000001</v>
      </c>
      <c r="K27" s="77"/>
      <c r="L27" s="78"/>
      <c r="M27" s="178"/>
      <c r="N27" s="179"/>
      <c r="O27" s="180"/>
      <c r="P27" s="180"/>
      <c r="Q27" s="177"/>
    </row>
    <row r="28" spans="1:17" ht="112.5" x14ac:dyDescent="0.2">
      <c r="A28" s="79" t="s">
        <v>86</v>
      </c>
      <c r="B28" s="80" t="s">
        <v>87</v>
      </c>
      <c r="C28" s="81" t="s">
        <v>60</v>
      </c>
      <c r="D28" s="82" t="s">
        <v>117</v>
      </c>
      <c r="E28" s="83" t="s">
        <v>62</v>
      </c>
      <c r="F28" s="85">
        <v>5225.5</v>
      </c>
      <c r="G28" s="84">
        <v>2.6999999999999997</v>
      </c>
      <c r="H28" s="117">
        <v>0.20349999999999999</v>
      </c>
      <c r="I28" s="118">
        <f>TRUNC(G28*(1+H28),2)</f>
        <v>3.24</v>
      </c>
      <c r="J28" s="119">
        <f>F28*I28</f>
        <v>16930.620000000003</v>
      </c>
      <c r="K28" s="77"/>
      <c r="L28" s="78"/>
      <c r="M28" s="178"/>
      <c r="N28" s="179"/>
      <c r="O28" s="180"/>
      <c r="P28" s="180"/>
      <c r="Q28" s="177"/>
    </row>
    <row r="29" spans="1:17" ht="22.5" x14ac:dyDescent="0.2">
      <c r="A29" s="79" t="s">
        <v>88</v>
      </c>
      <c r="B29" s="80"/>
      <c r="C29" s="81"/>
      <c r="D29" s="82" t="s">
        <v>89</v>
      </c>
      <c r="E29" s="83"/>
      <c r="F29" s="85"/>
      <c r="G29" s="84"/>
      <c r="H29" s="68"/>
      <c r="I29" s="68"/>
      <c r="J29" s="77"/>
      <c r="K29" s="77"/>
      <c r="L29" s="78"/>
      <c r="M29" s="178"/>
      <c r="N29" s="179"/>
      <c r="O29" s="180"/>
      <c r="P29" s="180"/>
      <c r="Q29" s="177"/>
    </row>
    <row r="30" spans="1:17" ht="67.5" x14ac:dyDescent="0.2">
      <c r="A30" s="79" t="s">
        <v>90</v>
      </c>
      <c r="B30" s="80" t="s">
        <v>91</v>
      </c>
      <c r="C30" s="81" t="s">
        <v>60</v>
      </c>
      <c r="D30" s="82" t="s">
        <v>92</v>
      </c>
      <c r="E30" s="83" t="s">
        <v>62</v>
      </c>
      <c r="F30" s="85">
        <v>18073.330000000002</v>
      </c>
      <c r="G30" s="84">
        <v>1.2680004182959088</v>
      </c>
      <c r="H30" s="117">
        <v>0.20349999999999999</v>
      </c>
      <c r="I30" s="118">
        <f>TRUNC(G30*(1+H30),2)</f>
        <v>1.52</v>
      </c>
      <c r="J30" s="119">
        <f>F30*I30</f>
        <v>27471.461600000002</v>
      </c>
      <c r="K30" s="77"/>
      <c r="L30" s="78"/>
      <c r="M30" s="178"/>
      <c r="N30" s="179"/>
      <c r="O30" s="180"/>
      <c r="P30" s="180"/>
      <c r="Q30" s="177"/>
    </row>
    <row r="31" spans="1:17" ht="22.5" x14ac:dyDescent="0.2">
      <c r="A31" s="79" t="s">
        <v>93</v>
      </c>
      <c r="B31" s="80"/>
      <c r="C31" s="81"/>
      <c r="D31" s="82" t="s">
        <v>94</v>
      </c>
      <c r="E31" s="83"/>
      <c r="F31" s="85"/>
      <c r="G31" s="84"/>
      <c r="H31" s="68"/>
      <c r="I31" s="68"/>
      <c r="J31" s="77"/>
      <c r="K31" s="77"/>
      <c r="L31" s="78"/>
      <c r="M31" s="178"/>
      <c r="N31" s="179"/>
      <c r="O31" s="180"/>
      <c r="P31" s="180"/>
      <c r="Q31" s="177"/>
    </row>
    <row r="32" spans="1:17" ht="78.75" x14ac:dyDescent="0.2">
      <c r="A32" s="79" t="s">
        <v>95</v>
      </c>
      <c r="B32" s="80" t="s">
        <v>96</v>
      </c>
      <c r="C32" s="81" t="s">
        <v>97</v>
      </c>
      <c r="D32" s="82" t="s">
        <v>98</v>
      </c>
      <c r="E32" s="83" t="s">
        <v>62</v>
      </c>
      <c r="F32" s="85">
        <v>56</v>
      </c>
      <c r="G32" s="84">
        <v>10.57</v>
      </c>
      <c r="H32" s="117">
        <v>0.20349999999999999</v>
      </c>
      <c r="I32" s="118">
        <f>TRUNC(G32*(1+H32),2)</f>
        <v>12.72</v>
      </c>
      <c r="J32" s="119">
        <f>F32*I32</f>
        <v>712.32</v>
      </c>
      <c r="K32" s="77"/>
      <c r="L32" s="78"/>
      <c r="M32" s="178"/>
      <c r="N32" s="179"/>
      <c r="O32" s="180"/>
      <c r="P32" s="180"/>
      <c r="Q32" s="177"/>
    </row>
    <row r="33" spans="1:17" ht="22.5" x14ac:dyDescent="0.2">
      <c r="A33" s="79" t="s">
        <v>99</v>
      </c>
      <c r="B33" s="80"/>
      <c r="C33" s="81"/>
      <c r="D33" s="82" t="s">
        <v>100</v>
      </c>
      <c r="E33" s="83"/>
      <c r="F33" s="85"/>
      <c r="G33" s="84"/>
      <c r="H33" s="68"/>
      <c r="I33" s="68"/>
      <c r="J33" s="77"/>
      <c r="K33" s="77"/>
      <c r="L33" s="78"/>
      <c r="M33" s="178"/>
      <c r="N33" s="179"/>
      <c r="O33" s="180"/>
      <c r="P33" s="180"/>
      <c r="Q33" s="177"/>
    </row>
    <row r="34" spans="1:17" ht="45" x14ac:dyDescent="0.2">
      <c r="A34" s="79" t="s">
        <v>101</v>
      </c>
      <c r="B34" s="80" t="s">
        <v>102</v>
      </c>
      <c r="C34" s="81" t="s">
        <v>60</v>
      </c>
      <c r="D34" s="82" t="s">
        <v>118</v>
      </c>
      <c r="E34" s="83" t="s">
        <v>62</v>
      </c>
      <c r="F34" s="85">
        <v>1957.57</v>
      </c>
      <c r="G34" s="84">
        <v>5.1077560444837227</v>
      </c>
      <c r="H34" s="117">
        <v>0.20349999999999999</v>
      </c>
      <c r="I34" s="118">
        <f>TRUNC(G34*(1+H34),2)</f>
        <v>6.14</v>
      </c>
      <c r="J34" s="119">
        <f>F34*I34</f>
        <v>12019.479799999999</v>
      </c>
      <c r="K34" s="77"/>
      <c r="L34" s="78"/>
      <c r="M34" s="178"/>
      <c r="N34" s="179"/>
      <c r="O34" s="180"/>
      <c r="P34" s="180"/>
      <c r="Q34" s="177"/>
    </row>
    <row r="35" spans="1:17" ht="22.5" x14ac:dyDescent="0.2">
      <c r="A35" s="79" t="s">
        <v>103</v>
      </c>
      <c r="B35" s="80"/>
      <c r="C35" s="81"/>
      <c r="D35" s="82" t="s">
        <v>104</v>
      </c>
      <c r="E35" s="83"/>
      <c r="F35" s="85"/>
      <c r="G35" s="84"/>
      <c r="H35" s="68"/>
      <c r="I35" s="68"/>
      <c r="J35" s="77"/>
      <c r="K35" s="77"/>
      <c r="L35" s="78"/>
      <c r="M35" s="178"/>
      <c r="N35" s="179"/>
      <c r="O35" s="180"/>
      <c r="P35" s="180"/>
      <c r="Q35" s="177"/>
    </row>
    <row r="36" spans="1:17" ht="90" x14ac:dyDescent="0.2">
      <c r="A36" s="79" t="s">
        <v>105</v>
      </c>
      <c r="B36" s="80" t="s">
        <v>106</v>
      </c>
      <c r="C36" s="81" t="s">
        <v>60</v>
      </c>
      <c r="D36" s="82" t="s">
        <v>119</v>
      </c>
      <c r="E36" s="83" t="s">
        <v>62</v>
      </c>
      <c r="F36" s="85">
        <v>4640</v>
      </c>
      <c r="G36" s="84">
        <v>2.9417715517241376</v>
      </c>
      <c r="H36" s="117">
        <v>0.20349999999999999</v>
      </c>
      <c r="I36" s="118">
        <f>TRUNC(G36*(1+H36),2)</f>
        <v>3.54</v>
      </c>
      <c r="J36" s="119">
        <f>F36*I36</f>
        <v>16425.599999999999</v>
      </c>
      <c r="K36" s="77"/>
      <c r="L36" s="78"/>
      <c r="M36" s="178"/>
      <c r="N36" s="179"/>
      <c r="O36" s="180"/>
      <c r="P36" s="180"/>
      <c r="Q36" s="177"/>
    </row>
    <row r="37" spans="1:17" x14ac:dyDescent="0.2">
      <c r="A37" s="79" t="s">
        <v>107</v>
      </c>
      <c r="B37" s="80"/>
      <c r="C37" s="81"/>
      <c r="D37" s="82" t="s">
        <v>108</v>
      </c>
      <c r="E37" s="83"/>
      <c r="F37" s="85"/>
      <c r="G37" s="84"/>
      <c r="H37" s="68"/>
      <c r="I37" s="68"/>
      <c r="J37" s="77"/>
      <c r="K37" s="77"/>
      <c r="L37" s="78"/>
      <c r="M37" s="178"/>
      <c r="N37" s="179"/>
      <c r="O37" s="180"/>
      <c r="P37" s="180"/>
      <c r="Q37" s="177"/>
    </row>
    <row r="38" spans="1:17" ht="56.25" x14ac:dyDescent="0.2">
      <c r="A38" s="79" t="s">
        <v>109</v>
      </c>
      <c r="B38" s="80" t="s">
        <v>110</v>
      </c>
      <c r="C38" s="81" t="s">
        <v>60</v>
      </c>
      <c r="D38" s="82" t="s">
        <v>120</v>
      </c>
      <c r="E38" s="83" t="s">
        <v>62</v>
      </c>
      <c r="F38" s="85">
        <v>4640</v>
      </c>
      <c r="G38" s="84">
        <v>1.588491379310345</v>
      </c>
      <c r="H38" s="117">
        <v>0.20349999999999999</v>
      </c>
      <c r="I38" s="118">
        <f>TRUNC(G38*(1+H38),2)</f>
        <v>1.91</v>
      </c>
      <c r="J38" s="119">
        <f>F38*I38</f>
        <v>8862.4</v>
      </c>
      <c r="K38" s="77"/>
      <c r="L38" s="78"/>
      <c r="M38" s="178"/>
      <c r="N38" s="179"/>
      <c r="O38" s="180"/>
      <c r="P38" s="180"/>
      <c r="Q38" s="177"/>
    </row>
    <row r="39" spans="1:17" x14ac:dyDescent="0.2">
      <c r="A39" s="79" t="s">
        <v>111</v>
      </c>
      <c r="B39" s="80"/>
      <c r="C39" s="81"/>
      <c r="D39" s="82" t="s">
        <v>112</v>
      </c>
      <c r="E39" s="83"/>
      <c r="F39" s="85"/>
      <c r="G39" s="84"/>
      <c r="H39" s="68"/>
      <c r="I39" s="68"/>
      <c r="J39" s="77"/>
      <c r="K39" s="77"/>
      <c r="L39" s="78"/>
      <c r="M39" s="178"/>
      <c r="N39" s="179"/>
      <c r="O39" s="180"/>
      <c r="P39" s="180"/>
      <c r="Q39" s="177"/>
    </row>
    <row r="40" spans="1:17" ht="67.5" x14ac:dyDescent="0.2">
      <c r="A40" s="79" t="s">
        <v>113</v>
      </c>
      <c r="B40" s="80" t="s">
        <v>114</v>
      </c>
      <c r="C40" s="81" t="s">
        <v>115</v>
      </c>
      <c r="D40" s="82" t="s">
        <v>116</v>
      </c>
      <c r="E40" s="83" t="s">
        <v>62</v>
      </c>
      <c r="F40" s="85">
        <v>250</v>
      </c>
      <c r="G40" s="84">
        <v>7.61</v>
      </c>
      <c r="H40" s="117">
        <v>0.20349999999999999</v>
      </c>
      <c r="I40" s="118">
        <f>TRUNC(G40*(1+H40),2)</f>
        <v>9.15</v>
      </c>
      <c r="J40" s="119">
        <f>F40*I40</f>
        <v>2287.5</v>
      </c>
      <c r="K40" s="77"/>
      <c r="L40" s="78"/>
      <c r="M40" s="178"/>
      <c r="N40" s="179"/>
      <c r="O40" s="180"/>
      <c r="P40" s="180"/>
      <c r="Q40" s="177"/>
    </row>
    <row r="41" spans="1:17" x14ac:dyDescent="0.2">
      <c r="A41" s="76"/>
      <c r="B41" s="63"/>
      <c r="C41" s="64"/>
      <c r="D41" s="65"/>
      <c r="E41" s="66"/>
      <c r="F41" s="66"/>
      <c r="G41" s="67"/>
      <c r="H41" s="68"/>
      <c r="I41" s="68"/>
      <c r="J41" s="77"/>
      <c r="K41" s="77"/>
      <c r="L41" s="78"/>
      <c r="M41" s="178"/>
      <c r="N41" s="179"/>
      <c r="O41" s="180"/>
      <c r="P41" s="180"/>
      <c r="Q41" s="177"/>
    </row>
    <row r="42" spans="1:17" ht="25.5" customHeight="1" thickBot="1" x14ac:dyDescent="0.25">
      <c r="A42" s="226" t="s">
        <v>35</v>
      </c>
      <c r="B42" s="227"/>
      <c r="C42" s="227"/>
      <c r="D42" s="227"/>
      <c r="E42" s="227"/>
      <c r="F42" s="227"/>
      <c r="G42" s="227"/>
      <c r="H42" s="227"/>
      <c r="I42" s="227"/>
      <c r="J42" s="75"/>
      <c r="K42" s="75"/>
      <c r="L42" s="122">
        <f>SUM(L12:L41)</f>
        <v>361059.38140000007</v>
      </c>
      <c r="M42" s="214" t="s">
        <v>126</v>
      </c>
      <c r="N42" s="214"/>
      <c r="O42" s="214"/>
      <c r="P42" s="214"/>
      <c r="Q42" s="125">
        <f>SUM(Q12:Q41)</f>
        <v>0</v>
      </c>
    </row>
    <row r="43" spans="1:17" ht="35.25" customHeight="1" thickTop="1" x14ac:dyDescent="0.2">
      <c r="A43" s="228" t="s">
        <v>4</v>
      </c>
      <c r="B43" s="228"/>
      <c r="C43" s="228"/>
      <c r="D43" s="228"/>
      <c r="E43" s="228"/>
      <c r="F43" s="228"/>
      <c r="G43" s="203" t="s">
        <v>22</v>
      </c>
      <c r="H43" s="204"/>
      <c r="I43" s="204"/>
      <c r="J43" s="204"/>
      <c r="K43" s="204"/>
      <c r="L43" s="204"/>
      <c r="M43" s="204"/>
      <c r="N43" s="204"/>
      <c r="O43" s="204"/>
      <c r="P43" s="204"/>
      <c r="Q43" s="205"/>
    </row>
    <row r="44" spans="1:17" ht="40.5" customHeight="1" x14ac:dyDescent="0.2">
      <c r="A44" s="229" t="s">
        <v>24</v>
      </c>
      <c r="B44" s="230"/>
      <c r="C44" s="230"/>
      <c r="D44" s="230"/>
      <c r="E44" s="229" t="s">
        <v>10</v>
      </c>
      <c r="F44" s="230"/>
      <c r="G44" s="206"/>
      <c r="H44" s="207"/>
      <c r="I44" s="207"/>
      <c r="J44" s="207"/>
      <c r="K44" s="207"/>
      <c r="L44" s="207"/>
      <c r="M44" s="207"/>
      <c r="N44" s="207"/>
      <c r="O44" s="207"/>
      <c r="P44" s="207"/>
      <c r="Q44" s="208"/>
    </row>
    <row r="45" spans="1:17" x14ac:dyDescent="0.2">
      <c r="A45" s="233" t="s">
        <v>5</v>
      </c>
      <c r="B45" s="231" t="s">
        <v>121</v>
      </c>
      <c r="C45" s="231"/>
      <c r="D45" s="231"/>
      <c r="E45" s="231"/>
      <c r="F45" s="231"/>
      <c r="G45" s="232"/>
      <c r="H45" s="232"/>
      <c r="I45" s="232"/>
      <c r="J45" s="232"/>
      <c r="K45" s="232"/>
      <c r="L45" s="232"/>
      <c r="M45" s="232"/>
      <c r="N45" s="232"/>
    </row>
    <row r="46" spans="1:17" x14ac:dyDescent="0.2">
      <c r="A46" s="234"/>
      <c r="B46" s="237" t="s">
        <v>122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</row>
    <row r="47" spans="1:17" ht="12.75" customHeight="1" x14ac:dyDescent="0.2">
      <c r="A47" s="234"/>
      <c r="B47" s="215" t="s">
        <v>123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</row>
    <row r="48" spans="1:17" x14ac:dyDescent="0.2">
      <c r="A48" s="234"/>
      <c r="B48" s="235" t="s">
        <v>124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</row>
    <row r="49" spans="1:17" ht="12.75" customHeight="1" x14ac:dyDescent="0.2">
      <c r="A49" s="234"/>
      <c r="B49" s="238" t="s">
        <v>125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</row>
    <row r="50" spans="1:17" x14ac:dyDescent="0.2">
      <c r="A50" s="234"/>
      <c r="B50" s="215" t="s">
        <v>19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</row>
    <row r="51" spans="1:17" x14ac:dyDescent="0.2">
      <c r="A51" s="234"/>
      <c r="B51" s="215" t="s">
        <v>23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1:17" ht="27" customHeight="1" x14ac:dyDescent="0.2">
      <c r="A52" s="234"/>
      <c r="B52" s="236" t="s">
        <v>14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</row>
    <row r="206" spans="15:15" ht="15" customHeight="1" x14ac:dyDescent="0.2">
      <c r="O206" s="7"/>
    </row>
    <row r="207" spans="15:15" ht="33.75" customHeight="1" x14ac:dyDescent="0.2"/>
    <row r="208" spans="15:15" ht="31.5" customHeight="1" x14ac:dyDescent="0.2"/>
    <row r="209" ht="24.75" customHeight="1" x14ac:dyDescent="0.2"/>
    <row r="214" ht="26.25" customHeight="1" x14ac:dyDescent="0.2"/>
  </sheetData>
  <sheetProtection algorithmName="SHA-512" hashValue="VmIea/K/e9emERgmPgTbH3IizZzswolMsKciFrHFG5/kGQ7l4BUdeRvzfIC2XhZAiA5mVFcwCWOh8MFrI+YOaQ==" saltValue="oM/0aZvcrK0vGrsFv0W3LQ==" spinCount="100000" sheet="1" selectLockedCells="1"/>
  <mergeCells count="38">
    <mergeCell ref="E8:L8"/>
    <mergeCell ref="M8:Q8"/>
    <mergeCell ref="E9:E11"/>
    <mergeCell ref="F9:F11"/>
    <mergeCell ref="G9:G11"/>
    <mergeCell ref="H9:H11"/>
    <mergeCell ref="I9:L9"/>
    <mergeCell ref="M9:M11"/>
    <mergeCell ref="N9:Q9"/>
    <mergeCell ref="I10:I11"/>
    <mergeCell ref="J10:L10"/>
    <mergeCell ref="B51:N51"/>
    <mergeCell ref="B50:N50"/>
    <mergeCell ref="A43:F43"/>
    <mergeCell ref="A44:D44"/>
    <mergeCell ref="E44:F44"/>
    <mergeCell ref="B45:N45"/>
    <mergeCell ref="A45:A52"/>
    <mergeCell ref="B48:N48"/>
    <mergeCell ref="B52:Q52"/>
    <mergeCell ref="B46:N46"/>
    <mergeCell ref="B49:P49"/>
    <mergeCell ref="A7:O7"/>
    <mergeCell ref="M42:P42"/>
    <mergeCell ref="G43:Q44"/>
    <mergeCell ref="B47:Q47"/>
    <mergeCell ref="A1:Q1"/>
    <mergeCell ref="A2:Q2"/>
    <mergeCell ref="A3:Q3"/>
    <mergeCell ref="A5:Q5"/>
    <mergeCell ref="A6:Q6"/>
    <mergeCell ref="N10:N11"/>
    <mergeCell ref="O10:Q10"/>
    <mergeCell ref="A9:A11"/>
    <mergeCell ref="B9:B11"/>
    <mergeCell ref="C9:C11"/>
    <mergeCell ref="D9:D11"/>
    <mergeCell ref="A42:I42"/>
  </mergeCells>
  <phoneticPr fontId="29" type="noConversion"/>
  <printOptions horizontalCentered="1"/>
  <pageMargins left="0" right="0" top="0.93" bottom="0.35433070866141736" header="0.46" footer="0.19685039370078741"/>
  <pageSetup paperSize="9" scale="70" fitToHeight="16" orientation="landscape" horizontalDpi="300" r:id="rId1"/>
  <headerFooter>
    <oddHeader>&amp;R&amp;"Verdana,Normal"&amp;8Fls.:______
Processo n.º 23069.166939/2022-61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E325-9183-4780-A2C1-0744764F077D}">
  <sheetPr>
    <pageSetUpPr fitToPage="1"/>
  </sheetPr>
  <dimension ref="A1:BK992"/>
  <sheetViews>
    <sheetView workbookViewId="0">
      <selection activeCell="A7" sqref="A7:AA7"/>
    </sheetView>
  </sheetViews>
  <sheetFormatPr defaultColWidth="14.42578125" defaultRowHeight="15" customHeight="1" x14ac:dyDescent="0.25"/>
  <cols>
    <col min="1" max="1" width="10.7109375" style="128" customWidth="1"/>
    <col min="2" max="2" width="35.7109375" style="128" customWidth="1"/>
    <col min="3" max="3" width="15.7109375" style="128" customWidth="1"/>
    <col min="4" max="39" width="3.28515625" style="128" customWidth="1"/>
    <col min="40" max="63" width="3.28515625" style="128" hidden="1" customWidth="1"/>
    <col min="64" max="16384" width="14.42578125" style="128"/>
  </cols>
  <sheetData>
    <row r="1" spans="1:63" ht="15.75" x14ac:dyDescent="0.25">
      <c r="A1" s="209" t="s">
        <v>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</row>
    <row r="2" spans="1:63" ht="15.75" x14ac:dyDescent="0.25">
      <c r="A2" s="209" t="s">
        <v>18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1"/>
    </row>
    <row r="3" spans="1:63" ht="15.75" x14ac:dyDescent="0.25">
      <c r="A3" s="210" t="s">
        <v>162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</row>
    <row r="4" spans="1:63" ht="15.75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1"/>
    </row>
    <row r="5" spans="1:63" ht="15.75" x14ac:dyDescent="0.25">
      <c r="A5" s="210" t="s">
        <v>128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1"/>
    </row>
    <row r="6" spans="1:63" ht="15.75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1"/>
    </row>
    <row r="7" spans="1:63" ht="30.75" customHeight="1" x14ac:dyDescent="0.25">
      <c r="A7" s="212" t="s">
        <v>163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</row>
    <row r="8" spans="1:63" x14ac:dyDescent="0.25"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1"/>
    </row>
    <row r="9" spans="1:63" x14ac:dyDescent="0.25">
      <c r="A9" s="33" t="s">
        <v>41</v>
      </c>
      <c r="B9" s="33"/>
      <c r="C9" s="33"/>
      <c r="D9" s="33"/>
      <c r="E9" s="33"/>
      <c r="F9" s="33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1"/>
    </row>
    <row r="10" spans="1:63" ht="15.75" thickBot="1" x14ac:dyDescent="0.3">
      <c r="A10" s="129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3"/>
    </row>
    <row r="11" spans="1:63" ht="15" customHeight="1" thickTop="1" x14ac:dyDescent="0.25">
      <c r="A11" s="262" t="s">
        <v>129</v>
      </c>
      <c r="B11" s="263"/>
      <c r="C11" s="263"/>
      <c r="D11" s="264" t="s">
        <v>130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6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5"/>
    </row>
    <row r="12" spans="1:63" ht="15" customHeight="1" x14ac:dyDescent="0.25">
      <c r="A12" s="267" t="s">
        <v>0</v>
      </c>
      <c r="B12" s="269" t="s">
        <v>27</v>
      </c>
      <c r="C12" s="269" t="s">
        <v>161</v>
      </c>
      <c r="D12" s="271" t="s">
        <v>131</v>
      </c>
      <c r="E12" s="272"/>
      <c r="F12" s="272"/>
      <c r="G12" s="272"/>
      <c r="H12" s="272"/>
      <c r="I12" s="272"/>
      <c r="J12" s="271" t="s">
        <v>132</v>
      </c>
      <c r="K12" s="272"/>
      <c r="L12" s="272"/>
      <c r="M12" s="272"/>
      <c r="N12" s="272"/>
      <c r="O12" s="272"/>
      <c r="P12" s="271" t="s">
        <v>133</v>
      </c>
      <c r="Q12" s="272"/>
      <c r="R12" s="272"/>
      <c r="S12" s="272"/>
      <c r="T12" s="272"/>
      <c r="U12" s="272"/>
      <c r="V12" s="271" t="s">
        <v>134</v>
      </c>
      <c r="W12" s="272"/>
      <c r="X12" s="272"/>
      <c r="Y12" s="272"/>
      <c r="Z12" s="272"/>
      <c r="AA12" s="273"/>
      <c r="AB12" s="256"/>
      <c r="AC12" s="257"/>
      <c r="AD12" s="257"/>
      <c r="AE12" s="257"/>
      <c r="AF12" s="257"/>
      <c r="AG12" s="257"/>
      <c r="AH12" s="256"/>
      <c r="AI12" s="257"/>
      <c r="AJ12" s="257"/>
      <c r="AK12" s="257"/>
      <c r="AL12" s="257"/>
      <c r="AM12" s="257"/>
      <c r="AN12" s="258" t="s">
        <v>135</v>
      </c>
      <c r="AO12" s="259"/>
      <c r="AP12" s="259"/>
      <c r="AQ12" s="259"/>
      <c r="AR12" s="259"/>
      <c r="AS12" s="260"/>
      <c r="AT12" s="261" t="s">
        <v>136</v>
      </c>
      <c r="AU12" s="259"/>
      <c r="AV12" s="259"/>
      <c r="AW12" s="259"/>
      <c r="AX12" s="259"/>
      <c r="AY12" s="260"/>
      <c r="AZ12" s="261" t="s">
        <v>137</v>
      </c>
      <c r="BA12" s="259"/>
      <c r="BB12" s="259"/>
      <c r="BC12" s="259"/>
      <c r="BD12" s="259"/>
      <c r="BE12" s="260"/>
      <c r="BF12" s="261" t="s">
        <v>138</v>
      </c>
      <c r="BG12" s="259"/>
      <c r="BH12" s="259"/>
      <c r="BI12" s="259"/>
      <c r="BJ12" s="259"/>
      <c r="BK12" s="260"/>
    </row>
    <row r="13" spans="1:63" ht="45" customHeight="1" x14ac:dyDescent="0.25">
      <c r="A13" s="268"/>
      <c r="B13" s="270"/>
      <c r="C13" s="270"/>
      <c r="D13" s="146" t="s">
        <v>139</v>
      </c>
      <c r="E13" s="146" t="s">
        <v>140</v>
      </c>
      <c r="F13" s="146" t="s">
        <v>141</v>
      </c>
      <c r="G13" s="146" t="s">
        <v>142</v>
      </c>
      <c r="H13" s="146" t="s">
        <v>143</v>
      </c>
      <c r="I13" s="146" t="s">
        <v>144</v>
      </c>
      <c r="J13" s="146" t="s">
        <v>139</v>
      </c>
      <c r="K13" s="146" t="s">
        <v>140</v>
      </c>
      <c r="L13" s="146" t="s">
        <v>141</v>
      </c>
      <c r="M13" s="146" t="s">
        <v>142</v>
      </c>
      <c r="N13" s="146" t="s">
        <v>143</v>
      </c>
      <c r="O13" s="146" t="s">
        <v>144</v>
      </c>
      <c r="P13" s="146" t="s">
        <v>139</v>
      </c>
      <c r="Q13" s="146" t="s">
        <v>140</v>
      </c>
      <c r="R13" s="146" t="s">
        <v>141</v>
      </c>
      <c r="S13" s="146" t="s">
        <v>142</v>
      </c>
      <c r="T13" s="146" t="s">
        <v>143</v>
      </c>
      <c r="U13" s="146" t="s">
        <v>144</v>
      </c>
      <c r="V13" s="146" t="s">
        <v>139</v>
      </c>
      <c r="W13" s="146" t="s">
        <v>140</v>
      </c>
      <c r="X13" s="146" t="s">
        <v>141</v>
      </c>
      <c r="Y13" s="146" t="s">
        <v>142</v>
      </c>
      <c r="Z13" s="146" t="s">
        <v>143</v>
      </c>
      <c r="AA13" s="160" t="s">
        <v>144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8" t="s">
        <v>139</v>
      </c>
      <c r="AO13" s="136" t="s">
        <v>140</v>
      </c>
      <c r="AP13" s="136" t="s">
        <v>141</v>
      </c>
      <c r="AQ13" s="136" t="s">
        <v>142</v>
      </c>
      <c r="AR13" s="136" t="s">
        <v>143</v>
      </c>
      <c r="AS13" s="136" t="s">
        <v>144</v>
      </c>
      <c r="AT13" s="136" t="s">
        <v>139</v>
      </c>
      <c r="AU13" s="136" t="s">
        <v>140</v>
      </c>
      <c r="AV13" s="136" t="s">
        <v>141</v>
      </c>
      <c r="AW13" s="136" t="s">
        <v>142</v>
      </c>
      <c r="AX13" s="136" t="s">
        <v>143</v>
      </c>
      <c r="AY13" s="136" t="s">
        <v>144</v>
      </c>
      <c r="AZ13" s="136" t="s">
        <v>139</v>
      </c>
      <c r="BA13" s="136" t="s">
        <v>140</v>
      </c>
      <c r="BB13" s="136" t="s">
        <v>141</v>
      </c>
      <c r="BC13" s="136" t="s">
        <v>142</v>
      </c>
      <c r="BD13" s="136" t="s">
        <v>143</v>
      </c>
      <c r="BE13" s="136" t="s">
        <v>144</v>
      </c>
      <c r="BF13" s="136" t="s">
        <v>139</v>
      </c>
      <c r="BG13" s="136" t="s">
        <v>140</v>
      </c>
      <c r="BH13" s="136" t="s">
        <v>141</v>
      </c>
      <c r="BI13" s="136" t="s">
        <v>142</v>
      </c>
      <c r="BJ13" s="136" t="s">
        <v>143</v>
      </c>
      <c r="BK13" s="136" t="s">
        <v>144</v>
      </c>
    </row>
    <row r="14" spans="1:63" x14ac:dyDescent="0.25">
      <c r="A14" s="161" t="s">
        <v>20</v>
      </c>
      <c r="B14" s="147" t="s">
        <v>145</v>
      </c>
      <c r="C14" s="148">
        <f>[10]Planilha!I18</f>
        <v>18644.400000000001</v>
      </c>
      <c r="D14" s="284"/>
      <c r="E14" s="285"/>
      <c r="F14" s="285"/>
      <c r="G14" s="285"/>
      <c r="H14" s="285"/>
      <c r="I14" s="285"/>
      <c r="J14" s="284"/>
      <c r="K14" s="285"/>
      <c r="L14" s="285"/>
      <c r="M14" s="285"/>
      <c r="N14" s="285"/>
      <c r="O14" s="285"/>
      <c r="P14" s="284"/>
      <c r="Q14" s="285"/>
      <c r="R14" s="285"/>
      <c r="S14" s="285"/>
      <c r="T14" s="285"/>
      <c r="U14" s="285"/>
      <c r="V14" s="284"/>
      <c r="W14" s="285"/>
      <c r="X14" s="285"/>
      <c r="Y14" s="285"/>
      <c r="Z14" s="285"/>
      <c r="AA14" s="286"/>
      <c r="AB14" s="281"/>
      <c r="AC14" s="257"/>
      <c r="AD14" s="257"/>
      <c r="AE14" s="257"/>
      <c r="AF14" s="257"/>
      <c r="AG14" s="257"/>
      <c r="AH14" s="281"/>
      <c r="AI14" s="257"/>
      <c r="AJ14" s="257"/>
      <c r="AK14" s="257"/>
      <c r="AL14" s="257"/>
      <c r="AM14" s="257"/>
      <c r="AN14" s="279"/>
      <c r="AO14" s="276"/>
      <c r="AP14" s="276"/>
      <c r="AQ14" s="276"/>
      <c r="AR14" s="276"/>
      <c r="AS14" s="277"/>
      <c r="AT14" s="280"/>
      <c r="AU14" s="276"/>
      <c r="AV14" s="276"/>
      <c r="AW14" s="276"/>
      <c r="AX14" s="276"/>
      <c r="AY14" s="277"/>
      <c r="AZ14" s="280"/>
      <c r="BA14" s="276"/>
      <c r="BB14" s="276"/>
      <c r="BC14" s="276"/>
      <c r="BD14" s="276"/>
      <c r="BE14" s="277"/>
      <c r="BF14" s="280"/>
      <c r="BG14" s="276"/>
      <c r="BH14" s="276"/>
      <c r="BI14" s="276"/>
      <c r="BJ14" s="276"/>
      <c r="BK14" s="277"/>
    </row>
    <row r="15" spans="1:63" ht="15" customHeight="1" x14ac:dyDescent="0.25">
      <c r="A15" s="290"/>
      <c r="B15" s="318" t="s">
        <v>146</v>
      </c>
      <c r="C15" s="149">
        <f>C14</f>
        <v>18644.400000000001</v>
      </c>
      <c r="D15" s="319">
        <f>D16*C15</f>
        <v>18644.400000000001</v>
      </c>
      <c r="E15" s="272"/>
      <c r="F15" s="272"/>
      <c r="G15" s="272"/>
      <c r="H15" s="272"/>
      <c r="I15" s="272"/>
      <c r="J15" s="293">
        <v>0</v>
      </c>
      <c r="K15" s="272"/>
      <c r="L15" s="272"/>
      <c r="M15" s="272"/>
      <c r="N15" s="272"/>
      <c r="O15" s="272"/>
      <c r="P15" s="293">
        <v>0</v>
      </c>
      <c r="Q15" s="272"/>
      <c r="R15" s="272"/>
      <c r="S15" s="272"/>
      <c r="T15" s="272"/>
      <c r="U15" s="272"/>
      <c r="V15" s="293">
        <v>0</v>
      </c>
      <c r="W15" s="272"/>
      <c r="X15" s="272"/>
      <c r="Y15" s="272"/>
      <c r="Z15" s="272"/>
      <c r="AA15" s="273"/>
      <c r="AB15" s="274"/>
      <c r="AC15" s="257"/>
      <c r="AD15" s="257"/>
      <c r="AE15" s="257"/>
      <c r="AF15" s="257"/>
      <c r="AG15" s="257"/>
      <c r="AH15" s="274"/>
      <c r="AI15" s="257"/>
      <c r="AJ15" s="257"/>
      <c r="AK15" s="257"/>
      <c r="AL15" s="257"/>
      <c r="AM15" s="257"/>
      <c r="AN15" s="275">
        <v>0</v>
      </c>
      <c r="AO15" s="276"/>
      <c r="AP15" s="276"/>
      <c r="AQ15" s="276"/>
      <c r="AR15" s="276"/>
      <c r="AS15" s="277"/>
      <c r="AT15" s="278">
        <v>0</v>
      </c>
      <c r="AU15" s="276"/>
      <c r="AV15" s="276"/>
      <c r="AW15" s="276"/>
      <c r="AX15" s="276"/>
      <c r="AY15" s="277"/>
      <c r="AZ15" s="278">
        <v>0</v>
      </c>
      <c r="BA15" s="276"/>
      <c r="BB15" s="276"/>
      <c r="BC15" s="276"/>
      <c r="BD15" s="276"/>
      <c r="BE15" s="277"/>
      <c r="BF15" s="278">
        <v>0</v>
      </c>
      <c r="BG15" s="276"/>
      <c r="BH15" s="276"/>
      <c r="BI15" s="276"/>
      <c r="BJ15" s="276"/>
      <c r="BK15" s="277"/>
    </row>
    <row r="16" spans="1:63" ht="15.75" customHeight="1" x14ac:dyDescent="0.25">
      <c r="A16" s="268"/>
      <c r="B16" s="270"/>
      <c r="C16" s="150">
        <v>1</v>
      </c>
      <c r="D16" s="287">
        <v>1</v>
      </c>
      <c r="E16" s="272"/>
      <c r="F16" s="272"/>
      <c r="G16" s="272"/>
      <c r="H16" s="272"/>
      <c r="I16" s="272"/>
      <c r="J16" s="288">
        <v>0</v>
      </c>
      <c r="K16" s="272"/>
      <c r="L16" s="272"/>
      <c r="M16" s="272"/>
      <c r="N16" s="272"/>
      <c r="O16" s="272"/>
      <c r="P16" s="288">
        <v>0</v>
      </c>
      <c r="Q16" s="272"/>
      <c r="R16" s="272"/>
      <c r="S16" s="272"/>
      <c r="T16" s="272"/>
      <c r="U16" s="272"/>
      <c r="V16" s="288">
        <v>0</v>
      </c>
      <c r="W16" s="272"/>
      <c r="X16" s="272"/>
      <c r="Y16" s="272"/>
      <c r="Z16" s="272"/>
      <c r="AA16" s="273"/>
      <c r="AB16" s="289"/>
      <c r="AC16" s="257"/>
      <c r="AD16" s="257"/>
      <c r="AE16" s="257"/>
      <c r="AF16" s="257"/>
      <c r="AG16" s="257"/>
      <c r="AH16" s="289"/>
      <c r="AI16" s="257"/>
      <c r="AJ16" s="257"/>
      <c r="AK16" s="257"/>
      <c r="AL16" s="257"/>
      <c r="AM16" s="257"/>
      <c r="AN16" s="282">
        <v>0</v>
      </c>
      <c r="AO16" s="276"/>
      <c r="AP16" s="276"/>
      <c r="AQ16" s="276"/>
      <c r="AR16" s="276"/>
      <c r="AS16" s="277"/>
      <c r="AT16" s="283">
        <v>0</v>
      </c>
      <c r="AU16" s="276"/>
      <c r="AV16" s="276"/>
      <c r="AW16" s="276"/>
      <c r="AX16" s="276"/>
      <c r="AY16" s="277"/>
      <c r="AZ16" s="283">
        <v>0</v>
      </c>
      <c r="BA16" s="276"/>
      <c r="BB16" s="276"/>
      <c r="BC16" s="276"/>
      <c r="BD16" s="276"/>
      <c r="BE16" s="277"/>
      <c r="BF16" s="283">
        <v>0</v>
      </c>
      <c r="BG16" s="276"/>
      <c r="BH16" s="276"/>
      <c r="BI16" s="276"/>
      <c r="BJ16" s="276"/>
      <c r="BK16" s="277"/>
    </row>
    <row r="17" spans="1:63" ht="15.75" customHeight="1" x14ac:dyDescent="0.25">
      <c r="A17" s="268"/>
      <c r="B17" s="270"/>
      <c r="C17" s="151"/>
      <c r="D17" s="152"/>
      <c r="E17" s="152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2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1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</row>
    <row r="18" spans="1:63" ht="15.75" customHeight="1" x14ac:dyDescent="0.25">
      <c r="A18" s="161" t="s">
        <v>21</v>
      </c>
      <c r="B18" s="147" t="s">
        <v>55</v>
      </c>
      <c r="C18" s="148">
        <f>[10]Planilha!I22</f>
        <v>342414.98140000005</v>
      </c>
      <c r="D18" s="284"/>
      <c r="E18" s="285"/>
      <c r="F18" s="285"/>
      <c r="G18" s="285"/>
      <c r="H18" s="285"/>
      <c r="I18" s="285"/>
      <c r="J18" s="284"/>
      <c r="K18" s="285"/>
      <c r="L18" s="285"/>
      <c r="M18" s="285"/>
      <c r="N18" s="285"/>
      <c r="O18" s="285"/>
      <c r="P18" s="284"/>
      <c r="Q18" s="285"/>
      <c r="R18" s="285"/>
      <c r="S18" s="285"/>
      <c r="T18" s="285"/>
      <c r="U18" s="285"/>
      <c r="V18" s="284"/>
      <c r="W18" s="285"/>
      <c r="X18" s="285"/>
      <c r="Y18" s="285"/>
      <c r="Z18" s="285"/>
      <c r="AA18" s="286"/>
      <c r="AB18" s="281"/>
      <c r="AC18" s="257"/>
      <c r="AD18" s="257"/>
      <c r="AE18" s="257"/>
      <c r="AF18" s="257"/>
      <c r="AG18" s="257"/>
      <c r="AH18" s="281"/>
      <c r="AI18" s="257"/>
      <c r="AJ18" s="257"/>
      <c r="AK18" s="257"/>
      <c r="AL18" s="257"/>
      <c r="AM18" s="257"/>
      <c r="AN18" s="279"/>
      <c r="AO18" s="276"/>
      <c r="AP18" s="276"/>
      <c r="AQ18" s="276"/>
      <c r="AR18" s="276"/>
      <c r="AS18" s="277"/>
      <c r="AT18" s="280"/>
      <c r="AU18" s="276"/>
      <c r="AV18" s="276"/>
      <c r="AW18" s="276"/>
      <c r="AX18" s="276"/>
      <c r="AY18" s="277"/>
      <c r="AZ18" s="280"/>
      <c r="BA18" s="276"/>
      <c r="BB18" s="276"/>
      <c r="BC18" s="276"/>
      <c r="BD18" s="276"/>
      <c r="BE18" s="277"/>
      <c r="BF18" s="280"/>
      <c r="BG18" s="276"/>
      <c r="BH18" s="276"/>
      <c r="BI18" s="276"/>
      <c r="BJ18" s="276"/>
      <c r="BK18" s="277"/>
    </row>
    <row r="19" spans="1:63" ht="15.75" customHeight="1" x14ac:dyDescent="0.25">
      <c r="A19" s="291"/>
      <c r="B19" s="292" t="s">
        <v>147</v>
      </c>
      <c r="C19" s="149">
        <f>$C$18*C20</f>
        <v>273931.98512000003</v>
      </c>
      <c r="D19" s="293">
        <f>$C$19*D20</f>
        <v>0</v>
      </c>
      <c r="E19" s="272"/>
      <c r="F19" s="272"/>
      <c r="G19" s="272"/>
      <c r="H19" s="272"/>
      <c r="I19" s="272"/>
      <c r="J19" s="293">
        <f>$C$19*J20</f>
        <v>0</v>
      </c>
      <c r="K19" s="272"/>
      <c r="L19" s="272"/>
      <c r="M19" s="272"/>
      <c r="N19" s="272"/>
      <c r="O19" s="272"/>
      <c r="P19" s="293">
        <f>$C$19*P20</f>
        <v>219145.58809600002</v>
      </c>
      <c r="Q19" s="272"/>
      <c r="R19" s="272"/>
      <c r="S19" s="272"/>
      <c r="T19" s="272"/>
      <c r="U19" s="272"/>
      <c r="V19" s="293">
        <f>$C$19*V20</f>
        <v>54786.397024000005</v>
      </c>
      <c r="W19" s="272"/>
      <c r="X19" s="272"/>
      <c r="Y19" s="272"/>
      <c r="Z19" s="272"/>
      <c r="AA19" s="273"/>
      <c r="AB19" s="274"/>
      <c r="AC19" s="257"/>
      <c r="AD19" s="257"/>
      <c r="AE19" s="257"/>
      <c r="AF19" s="257"/>
      <c r="AG19" s="257"/>
      <c r="AH19" s="274"/>
      <c r="AI19" s="257"/>
      <c r="AJ19" s="257"/>
      <c r="AK19" s="257"/>
      <c r="AL19" s="257"/>
      <c r="AM19" s="257"/>
      <c r="AN19" s="275">
        <f>$C$18*AN20</f>
        <v>0</v>
      </c>
      <c r="AO19" s="276"/>
      <c r="AP19" s="276"/>
      <c r="AQ19" s="276"/>
      <c r="AR19" s="276"/>
      <c r="AS19" s="277"/>
      <c r="AT19" s="278">
        <f>$C$18*AT20</f>
        <v>0</v>
      </c>
      <c r="AU19" s="276"/>
      <c r="AV19" s="276"/>
      <c r="AW19" s="276"/>
      <c r="AX19" s="276"/>
      <c r="AY19" s="277"/>
      <c r="AZ19" s="278">
        <f>$C$18*AZ20</f>
        <v>0</v>
      </c>
      <c r="BA19" s="276"/>
      <c r="BB19" s="276"/>
      <c r="BC19" s="276"/>
      <c r="BD19" s="276"/>
      <c r="BE19" s="277"/>
      <c r="BF19" s="278">
        <f>$C$18*BF20</f>
        <v>0</v>
      </c>
      <c r="BG19" s="276"/>
      <c r="BH19" s="276"/>
      <c r="BI19" s="276"/>
      <c r="BJ19" s="276"/>
      <c r="BK19" s="277"/>
    </row>
    <row r="20" spans="1:63" ht="15.75" customHeight="1" x14ac:dyDescent="0.25">
      <c r="A20" s="268"/>
      <c r="B20" s="270"/>
      <c r="C20" s="150">
        <v>0.8</v>
      </c>
      <c r="D20" s="287">
        <v>0</v>
      </c>
      <c r="E20" s="272"/>
      <c r="F20" s="272"/>
      <c r="G20" s="272"/>
      <c r="H20" s="272"/>
      <c r="I20" s="272"/>
      <c r="J20" s="287">
        <v>0</v>
      </c>
      <c r="K20" s="272"/>
      <c r="L20" s="272"/>
      <c r="M20" s="272"/>
      <c r="N20" s="272"/>
      <c r="O20" s="272"/>
      <c r="P20" s="288">
        <v>0.8</v>
      </c>
      <c r="Q20" s="272"/>
      <c r="R20" s="272"/>
      <c r="S20" s="272"/>
      <c r="T20" s="272"/>
      <c r="U20" s="272"/>
      <c r="V20" s="288">
        <v>0.2</v>
      </c>
      <c r="W20" s="272"/>
      <c r="X20" s="272"/>
      <c r="Y20" s="272"/>
      <c r="Z20" s="272"/>
      <c r="AA20" s="273"/>
      <c r="AB20" s="289"/>
      <c r="AC20" s="257"/>
      <c r="AD20" s="257"/>
      <c r="AE20" s="257"/>
      <c r="AF20" s="257"/>
      <c r="AG20" s="257"/>
      <c r="AH20" s="289"/>
      <c r="AI20" s="257"/>
      <c r="AJ20" s="257"/>
      <c r="AK20" s="257"/>
      <c r="AL20" s="257"/>
      <c r="AM20" s="257"/>
      <c r="AN20" s="282">
        <v>0</v>
      </c>
      <c r="AO20" s="276"/>
      <c r="AP20" s="276"/>
      <c r="AQ20" s="276"/>
      <c r="AR20" s="276"/>
      <c r="AS20" s="277"/>
      <c r="AT20" s="283">
        <v>0</v>
      </c>
      <c r="AU20" s="276"/>
      <c r="AV20" s="276"/>
      <c r="AW20" s="276"/>
      <c r="AX20" s="276"/>
      <c r="AY20" s="277"/>
      <c r="AZ20" s="283">
        <v>0</v>
      </c>
      <c r="BA20" s="276"/>
      <c r="BB20" s="276"/>
      <c r="BC20" s="276"/>
      <c r="BD20" s="276"/>
      <c r="BE20" s="277"/>
      <c r="BF20" s="283">
        <v>0</v>
      </c>
      <c r="BG20" s="276"/>
      <c r="BH20" s="276"/>
      <c r="BI20" s="276"/>
      <c r="BJ20" s="276"/>
      <c r="BK20" s="277"/>
    </row>
    <row r="21" spans="1:63" ht="15.75" customHeight="1" x14ac:dyDescent="0.25">
      <c r="A21" s="290"/>
      <c r="B21" s="154" t="s">
        <v>148</v>
      </c>
      <c r="C21" s="151" t="s">
        <v>149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62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1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</row>
    <row r="22" spans="1:63" ht="15.75" customHeight="1" x14ac:dyDescent="0.25">
      <c r="A22" s="268"/>
      <c r="B22" s="154" t="s">
        <v>150</v>
      </c>
      <c r="C22" s="155" t="s">
        <v>151</v>
      </c>
      <c r="D22" s="153"/>
      <c r="E22" s="153"/>
      <c r="F22" s="153"/>
      <c r="G22" s="153"/>
      <c r="H22" s="153"/>
      <c r="I22" s="153"/>
      <c r="J22" s="156"/>
      <c r="K22" s="156"/>
      <c r="L22" s="156"/>
      <c r="M22" s="153"/>
      <c r="N22" s="156"/>
      <c r="O22" s="156"/>
      <c r="P22" s="152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62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1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</row>
    <row r="23" spans="1:63" ht="15.75" customHeight="1" x14ac:dyDescent="0.25">
      <c r="A23" s="268"/>
      <c r="B23" s="157" t="s">
        <v>152</v>
      </c>
      <c r="C23" s="151" t="s">
        <v>149</v>
      </c>
      <c r="D23" s="153"/>
      <c r="E23" s="153"/>
      <c r="F23" s="153"/>
      <c r="G23" s="153"/>
      <c r="H23" s="153"/>
      <c r="I23" s="153"/>
      <c r="J23" s="156"/>
      <c r="K23" s="156"/>
      <c r="L23" s="156"/>
      <c r="M23" s="153"/>
      <c r="N23" s="156"/>
      <c r="O23" s="156"/>
      <c r="P23" s="153"/>
      <c r="Q23" s="152"/>
      <c r="R23" s="153"/>
      <c r="S23" s="153"/>
      <c r="T23" s="153"/>
      <c r="U23" s="153"/>
      <c r="V23" s="153"/>
      <c r="W23" s="153"/>
      <c r="X23" s="153"/>
      <c r="Y23" s="153"/>
      <c r="Z23" s="153"/>
      <c r="AA23" s="162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1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</row>
    <row r="24" spans="1:63" ht="15.75" customHeight="1" x14ac:dyDescent="0.25">
      <c r="A24" s="268"/>
      <c r="B24" s="157" t="s">
        <v>153</v>
      </c>
      <c r="C24" s="155" t="s">
        <v>151</v>
      </c>
      <c r="D24" s="153"/>
      <c r="E24" s="153"/>
      <c r="F24" s="153"/>
      <c r="G24" s="153"/>
      <c r="H24" s="153"/>
      <c r="I24" s="153"/>
      <c r="J24" s="156"/>
      <c r="K24" s="156"/>
      <c r="L24" s="156"/>
      <c r="M24" s="153"/>
      <c r="N24" s="156"/>
      <c r="O24" s="156"/>
      <c r="P24" s="153"/>
      <c r="Q24" s="153"/>
      <c r="R24" s="152"/>
      <c r="S24" s="153"/>
      <c r="T24" s="153"/>
      <c r="U24" s="153"/>
      <c r="V24" s="153"/>
      <c r="W24" s="153"/>
      <c r="X24" s="153"/>
      <c r="Y24" s="153"/>
      <c r="Z24" s="153"/>
      <c r="AA24" s="163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</row>
    <row r="25" spans="1:63" ht="15.75" customHeight="1" x14ac:dyDescent="0.25">
      <c r="A25" s="291"/>
      <c r="B25" s="292" t="s">
        <v>154</v>
      </c>
      <c r="C25" s="149">
        <f>$C$18*C26</f>
        <v>68482.996280000007</v>
      </c>
      <c r="D25" s="293">
        <f>$C$25*D26</f>
        <v>0</v>
      </c>
      <c r="E25" s="272"/>
      <c r="F25" s="272"/>
      <c r="G25" s="272"/>
      <c r="H25" s="272"/>
      <c r="I25" s="272"/>
      <c r="J25" s="293">
        <f>$C$25*J26</f>
        <v>0</v>
      </c>
      <c r="K25" s="272"/>
      <c r="L25" s="272"/>
      <c r="M25" s="272"/>
      <c r="N25" s="272"/>
      <c r="O25" s="272"/>
      <c r="P25" s="293">
        <f>$C$25*P26</f>
        <v>0</v>
      </c>
      <c r="Q25" s="272"/>
      <c r="R25" s="272"/>
      <c r="S25" s="272"/>
      <c r="T25" s="272"/>
      <c r="U25" s="272"/>
      <c r="V25" s="293">
        <f>$C$25*V26</f>
        <v>68482.996280000007</v>
      </c>
      <c r="W25" s="272"/>
      <c r="X25" s="272"/>
      <c r="Y25" s="272"/>
      <c r="Z25" s="272"/>
      <c r="AA25" s="273"/>
      <c r="AB25" s="295"/>
      <c r="AC25" s="257"/>
      <c r="AD25" s="257"/>
      <c r="AE25" s="257"/>
      <c r="AF25" s="257"/>
      <c r="AG25" s="257"/>
      <c r="AH25" s="295"/>
      <c r="AI25" s="257"/>
      <c r="AJ25" s="257"/>
      <c r="AK25" s="257"/>
      <c r="AL25" s="257"/>
      <c r="AM25" s="257"/>
      <c r="AN25" s="275">
        <f>$C$18*AN26</f>
        <v>0</v>
      </c>
      <c r="AO25" s="276"/>
      <c r="AP25" s="276"/>
      <c r="AQ25" s="276"/>
      <c r="AR25" s="276"/>
      <c r="AS25" s="277"/>
      <c r="AT25" s="278">
        <f>$C$18*AT26</f>
        <v>0</v>
      </c>
      <c r="AU25" s="276"/>
      <c r="AV25" s="276"/>
      <c r="AW25" s="276"/>
      <c r="AX25" s="276"/>
      <c r="AY25" s="277"/>
      <c r="AZ25" s="278">
        <f>$C$18*AZ26</f>
        <v>0</v>
      </c>
      <c r="BA25" s="276"/>
      <c r="BB25" s="276"/>
      <c r="BC25" s="276"/>
      <c r="BD25" s="276"/>
      <c r="BE25" s="277"/>
      <c r="BF25" s="278">
        <f>$C$18*BF26</f>
        <v>0</v>
      </c>
      <c r="BG25" s="276"/>
      <c r="BH25" s="276"/>
      <c r="BI25" s="276"/>
      <c r="BJ25" s="276"/>
      <c r="BK25" s="277"/>
    </row>
    <row r="26" spans="1:63" ht="15.75" customHeight="1" x14ac:dyDescent="0.25">
      <c r="A26" s="268"/>
      <c r="B26" s="270"/>
      <c r="C26" s="150">
        <v>0.2</v>
      </c>
      <c r="D26" s="288">
        <v>0</v>
      </c>
      <c r="E26" s="272"/>
      <c r="F26" s="272"/>
      <c r="G26" s="272"/>
      <c r="H26" s="272"/>
      <c r="I26" s="272"/>
      <c r="J26" s="288">
        <v>0</v>
      </c>
      <c r="K26" s="272"/>
      <c r="L26" s="272"/>
      <c r="M26" s="272"/>
      <c r="N26" s="272"/>
      <c r="O26" s="272"/>
      <c r="P26" s="288">
        <v>0</v>
      </c>
      <c r="Q26" s="272"/>
      <c r="R26" s="272"/>
      <c r="S26" s="272"/>
      <c r="T26" s="272"/>
      <c r="U26" s="272"/>
      <c r="V26" s="287">
        <v>1</v>
      </c>
      <c r="W26" s="272"/>
      <c r="X26" s="272"/>
      <c r="Y26" s="272"/>
      <c r="Z26" s="272"/>
      <c r="AA26" s="273"/>
      <c r="AB26" s="294"/>
      <c r="AC26" s="257"/>
      <c r="AD26" s="257"/>
      <c r="AE26" s="257"/>
      <c r="AF26" s="257"/>
      <c r="AG26" s="257"/>
      <c r="AH26" s="294"/>
      <c r="AI26" s="257"/>
      <c r="AJ26" s="257"/>
      <c r="AK26" s="257"/>
      <c r="AL26" s="257"/>
      <c r="AM26" s="257"/>
      <c r="AN26" s="282">
        <v>0</v>
      </c>
      <c r="AO26" s="276"/>
      <c r="AP26" s="276"/>
      <c r="AQ26" s="276"/>
      <c r="AR26" s="276"/>
      <c r="AS26" s="277"/>
      <c r="AT26" s="283">
        <v>0</v>
      </c>
      <c r="AU26" s="276"/>
      <c r="AV26" s="276"/>
      <c r="AW26" s="276"/>
      <c r="AX26" s="276"/>
      <c r="AY26" s="277"/>
      <c r="AZ26" s="283">
        <v>0</v>
      </c>
      <c r="BA26" s="276"/>
      <c r="BB26" s="276"/>
      <c r="BC26" s="276"/>
      <c r="BD26" s="276"/>
      <c r="BE26" s="277"/>
      <c r="BF26" s="283">
        <v>0</v>
      </c>
      <c r="BG26" s="276"/>
      <c r="BH26" s="276"/>
      <c r="BI26" s="276"/>
      <c r="BJ26" s="276"/>
      <c r="BK26" s="277"/>
    </row>
    <row r="27" spans="1:63" ht="15.75" customHeight="1" x14ac:dyDescent="0.25">
      <c r="A27" s="290"/>
      <c r="B27" s="154" t="s">
        <v>148</v>
      </c>
      <c r="C27" s="151" t="s">
        <v>149</v>
      </c>
      <c r="D27" s="153"/>
      <c r="E27" s="153"/>
      <c r="F27" s="153"/>
      <c r="G27" s="153"/>
      <c r="H27" s="152"/>
      <c r="I27" s="152"/>
      <c r="J27" s="152"/>
      <c r="K27" s="152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3"/>
      <c r="Y27" s="153"/>
      <c r="Z27" s="153"/>
      <c r="AA27" s="16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1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</row>
    <row r="28" spans="1:63" ht="15.75" customHeight="1" x14ac:dyDescent="0.25">
      <c r="A28" s="268"/>
      <c r="B28" s="154" t="s">
        <v>155</v>
      </c>
      <c r="C28" s="155" t="s">
        <v>151</v>
      </c>
      <c r="D28" s="153"/>
      <c r="E28" s="153"/>
      <c r="F28" s="153"/>
      <c r="G28" s="153"/>
      <c r="H28" s="153"/>
      <c r="I28" s="153"/>
      <c r="J28" s="153"/>
      <c r="K28" s="153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63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1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</row>
    <row r="29" spans="1:63" ht="15.75" customHeight="1" x14ac:dyDescent="0.25">
      <c r="A29" s="267" t="s">
        <v>156</v>
      </c>
      <c r="B29" s="270"/>
      <c r="C29" s="148">
        <f>SUM(C14,C18)</f>
        <v>361059.38140000007</v>
      </c>
      <c r="D29" s="296">
        <f>SUM(D15,D19,D25)</f>
        <v>18644.400000000001</v>
      </c>
      <c r="E29" s="285"/>
      <c r="F29" s="285"/>
      <c r="G29" s="285"/>
      <c r="H29" s="285"/>
      <c r="I29" s="285"/>
      <c r="J29" s="296">
        <f>SUM(J15,J19,J25,)</f>
        <v>0</v>
      </c>
      <c r="K29" s="285"/>
      <c r="L29" s="285"/>
      <c r="M29" s="285"/>
      <c r="N29" s="285"/>
      <c r="O29" s="285"/>
      <c r="P29" s="296">
        <f>SUM(P15,P19,P25,)</f>
        <v>219145.58809600002</v>
      </c>
      <c r="Q29" s="285"/>
      <c r="R29" s="285"/>
      <c r="S29" s="285"/>
      <c r="T29" s="285"/>
      <c r="U29" s="285"/>
      <c r="V29" s="296">
        <f>SUM(V15,V19,V25,)</f>
        <v>123269.39330400001</v>
      </c>
      <c r="W29" s="285"/>
      <c r="X29" s="285"/>
      <c r="Y29" s="285"/>
      <c r="Z29" s="285"/>
      <c r="AA29" s="286"/>
      <c r="AB29" s="297"/>
      <c r="AC29" s="257"/>
      <c r="AD29" s="257"/>
      <c r="AE29" s="257"/>
      <c r="AF29" s="257"/>
      <c r="AG29" s="257"/>
      <c r="AH29" s="297"/>
      <c r="AI29" s="257"/>
      <c r="AJ29" s="257"/>
      <c r="AK29" s="257"/>
      <c r="AL29" s="257"/>
      <c r="AM29" s="257"/>
      <c r="AN29" s="298" t="e">
        <f>SUM(AN19,#REF!,AN25,#REF!)</f>
        <v>#REF!</v>
      </c>
      <c r="AO29" s="276"/>
      <c r="AP29" s="276"/>
      <c r="AQ29" s="276"/>
      <c r="AR29" s="276"/>
      <c r="AS29" s="277"/>
      <c r="AT29" s="299" t="e">
        <f>SUM(AT19,#REF!,AT25,#REF!)</f>
        <v>#REF!</v>
      </c>
      <c r="AU29" s="276"/>
      <c r="AV29" s="276"/>
      <c r="AW29" s="276"/>
      <c r="AX29" s="276"/>
      <c r="AY29" s="277"/>
      <c r="AZ29" s="299" t="e">
        <f>SUM(AZ19,#REF!,AZ25,#REF!)</f>
        <v>#REF!</v>
      </c>
      <c r="BA29" s="276"/>
      <c r="BB29" s="276"/>
      <c r="BC29" s="276"/>
      <c r="BD29" s="276"/>
      <c r="BE29" s="277"/>
      <c r="BF29" s="299" t="e">
        <f>SUM(BF19,#REF!,BF25,#REF!)</f>
        <v>#REF!</v>
      </c>
      <c r="BG29" s="276"/>
      <c r="BH29" s="276"/>
      <c r="BI29" s="276"/>
      <c r="BJ29" s="276"/>
      <c r="BK29" s="277"/>
    </row>
    <row r="30" spans="1:63" ht="15.75" customHeight="1" x14ac:dyDescent="0.25">
      <c r="A30" s="300" t="s">
        <v>157</v>
      </c>
      <c r="B30" s="270"/>
      <c r="C30" s="159"/>
      <c r="D30" s="301">
        <f>D29/C29</f>
        <v>5.1638043381414818E-2</v>
      </c>
      <c r="E30" s="272"/>
      <c r="F30" s="272"/>
      <c r="G30" s="272"/>
      <c r="H30" s="272"/>
      <c r="I30" s="272"/>
      <c r="J30" s="301">
        <f>J29/C29</f>
        <v>0</v>
      </c>
      <c r="K30" s="272"/>
      <c r="L30" s="272"/>
      <c r="M30" s="272"/>
      <c r="N30" s="272"/>
      <c r="O30" s="272"/>
      <c r="P30" s="301">
        <f>P29/C29</f>
        <v>0.60695165223589442</v>
      </c>
      <c r="Q30" s="272"/>
      <c r="R30" s="272"/>
      <c r="S30" s="272"/>
      <c r="T30" s="272"/>
      <c r="U30" s="272"/>
      <c r="V30" s="301">
        <f>V29/C29</f>
        <v>0.34141030438269065</v>
      </c>
      <c r="W30" s="272"/>
      <c r="X30" s="272"/>
      <c r="Y30" s="272"/>
      <c r="Z30" s="272"/>
      <c r="AA30" s="273"/>
      <c r="AB30" s="302"/>
      <c r="AC30" s="257"/>
      <c r="AD30" s="257"/>
      <c r="AE30" s="257"/>
      <c r="AF30" s="257"/>
      <c r="AG30" s="257"/>
      <c r="AH30" s="302"/>
      <c r="AI30" s="257"/>
      <c r="AJ30" s="257"/>
      <c r="AK30" s="257"/>
      <c r="AL30" s="257"/>
      <c r="AM30" s="257"/>
      <c r="AN30" s="307">
        <v>0</v>
      </c>
      <c r="AO30" s="276"/>
      <c r="AP30" s="276"/>
      <c r="AQ30" s="276"/>
      <c r="AR30" s="276"/>
      <c r="AS30" s="277"/>
      <c r="AT30" s="308">
        <v>0</v>
      </c>
      <c r="AU30" s="276"/>
      <c r="AV30" s="276"/>
      <c r="AW30" s="276"/>
      <c r="AX30" s="276"/>
      <c r="AY30" s="277"/>
      <c r="AZ30" s="308">
        <v>0</v>
      </c>
      <c r="BA30" s="276"/>
      <c r="BB30" s="276"/>
      <c r="BC30" s="276"/>
      <c r="BD30" s="276"/>
      <c r="BE30" s="277"/>
      <c r="BF30" s="308">
        <v>0</v>
      </c>
      <c r="BG30" s="276"/>
      <c r="BH30" s="276"/>
      <c r="BI30" s="276"/>
      <c r="BJ30" s="276"/>
      <c r="BK30" s="277"/>
    </row>
    <row r="31" spans="1:63" ht="15.75" customHeight="1" thickBot="1" x14ac:dyDescent="0.3">
      <c r="A31" s="309" t="s">
        <v>158</v>
      </c>
      <c r="B31" s="310"/>
      <c r="C31" s="164"/>
      <c r="D31" s="311">
        <f>D30</f>
        <v>5.1638043381414818E-2</v>
      </c>
      <c r="E31" s="312"/>
      <c r="F31" s="312"/>
      <c r="G31" s="312"/>
      <c r="H31" s="312"/>
      <c r="I31" s="312"/>
      <c r="J31" s="311">
        <f>D31+J30</f>
        <v>5.1638043381414818E-2</v>
      </c>
      <c r="K31" s="312"/>
      <c r="L31" s="312"/>
      <c r="M31" s="312"/>
      <c r="N31" s="312"/>
      <c r="O31" s="312"/>
      <c r="P31" s="311">
        <f>J31+P30</f>
        <v>0.65858969561730929</v>
      </c>
      <c r="Q31" s="312"/>
      <c r="R31" s="312"/>
      <c r="S31" s="312"/>
      <c r="T31" s="312"/>
      <c r="U31" s="312"/>
      <c r="V31" s="311">
        <f>P31+V30</f>
        <v>1</v>
      </c>
      <c r="W31" s="312"/>
      <c r="X31" s="312"/>
      <c r="Y31" s="312"/>
      <c r="Z31" s="312"/>
      <c r="AA31" s="313"/>
      <c r="AB31" s="303"/>
      <c r="AC31" s="257"/>
      <c r="AD31" s="257"/>
      <c r="AE31" s="257"/>
      <c r="AF31" s="257"/>
      <c r="AG31" s="257"/>
      <c r="AH31" s="303"/>
      <c r="AI31" s="257"/>
      <c r="AJ31" s="257"/>
      <c r="AK31" s="257"/>
      <c r="AL31" s="257"/>
      <c r="AM31" s="257"/>
      <c r="AN31" s="282" t="e">
        <f>#REF!+AN30</f>
        <v>#REF!</v>
      </c>
      <c r="AO31" s="276"/>
      <c r="AP31" s="276"/>
      <c r="AQ31" s="276"/>
      <c r="AR31" s="276"/>
      <c r="AS31" s="277"/>
      <c r="AT31" s="283" t="e">
        <f>AN31+AT30</f>
        <v>#REF!</v>
      </c>
      <c r="AU31" s="276"/>
      <c r="AV31" s="276"/>
      <c r="AW31" s="276"/>
      <c r="AX31" s="276"/>
      <c r="AY31" s="277"/>
      <c r="AZ31" s="283" t="e">
        <f>AT31+AZ30</f>
        <v>#REF!</v>
      </c>
      <c r="BA31" s="276"/>
      <c r="BB31" s="276"/>
      <c r="BC31" s="276"/>
      <c r="BD31" s="276"/>
      <c r="BE31" s="277"/>
      <c r="BF31" s="283" t="e">
        <f>AZ31+BF30</f>
        <v>#REF!</v>
      </c>
      <c r="BG31" s="276"/>
      <c r="BH31" s="276"/>
      <c r="BI31" s="276"/>
      <c r="BJ31" s="276"/>
      <c r="BK31" s="277"/>
    </row>
    <row r="32" spans="1:63" ht="36" customHeight="1" thickTop="1" x14ac:dyDescent="0.25">
      <c r="A32" s="314" t="s">
        <v>4</v>
      </c>
      <c r="B32" s="314"/>
      <c r="C32" s="314"/>
      <c r="D32" s="314"/>
      <c r="E32" s="315" t="s">
        <v>13</v>
      </c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</row>
    <row r="33" spans="1:27" ht="42.75" customHeight="1" x14ac:dyDescent="0.25">
      <c r="A33" s="316" t="s">
        <v>24</v>
      </c>
      <c r="B33" s="316"/>
      <c r="C33" s="316" t="s">
        <v>10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</row>
    <row r="34" spans="1:27" ht="15.75" customHeight="1" x14ac:dyDescent="0.25">
      <c r="A34" s="317" t="s">
        <v>5</v>
      </c>
      <c r="B34" s="168"/>
      <c r="C34" s="1"/>
      <c r="D34" s="1"/>
      <c r="E34" s="5"/>
      <c r="F34" s="2"/>
      <c r="G34" s="2"/>
      <c r="H34" s="2"/>
      <c r="I34" s="2"/>
      <c r="J34" s="2"/>
      <c r="K34" s="2"/>
      <c r="L34" s="3"/>
      <c r="M34" s="143"/>
      <c r="N34" s="143"/>
      <c r="O34" s="143"/>
    </row>
    <row r="35" spans="1:27" ht="28.5" customHeight="1" x14ac:dyDescent="0.25">
      <c r="A35" s="317"/>
      <c r="B35" s="306" t="s">
        <v>12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</row>
    <row r="36" spans="1:27" ht="15.75" customHeight="1" x14ac:dyDescent="0.25">
      <c r="A36" s="317"/>
      <c r="B36" s="304" t="s">
        <v>159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</row>
    <row r="37" spans="1:27" ht="15.75" customHeight="1" x14ac:dyDescent="0.25">
      <c r="A37" s="317"/>
      <c r="B37" s="304" t="s">
        <v>160</v>
      </c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</row>
    <row r="38" spans="1:27" ht="15.75" customHeight="1" x14ac:dyDescent="0.25">
      <c r="K38" s="143"/>
      <c r="L38" s="143"/>
      <c r="M38" s="143"/>
      <c r="N38" s="143"/>
      <c r="O38" s="143"/>
    </row>
    <row r="39" spans="1:27" ht="15.75" customHeight="1" x14ac:dyDescent="0.25">
      <c r="A39" s="165"/>
    </row>
    <row r="40" spans="1:27" ht="15.75" customHeight="1" x14ac:dyDescent="0.25">
      <c r="A40" s="166"/>
    </row>
    <row r="41" spans="1:27" ht="15.75" customHeight="1" x14ac:dyDescent="0.25">
      <c r="A41" s="167"/>
      <c r="K41" s="143"/>
      <c r="L41" s="143"/>
      <c r="M41" s="143"/>
      <c r="N41" s="143"/>
      <c r="O41" s="143"/>
    </row>
    <row r="42" spans="1:27" ht="15.75" customHeight="1" x14ac:dyDescent="0.25">
      <c r="K42" s="143"/>
      <c r="L42" s="143"/>
      <c r="M42" s="143"/>
      <c r="N42" s="143"/>
      <c r="O42" s="143"/>
    </row>
    <row r="43" spans="1:27" ht="15.75" customHeight="1" x14ac:dyDescent="0.25">
      <c r="K43" s="143"/>
      <c r="L43" s="143"/>
      <c r="M43" s="143"/>
      <c r="N43" s="143"/>
      <c r="O43" s="143"/>
    </row>
    <row r="44" spans="1:27" ht="15.75" customHeight="1" x14ac:dyDescent="0.25">
      <c r="K44" s="143"/>
      <c r="L44" s="143"/>
      <c r="M44" s="143"/>
      <c r="N44" s="143"/>
      <c r="O44" s="143"/>
    </row>
    <row r="45" spans="1:27" ht="15.75" customHeight="1" x14ac:dyDescent="0.25">
      <c r="K45" s="143"/>
      <c r="L45" s="143"/>
      <c r="M45" s="143"/>
      <c r="N45" s="143"/>
      <c r="O45" s="143"/>
    </row>
    <row r="46" spans="1:27" ht="15.75" customHeight="1" x14ac:dyDescent="0.25">
      <c r="K46" s="143"/>
      <c r="L46" s="143"/>
      <c r="M46" s="143"/>
      <c r="N46" s="143"/>
      <c r="O46" s="143"/>
    </row>
    <row r="47" spans="1:27" ht="15.75" customHeight="1" x14ac:dyDescent="0.25">
      <c r="K47" s="143"/>
      <c r="L47" s="143"/>
      <c r="M47" s="143"/>
      <c r="N47" s="143"/>
      <c r="O47" s="143"/>
    </row>
    <row r="48" spans="1:27" ht="15.75" customHeight="1" x14ac:dyDescent="0.25">
      <c r="K48" s="143"/>
      <c r="L48" s="143"/>
      <c r="M48" s="143"/>
      <c r="N48" s="143"/>
      <c r="O48" s="143"/>
    </row>
    <row r="49" spans="11:15" ht="15.75" customHeight="1" x14ac:dyDescent="0.25">
      <c r="K49" s="143"/>
      <c r="L49" s="143"/>
      <c r="M49" s="143"/>
      <c r="N49" s="143"/>
      <c r="O49" s="143"/>
    </row>
    <row r="50" spans="11:15" ht="15.75" customHeight="1" x14ac:dyDescent="0.25">
      <c r="K50" s="143"/>
      <c r="L50" s="143"/>
      <c r="M50" s="143"/>
      <c r="N50" s="143"/>
      <c r="O50" s="143"/>
    </row>
    <row r="51" spans="11:15" ht="15.75" customHeight="1" x14ac:dyDescent="0.25">
      <c r="K51" s="143"/>
      <c r="L51" s="143"/>
      <c r="M51" s="143"/>
      <c r="N51" s="143"/>
      <c r="O51" s="143"/>
    </row>
    <row r="52" spans="11:15" ht="15.75" customHeight="1" x14ac:dyDescent="0.25">
      <c r="K52" s="143"/>
      <c r="L52" s="143"/>
      <c r="M52" s="143"/>
      <c r="N52" s="143"/>
      <c r="O52" s="143"/>
    </row>
    <row r="53" spans="11:15" ht="15.75" customHeight="1" x14ac:dyDescent="0.25">
      <c r="K53" s="143"/>
      <c r="L53" s="143"/>
      <c r="M53" s="143"/>
      <c r="N53" s="143"/>
      <c r="O53" s="143"/>
    </row>
    <row r="54" spans="11:15" ht="15.75" customHeight="1" x14ac:dyDescent="0.25">
      <c r="K54" s="143"/>
      <c r="L54" s="143"/>
      <c r="M54" s="143"/>
      <c r="N54" s="143"/>
      <c r="O54" s="143"/>
    </row>
    <row r="55" spans="11:15" ht="15.75" customHeight="1" x14ac:dyDescent="0.25">
      <c r="K55" s="143"/>
      <c r="L55" s="143"/>
      <c r="M55" s="143"/>
      <c r="N55" s="143"/>
      <c r="O55" s="143"/>
    </row>
    <row r="56" spans="11:15" ht="15.75" customHeight="1" x14ac:dyDescent="0.25">
      <c r="K56" s="143"/>
      <c r="L56" s="143"/>
      <c r="M56" s="143"/>
      <c r="N56" s="143"/>
      <c r="O56" s="143"/>
    </row>
    <row r="57" spans="11:15" ht="15.75" customHeight="1" x14ac:dyDescent="0.25">
      <c r="K57" s="143"/>
      <c r="L57" s="143"/>
      <c r="M57" s="143"/>
      <c r="N57" s="143"/>
      <c r="O57" s="143"/>
    </row>
    <row r="58" spans="11:15" ht="15.75" customHeight="1" x14ac:dyDescent="0.25">
      <c r="K58" s="143"/>
      <c r="L58" s="143"/>
      <c r="M58" s="143"/>
      <c r="N58" s="143"/>
      <c r="O58" s="143"/>
    </row>
    <row r="59" spans="11:15" ht="15.75" customHeight="1" x14ac:dyDescent="0.25">
      <c r="K59" s="143"/>
      <c r="L59" s="143"/>
      <c r="M59" s="143"/>
      <c r="N59" s="143"/>
      <c r="O59" s="143"/>
    </row>
    <row r="60" spans="11:15" ht="15.75" customHeight="1" x14ac:dyDescent="0.25">
      <c r="K60" s="143"/>
      <c r="L60" s="143"/>
      <c r="M60" s="143"/>
      <c r="N60" s="143"/>
      <c r="O60" s="143"/>
    </row>
    <row r="61" spans="11:15" ht="15.75" customHeight="1" x14ac:dyDescent="0.25">
      <c r="K61" s="143"/>
      <c r="L61" s="143"/>
      <c r="M61" s="143"/>
      <c r="N61" s="143"/>
      <c r="O61" s="143"/>
    </row>
    <row r="62" spans="11:15" ht="15.75" customHeight="1" x14ac:dyDescent="0.25">
      <c r="K62" s="143"/>
      <c r="L62" s="143"/>
      <c r="M62" s="143"/>
      <c r="N62" s="143"/>
      <c r="O62" s="143"/>
    </row>
    <row r="63" spans="11:15" ht="15.75" customHeight="1" x14ac:dyDescent="0.25">
      <c r="K63" s="143"/>
      <c r="L63" s="143"/>
      <c r="M63" s="143"/>
      <c r="N63" s="143"/>
      <c r="O63" s="143"/>
    </row>
    <row r="64" spans="11:15" ht="15.75" customHeight="1" x14ac:dyDescent="0.25">
      <c r="K64" s="143"/>
      <c r="L64" s="143"/>
      <c r="M64" s="143"/>
      <c r="N64" s="143"/>
      <c r="O64" s="143"/>
    </row>
    <row r="65" spans="11:15" ht="15.75" customHeight="1" x14ac:dyDescent="0.25">
      <c r="K65" s="143"/>
      <c r="L65" s="143"/>
      <c r="M65" s="143"/>
      <c r="N65" s="143"/>
      <c r="O65" s="143"/>
    </row>
    <row r="66" spans="11:15" ht="15.75" customHeight="1" x14ac:dyDescent="0.25">
      <c r="K66" s="143"/>
      <c r="L66" s="143"/>
      <c r="M66" s="143"/>
      <c r="N66" s="143"/>
      <c r="O66" s="143"/>
    </row>
    <row r="67" spans="11:15" ht="15.75" customHeight="1" x14ac:dyDescent="0.25">
      <c r="K67" s="143"/>
      <c r="L67" s="143"/>
      <c r="M67" s="143"/>
      <c r="N67" s="143"/>
      <c r="O67" s="143"/>
    </row>
    <row r="68" spans="11:15" ht="15.75" customHeight="1" x14ac:dyDescent="0.25">
      <c r="K68" s="143"/>
      <c r="L68" s="143"/>
      <c r="M68" s="143"/>
      <c r="N68" s="143"/>
      <c r="O68" s="143"/>
    </row>
    <row r="69" spans="11:15" ht="15.75" customHeight="1" x14ac:dyDescent="0.25">
      <c r="K69" s="143"/>
      <c r="L69" s="143"/>
      <c r="M69" s="143"/>
      <c r="N69" s="143"/>
      <c r="O69" s="143"/>
    </row>
    <row r="70" spans="11:15" ht="15.75" customHeight="1" x14ac:dyDescent="0.25">
      <c r="K70" s="143"/>
      <c r="L70" s="143"/>
      <c r="M70" s="143"/>
      <c r="N70" s="143"/>
      <c r="O70" s="143"/>
    </row>
    <row r="71" spans="11:15" ht="15.75" customHeight="1" x14ac:dyDescent="0.25">
      <c r="K71" s="143"/>
      <c r="L71" s="143"/>
      <c r="M71" s="143"/>
      <c r="N71" s="143"/>
      <c r="O71" s="143"/>
    </row>
    <row r="72" spans="11:15" ht="15.75" customHeight="1" x14ac:dyDescent="0.25">
      <c r="K72" s="143"/>
      <c r="L72" s="143"/>
      <c r="M72" s="143"/>
      <c r="N72" s="143"/>
      <c r="O72" s="143"/>
    </row>
    <row r="73" spans="11:15" ht="15.75" customHeight="1" x14ac:dyDescent="0.25">
      <c r="K73" s="143"/>
      <c r="L73" s="143"/>
      <c r="M73" s="143"/>
      <c r="N73" s="143"/>
      <c r="O73" s="143"/>
    </row>
    <row r="74" spans="11:15" ht="15.75" customHeight="1" x14ac:dyDescent="0.25">
      <c r="K74" s="143"/>
      <c r="L74" s="143"/>
      <c r="M74" s="143"/>
      <c r="N74" s="143"/>
      <c r="O74" s="143"/>
    </row>
    <row r="75" spans="11:15" ht="15.75" customHeight="1" x14ac:dyDescent="0.25">
      <c r="K75" s="143"/>
      <c r="L75" s="143"/>
      <c r="M75" s="143"/>
      <c r="N75" s="143"/>
      <c r="O75" s="143"/>
    </row>
    <row r="76" spans="11:15" ht="15.75" customHeight="1" x14ac:dyDescent="0.25">
      <c r="K76" s="143"/>
      <c r="L76" s="143"/>
      <c r="M76" s="143"/>
      <c r="N76" s="143"/>
      <c r="O76" s="143"/>
    </row>
    <row r="77" spans="11:15" ht="15.75" customHeight="1" x14ac:dyDescent="0.25">
      <c r="K77" s="143"/>
      <c r="L77" s="143"/>
      <c r="M77" s="143"/>
      <c r="N77" s="143"/>
      <c r="O77" s="143"/>
    </row>
    <row r="78" spans="11:15" ht="15.75" customHeight="1" x14ac:dyDescent="0.25">
      <c r="K78" s="143"/>
      <c r="L78" s="143"/>
      <c r="M78" s="143"/>
      <c r="N78" s="143"/>
      <c r="O78" s="143"/>
    </row>
    <row r="79" spans="11:15" ht="15.75" customHeight="1" x14ac:dyDescent="0.25">
      <c r="K79" s="143"/>
      <c r="L79" s="143"/>
      <c r="M79" s="143"/>
      <c r="N79" s="143"/>
      <c r="O79" s="143"/>
    </row>
    <row r="80" spans="11:15" ht="15.75" customHeight="1" x14ac:dyDescent="0.25">
      <c r="K80" s="143"/>
      <c r="L80" s="143"/>
      <c r="M80" s="143"/>
      <c r="N80" s="143"/>
      <c r="O80" s="143"/>
    </row>
    <row r="81" spans="11:15" ht="15.75" customHeight="1" x14ac:dyDescent="0.25">
      <c r="K81" s="143"/>
      <c r="L81" s="143"/>
      <c r="M81" s="143"/>
      <c r="N81" s="143"/>
      <c r="O81" s="143"/>
    </row>
    <row r="82" spans="11:15" ht="15.75" customHeight="1" x14ac:dyDescent="0.25">
      <c r="K82" s="143"/>
      <c r="L82" s="143"/>
      <c r="M82" s="143"/>
      <c r="N82" s="143"/>
      <c r="O82" s="143"/>
    </row>
    <row r="83" spans="11:15" ht="15.75" customHeight="1" x14ac:dyDescent="0.25">
      <c r="K83" s="143"/>
      <c r="L83" s="143"/>
      <c r="M83" s="143"/>
      <c r="N83" s="143"/>
      <c r="O83" s="143"/>
    </row>
    <row r="84" spans="11:15" ht="15.75" customHeight="1" x14ac:dyDescent="0.25">
      <c r="K84" s="143"/>
      <c r="L84" s="143"/>
      <c r="M84" s="143"/>
      <c r="N84" s="143"/>
      <c r="O84" s="143"/>
    </row>
    <row r="85" spans="11:15" ht="15.75" customHeight="1" x14ac:dyDescent="0.25">
      <c r="K85" s="143"/>
      <c r="L85" s="143"/>
      <c r="M85" s="143"/>
      <c r="N85" s="143"/>
      <c r="O85" s="143"/>
    </row>
    <row r="86" spans="11:15" ht="15.75" customHeight="1" x14ac:dyDescent="0.25">
      <c r="K86" s="143"/>
      <c r="L86" s="143"/>
      <c r="M86" s="143"/>
      <c r="N86" s="143"/>
      <c r="O86" s="143"/>
    </row>
    <row r="87" spans="11:15" ht="15.75" customHeight="1" x14ac:dyDescent="0.25">
      <c r="K87" s="143"/>
      <c r="L87" s="143"/>
      <c r="M87" s="143"/>
      <c r="N87" s="143"/>
      <c r="O87" s="143"/>
    </row>
    <row r="88" spans="11:15" ht="15.75" customHeight="1" x14ac:dyDescent="0.25">
      <c r="K88" s="143"/>
      <c r="L88" s="143"/>
      <c r="M88" s="143"/>
      <c r="N88" s="143"/>
      <c r="O88" s="143"/>
    </row>
    <row r="89" spans="11:15" ht="15.75" customHeight="1" x14ac:dyDescent="0.25">
      <c r="K89" s="143"/>
      <c r="L89" s="143"/>
      <c r="M89" s="143"/>
      <c r="N89" s="143"/>
      <c r="O89" s="143"/>
    </row>
    <row r="90" spans="11:15" ht="15.75" customHeight="1" x14ac:dyDescent="0.25">
      <c r="K90" s="143"/>
      <c r="L90" s="143"/>
      <c r="M90" s="143"/>
      <c r="N90" s="143"/>
      <c r="O90" s="143"/>
    </row>
    <row r="91" spans="11:15" ht="15.75" customHeight="1" x14ac:dyDescent="0.25">
      <c r="K91" s="143"/>
      <c r="L91" s="143"/>
      <c r="M91" s="143"/>
      <c r="N91" s="143"/>
      <c r="O91" s="143"/>
    </row>
    <row r="92" spans="11:15" ht="15.75" customHeight="1" x14ac:dyDescent="0.25">
      <c r="K92" s="143"/>
      <c r="L92" s="143"/>
      <c r="M92" s="143"/>
      <c r="N92" s="143"/>
      <c r="O92" s="143"/>
    </row>
    <row r="93" spans="11:15" ht="15.75" customHeight="1" x14ac:dyDescent="0.25">
      <c r="K93" s="143"/>
      <c r="L93" s="143"/>
      <c r="M93" s="143"/>
      <c r="N93" s="143"/>
      <c r="O93" s="143"/>
    </row>
    <row r="94" spans="11:15" ht="15.75" customHeight="1" x14ac:dyDescent="0.25">
      <c r="K94" s="143"/>
      <c r="L94" s="143"/>
      <c r="M94" s="143"/>
      <c r="N94" s="143"/>
      <c r="O94" s="143"/>
    </row>
    <row r="95" spans="11:15" ht="15.75" customHeight="1" x14ac:dyDescent="0.25">
      <c r="K95" s="143"/>
      <c r="L95" s="143"/>
      <c r="M95" s="143"/>
      <c r="N95" s="143"/>
      <c r="O95" s="143"/>
    </row>
    <row r="96" spans="11:15" ht="15.75" customHeight="1" x14ac:dyDescent="0.25">
      <c r="K96" s="143"/>
      <c r="L96" s="143"/>
      <c r="M96" s="143"/>
      <c r="N96" s="143"/>
      <c r="O96" s="143"/>
    </row>
    <row r="97" spans="11:15" ht="15.75" customHeight="1" x14ac:dyDescent="0.25">
      <c r="K97" s="143"/>
      <c r="L97" s="143"/>
      <c r="M97" s="143"/>
      <c r="N97" s="143"/>
      <c r="O97" s="143"/>
    </row>
    <row r="98" spans="11:15" ht="15.75" customHeight="1" x14ac:dyDescent="0.25">
      <c r="K98" s="143"/>
      <c r="L98" s="143"/>
      <c r="M98" s="143"/>
      <c r="N98" s="143"/>
      <c r="O98" s="143"/>
    </row>
    <row r="99" spans="11:15" ht="15.75" customHeight="1" x14ac:dyDescent="0.25">
      <c r="K99" s="143"/>
      <c r="L99" s="143"/>
      <c r="M99" s="143"/>
      <c r="N99" s="143"/>
      <c r="O99" s="143"/>
    </row>
    <row r="100" spans="11:15" ht="15.75" customHeight="1" x14ac:dyDescent="0.25">
      <c r="K100" s="143"/>
      <c r="L100" s="143"/>
      <c r="M100" s="143"/>
      <c r="N100" s="143"/>
      <c r="O100" s="143"/>
    </row>
    <row r="101" spans="11:15" ht="15.75" customHeight="1" x14ac:dyDescent="0.25">
      <c r="K101" s="143"/>
      <c r="L101" s="143"/>
      <c r="M101" s="143"/>
      <c r="N101" s="143"/>
      <c r="O101" s="143"/>
    </row>
    <row r="102" spans="11:15" ht="15.75" customHeight="1" x14ac:dyDescent="0.25">
      <c r="K102" s="143"/>
      <c r="L102" s="143"/>
      <c r="M102" s="143"/>
      <c r="N102" s="143"/>
      <c r="O102" s="143"/>
    </row>
    <row r="103" spans="11:15" ht="15.75" customHeight="1" x14ac:dyDescent="0.25">
      <c r="K103" s="143"/>
      <c r="L103" s="143"/>
      <c r="M103" s="143"/>
      <c r="N103" s="143"/>
      <c r="O103" s="143"/>
    </row>
    <row r="104" spans="11:15" ht="15.75" customHeight="1" x14ac:dyDescent="0.25">
      <c r="K104" s="143"/>
      <c r="L104" s="143"/>
      <c r="M104" s="143"/>
      <c r="N104" s="143"/>
      <c r="O104" s="143"/>
    </row>
    <row r="105" spans="11:15" ht="15.75" customHeight="1" x14ac:dyDescent="0.25">
      <c r="K105" s="143"/>
      <c r="L105" s="143"/>
      <c r="M105" s="143"/>
      <c r="N105" s="143"/>
      <c r="O105" s="143"/>
    </row>
    <row r="106" spans="11:15" ht="15.75" customHeight="1" x14ac:dyDescent="0.25">
      <c r="K106" s="143"/>
      <c r="L106" s="143"/>
      <c r="M106" s="143"/>
      <c r="N106" s="143"/>
      <c r="O106" s="143"/>
    </row>
    <row r="107" spans="11:15" ht="15.75" customHeight="1" x14ac:dyDescent="0.25">
      <c r="K107" s="143"/>
      <c r="L107" s="143"/>
      <c r="M107" s="143"/>
      <c r="N107" s="143"/>
      <c r="O107" s="143"/>
    </row>
    <row r="108" spans="11:15" ht="15.75" customHeight="1" x14ac:dyDescent="0.25">
      <c r="K108" s="143"/>
      <c r="L108" s="143"/>
      <c r="M108" s="143"/>
      <c r="N108" s="143"/>
      <c r="O108" s="143"/>
    </row>
    <row r="109" spans="11:15" ht="15.75" customHeight="1" x14ac:dyDescent="0.25">
      <c r="K109" s="143"/>
      <c r="L109" s="143"/>
      <c r="M109" s="143"/>
      <c r="N109" s="143"/>
      <c r="O109" s="143"/>
    </row>
    <row r="110" spans="11:15" ht="15.75" customHeight="1" x14ac:dyDescent="0.25">
      <c r="K110" s="143"/>
      <c r="L110" s="143"/>
      <c r="M110" s="143"/>
      <c r="N110" s="143"/>
      <c r="O110" s="143"/>
    </row>
    <row r="111" spans="11:15" ht="15.75" customHeight="1" x14ac:dyDescent="0.25">
      <c r="K111" s="143"/>
      <c r="L111" s="143"/>
      <c r="M111" s="143"/>
      <c r="N111" s="143"/>
      <c r="O111" s="143"/>
    </row>
    <row r="112" spans="11:15" ht="15.75" customHeight="1" x14ac:dyDescent="0.25">
      <c r="K112" s="143"/>
      <c r="L112" s="143"/>
      <c r="M112" s="143"/>
      <c r="N112" s="143"/>
      <c r="O112" s="143"/>
    </row>
    <row r="113" spans="11:15" ht="15.75" customHeight="1" x14ac:dyDescent="0.25">
      <c r="K113" s="143"/>
      <c r="L113" s="143"/>
      <c r="M113" s="143"/>
      <c r="N113" s="143"/>
      <c r="O113" s="143"/>
    </row>
    <row r="114" spans="11:15" ht="15.75" customHeight="1" x14ac:dyDescent="0.25">
      <c r="K114" s="143"/>
      <c r="L114" s="143"/>
      <c r="M114" s="143"/>
      <c r="N114" s="143"/>
      <c r="O114" s="143"/>
    </row>
    <row r="115" spans="11:15" ht="15.75" customHeight="1" x14ac:dyDescent="0.25">
      <c r="K115" s="143"/>
      <c r="L115" s="143"/>
      <c r="M115" s="143"/>
      <c r="N115" s="143"/>
      <c r="O115" s="143"/>
    </row>
    <row r="116" spans="11:15" ht="15.75" customHeight="1" x14ac:dyDescent="0.25">
      <c r="K116" s="143"/>
      <c r="L116" s="143"/>
      <c r="M116" s="143"/>
      <c r="N116" s="143"/>
      <c r="O116" s="143"/>
    </row>
    <row r="117" spans="11:15" ht="15.75" customHeight="1" x14ac:dyDescent="0.25">
      <c r="K117" s="143"/>
      <c r="L117" s="143"/>
      <c r="M117" s="143"/>
      <c r="N117" s="143"/>
      <c r="O117" s="143"/>
    </row>
    <row r="118" spans="11:15" ht="15.75" customHeight="1" x14ac:dyDescent="0.25">
      <c r="K118" s="143"/>
      <c r="L118" s="143"/>
      <c r="M118" s="143"/>
      <c r="N118" s="143"/>
      <c r="O118" s="143"/>
    </row>
    <row r="119" spans="11:15" ht="15.75" customHeight="1" x14ac:dyDescent="0.25">
      <c r="K119" s="143"/>
      <c r="L119" s="143"/>
      <c r="M119" s="143"/>
      <c r="N119" s="143"/>
      <c r="O119" s="143"/>
    </row>
    <row r="120" spans="11:15" ht="15.75" customHeight="1" x14ac:dyDescent="0.25">
      <c r="K120" s="143"/>
      <c r="L120" s="143"/>
      <c r="M120" s="143"/>
      <c r="N120" s="143"/>
      <c r="O120" s="143"/>
    </row>
    <row r="121" spans="11:15" ht="15.75" customHeight="1" x14ac:dyDescent="0.25">
      <c r="K121" s="143"/>
      <c r="L121" s="143"/>
      <c r="M121" s="143"/>
      <c r="N121" s="143"/>
      <c r="O121" s="143"/>
    </row>
    <row r="122" spans="11:15" ht="15.75" customHeight="1" x14ac:dyDescent="0.25">
      <c r="K122" s="143"/>
      <c r="L122" s="143"/>
      <c r="M122" s="143"/>
      <c r="N122" s="143"/>
      <c r="O122" s="143"/>
    </row>
    <row r="123" spans="11:15" ht="15.75" customHeight="1" x14ac:dyDescent="0.25">
      <c r="K123" s="143"/>
      <c r="L123" s="143"/>
      <c r="M123" s="143"/>
      <c r="N123" s="143"/>
      <c r="O123" s="143"/>
    </row>
    <row r="124" spans="11:15" ht="15.75" customHeight="1" x14ac:dyDescent="0.25">
      <c r="K124" s="143"/>
      <c r="L124" s="143"/>
      <c r="M124" s="143"/>
      <c r="N124" s="143"/>
      <c r="O124" s="143"/>
    </row>
    <row r="125" spans="11:15" ht="15.75" customHeight="1" x14ac:dyDescent="0.25">
      <c r="K125" s="143"/>
      <c r="L125" s="143"/>
      <c r="M125" s="143"/>
      <c r="N125" s="143"/>
      <c r="O125" s="143"/>
    </row>
    <row r="126" spans="11:15" ht="15.75" customHeight="1" x14ac:dyDescent="0.25">
      <c r="K126" s="143"/>
      <c r="L126" s="143"/>
      <c r="M126" s="143"/>
      <c r="N126" s="143"/>
      <c r="O126" s="143"/>
    </row>
    <row r="127" spans="11:15" ht="15.75" customHeight="1" x14ac:dyDescent="0.25">
      <c r="K127" s="143"/>
      <c r="L127" s="143"/>
      <c r="M127" s="143"/>
      <c r="N127" s="143"/>
      <c r="O127" s="143"/>
    </row>
    <row r="128" spans="11:15" ht="15.75" customHeight="1" x14ac:dyDescent="0.25">
      <c r="K128" s="143"/>
      <c r="L128" s="143"/>
      <c r="M128" s="143"/>
      <c r="N128" s="143"/>
      <c r="O128" s="143"/>
    </row>
    <row r="129" spans="11:15" ht="15.75" customHeight="1" x14ac:dyDescent="0.25">
      <c r="K129" s="143"/>
      <c r="L129" s="143"/>
      <c r="M129" s="143"/>
      <c r="N129" s="143"/>
      <c r="O129" s="143"/>
    </row>
    <row r="130" spans="11:15" ht="15.75" customHeight="1" x14ac:dyDescent="0.25">
      <c r="K130" s="143"/>
      <c r="L130" s="143"/>
      <c r="M130" s="143"/>
      <c r="N130" s="143"/>
      <c r="O130" s="143"/>
    </row>
    <row r="131" spans="11:15" ht="15.75" customHeight="1" x14ac:dyDescent="0.25">
      <c r="K131" s="143"/>
      <c r="L131" s="143"/>
      <c r="M131" s="143"/>
      <c r="N131" s="143"/>
      <c r="O131" s="143"/>
    </row>
    <row r="132" spans="11:15" ht="15.75" customHeight="1" x14ac:dyDescent="0.25">
      <c r="K132" s="143"/>
      <c r="L132" s="143"/>
      <c r="M132" s="143"/>
      <c r="N132" s="143"/>
      <c r="O132" s="143"/>
    </row>
    <row r="133" spans="11:15" ht="15.75" customHeight="1" x14ac:dyDescent="0.25">
      <c r="K133" s="143"/>
      <c r="L133" s="143"/>
      <c r="M133" s="143"/>
      <c r="N133" s="143"/>
      <c r="O133" s="143"/>
    </row>
    <row r="134" spans="11:15" ht="15.75" customHeight="1" x14ac:dyDescent="0.25">
      <c r="K134" s="143"/>
      <c r="L134" s="143"/>
      <c r="M134" s="143"/>
      <c r="N134" s="143"/>
      <c r="O134" s="143"/>
    </row>
    <row r="135" spans="11:15" ht="15.75" customHeight="1" x14ac:dyDescent="0.25">
      <c r="K135" s="143"/>
      <c r="L135" s="143"/>
      <c r="M135" s="143"/>
      <c r="N135" s="143"/>
      <c r="O135" s="143"/>
    </row>
    <row r="136" spans="11:15" ht="15.75" customHeight="1" x14ac:dyDescent="0.25">
      <c r="K136" s="143"/>
      <c r="L136" s="143"/>
      <c r="M136" s="143"/>
      <c r="N136" s="143"/>
      <c r="O136" s="143"/>
    </row>
    <row r="137" spans="11:15" ht="15.75" customHeight="1" x14ac:dyDescent="0.25">
      <c r="K137" s="143"/>
      <c r="L137" s="143"/>
      <c r="M137" s="143"/>
      <c r="N137" s="143"/>
      <c r="O137" s="143"/>
    </row>
    <row r="138" spans="11:15" ht="15.75" customHeight="1" x14ac:dyDescent="0.25">
      <c r="K138" s="143"/>
      <c r="L138" s="143"/>
      <c r="M138" s="143"/>
      <c r="N138" s="143"/>
      <c r="O138" s="143"/>
    </row>
    <row r="139" spans="11:15" ht="15.75" customHeight="1" x14ac:dyDescent="0.25">
      <c r="K139" s="143"/>
      <c r="L139" s="143"/>
      <c r="M139" s="143"/>
      <c r="N139" s="143"/>
      <c r="O139" s="143"/>
    </row>
    <row r="140" spans="11:15" ht="15.75" customHeight="1" x14ac:dyDescent="0.25">
      <c r="K140" s="143"/>
      <c r="L140" s="143"/>
      <c r="M140" s="143"/>
      <c r="N140" s="143"/>
      <c r="O140" s="143"/>
    </row>
    <row r="141" spans="11:15" ht="15.75" customHeight="1" x14ac:dyDescent="0.25">
      <c r="K141" s="143"/>
      <c r="L141" s="143"/>
      <c r="M141" s="143"/>
      <c r="N141" s="143"/>
      <c r="O141" s="143"/>
    </row>
    <row r="142" spans="11:15" ht="15.75" customHeight="1" x14ac:dyDescent="0.25">
      <c r="K142" s="143"/>
      <c r="L142" s="143"/>
      <c r="M142" s="143"/>
      <c r="N142" s="143"/>
      <c r="O142" s="143"/>
    </row>
    <row r="143" spans="11:15" ht="15.75" customHeight="1" x14ac:dyDescent="0.25">
      <c r="K143" s="143"/>
      <c r="L143" s="143"/>
      <c r="M143" s="143"/>
      <c r="N143" s="143"/>
      <c r="O143" s="143"/>
    </row>
    <row r="144" spans="11:15" ht="15.75" customHeight="1" x14ac:dyDescent="0.25">
      <c r="K144" s="143"/>
      <c r="L144" s="143"/>
      <c r="M144" s="143"/>
      <c r="N144" s="143"/>
      <c r="O144" s="143"/>
    </row>
    <row r="145" spans="11:15" ht="15.75" customHeight="1" x14ac:dyDescent="0.25">
      <c r="K145" s="143"/>
      <c r="L145" s="143"/>
      <c r="M145" s="143"/>
      <c r="N145" s="143"/>
      <c r="O145" s="143"/>
    </row>
    <row r="146" spans="11:15" ht="15.75" customHeight="1" x14ac:dyDescent="0.25">
      <c r="K146" s="143"/>
      <c r="L146" s="143"/>
      <c r="M146" s="143"/>
      <c r="N146" s="143"/>
      <c r="O146" s="143"/>
    </row>
    <row r="147" spans="11:15" ht="15.75" customHeight="1" x14ac:dyDescent="0.25">
      <c r="K147" s="143"/>
      <c r="L147" s="143"/>
      <c r="M147" s="143"/>
      <c r="N147" s="143"/>
      <c r="O147" s="143"/>
    </row>
    <row r="148" spans="11:15" ht="15.75" customHeight="1" x14ac:dyDescent="0.25">
      <c r="K148" s="143"/>
      <c r="L148" s="143"/>
      <c r="M148" s="143"/>
      <c r="N148" s="143"/>
      <c r="O148" s="143"/>
    </row>
    <row r="149" spans="11:15" ht="15.75" customHeight="1" x14ac:dyDescent="0.25">
      <c r="K149" s="143"/>
      <c r="L149" s="143"/>
      <c r="M149" s="143"/>
      <c r="N149" s="143"/>
      <c r="O149" s="143"/>
    </row>
    <row r="150" spans="11:15" ht="15.75" customHeight="1" x14ac:dyDescent="0.25">
      <c r="K150" s="143"/>
      <c r="L150" s="143"/>
      <c r="M150" s="143"/>
      <c r="N150" s="143"/>
      <c r="O150" s="143"/>
    </row>
    <row r="151" spans="11:15" ht="15.75" customHeight="1" x14ac:dyDescent="0.25">
      <c r="K151" s="143"/>
      <c r="L151" s="143"/>
      <c r="M151" s="143"/>
      <c r="N151" s="143"/>
      <c r="O151" s="143"/>
    </row>
    <row r="152" spans="11:15" ht="15.75" customHeight="1" x14ac:dyDescent="0.25">
      <c r="K152" s="143"/>
      <c r="L152" s="143"/>
      <c r="M152" s="143"/>
      <c r="N152" s="143"/>
      <c r="O152" s="143"/>
    </row>
    <row r="153" spans="11:15" ht="15.75" customHeight="1" x14ac:dyDescent="0.25">
      <c r="K153" s="143"/>
      <c r="L153" s="143"/>
      <c r="M153" s="143"/>
      <c r="N153" s="143"/>
      <c r="O153" s="143"/>
    </row>
    <row r="154" spans="11:15" ht="15.75" customHeight="1" x14ac:dyDescent="0.25">
      <c r="K154" s="143"/>
      <c r="L154" s="143"/>
      <c r="M154" s="143"/>
      <c r="N154" s="143"/>
      <c r="O154" s="143"/>
    </row>
    <row r="155" spans="11:15" ht="15.75" customHeight="1" x14ac:dyDescent="0.25">
      <c r="K155" s="143"/>
      <c r="L155" s="143"/>
      <c r="M155" s="143"/>
      <c r="N155" s="143"/>
      <c r="O155" s="143"/>
    </row>
    <row r="156" spans="11:15" ht="15.75" customHeight="1" x14ac:dyDescent="0.25">
      <c r="K156" s="143"/>
      <c r="L156" s="143"/>
      <c r="M156" s="143"/>
      <c r="N156" s="143"/>
      <c r="O156" s="143"/>
    </row>
    <row r="157" spans="11:15" ht="15.75" customHeight="1" x14ac:dyDescent="0.25">
      <c r="K157" s="143"/>
      <c r="L157" s="143"/>
      <c r="M157" s="143"/>
      <c r="N157" s="143"/>
      <c r="O157" s="143"/>
    </row>
    <row r="158" spans="11:15" ht="15.75" customHeight="1" x14ac:dyDescent="0.25">
      <c r="K158" s="143"/>
      <c r="L158" s="143"/>
      <c r="M158" s="143"/>
      <c r="N158" s="143"/>
      <c r="O158" s="143"/>
    </row>
    <row r="159" spans="11:15" ht="15.75" customHeight="1" x14ac:dyDescent="0.25">
      <c r="K159" s="143"/>
      <c r="L159" s="143"/>
      <c r="M159" s="143"/>
      <c r="N159" s="143"/>
      <c r="O159" s="143"/>
    </row>
    <row r="160" spans="11:15" ht="15.75" customHeight="1" x14ac:dyDescent="0.25">
      <c r="K160" s="143"/>
      <c r="L160" s="143"/>
      <c r="M160" s="143"/>
      <c r="N160" s="143"/>
      <c r="O160" s="143"/>
    </row>
    <row r="161" spans="11:15" ht="15.75" customHeight="1" x14ac:dyDescent="0.25">
      <c r="K161" s="143"/>
      <c r="L161" s="143"/>
      <c r="M161" s="143"/>
      <c r="N161" s="143"/>
      <c r="O161" s="143"/>
    </row>
    <row r="162" spans="11:15" ht="15.75" customHeight="1" x14ac:dyDescent="0.25">
      <c r="K162" s="143"/>
      <c r="L162" s="143"/>
      <c r="M162" s="143"/>
      <c r="N162" s="143"/>
      <c r="O162" s="143"/>
    </row>
    <row r="163" spans="11:15" ht="15.75" customHeight="1" x14ac:dyDescent="0.25">
      <c r="K163" s="143"/>
      <c r="L163" s="143"/>
      <c r="M163" s="143"/>
      <c r="N163" s="143"/>
      <c r="O163" s="143"/>
    </row>
    <row r="164" spans="11:15" ht="15.75" customHeight="1" x14ac:dyDescent="0.25">
      <c r="K164" s="143"/>
      <c r="L164" s="143"/>
      <c r="M164" s="143"/>
      <c r="N164" s="143"/>
      <c r="O164" s="143"/>
    </row>
    <row r="165" spans="11:15" ht="15.75" customHeight="1" x14ac:dyDescent="0.25">
      <c r="K165" s="143"/>
      <c r="L165" s="143"/>
      <c r="M165" s="143"/>
      <c r="N165" s="143"/>
      <c r="O165" s="143"/>
    </row>
    <row r="166" spans="11:15" ht="15.75" customHeight="1" x14ac:dyDescent="0.25">
      <c r="K166" s="143"/>
      <c r="L166" s="143"/>
      <c r="M166" s="143"/>
      <c r="N166" s="143"/>
      <c r="O166" s="143"/>
    </row>
    <row r="167" spans="11:15" ht="15.75" customHeight="1" x14ac:dyDescent="0.25">
      <c r="K167" s="143"/>
      <c r="L167" s="143"/>
      <c r="M167" s="143"/>
      <c r="N167" s="143"/>
      <c r="O167" s="143"/>
    </row>
    <row r="168" spans="11:15" ht="15.75" customHeight="1" x14ac:dyDescent="0.25">
      <c r="K168" s="143"/>
      <c r="L168" s="143"/>
      <c r="M168" s="143"/>
      <c r="N168" s="143"/>
      <c r="O168" s="143"/>
    </row>
    <row r="169" spans="11:15" ht="15.75" customHeight="1" x14ac:dyDescent="0.25">
      <c r="K169" s="143"/>
      <c r="L169" s="143"/>
      <c r="M169" s="143"/>
      <c r="N169" s="143"/>
      <c r="O169" s="143"/>
    </row>
    <row r="170" spans="11:15" ht="15.75" customHeight="1" x14ac:dyDescent="0.25">
      <c r="K170" s="143"/>
      <c r="L170" s="143"/>
      <c r="M170" s="143"/>
      <c r="N170" s="143"/>
      <c r="O170" s="143"/>
    </row>
    <row r="171" spans="11:15" ht="15.75" customHeight="1" x14ac:dyDescent="0.25">
      <c r="K171" s="143"/>
      <c r="L171" s="143"/>
      <c r="M171" s="143"/>
      <c r="N171" s="143"/>
      <c r="O171" s="143"/>
    </row>
    <row r="172" spans="11:15" ht="15.75" customHeight="1" x14ac:dyDescent="0.25">
      <c r="K172" s="143"/>
      <c r="L172" s="143"/>
      <c r="M172" s="143"/>
      <c r="N172" s="143"/>
      <c r="O172" s="143"/>
    </row>
    <row r="173" spans="11:15" ht="15.75" customHeight="1" x14ac:dyDescent="0.25">
      <c r="K173" s="143"/>
      <c r="L173" s="143"/>
      <c r="M173" s="143"/>
      <c r="N173" s="143"/>
      <c r="O173" s="143"/>
    </row>
    <row r="174" spans="11:15" ht="15.75" customHeight="1" x14ac:dyDescent="0.25">
      <c r="K174" s="143"/>
      <c r="L174" s="143"/>
      <c r="M174" s="143"/>
      <c r="N174" s="143"/>
      <c r="O174" s="143"/>
    </row>
    <row r="175" spans="11:15" ht="15.75" customHeight="1" x14ac:dyDescent="0.25">
      <c r="K175" s="143"/>
      <c r="L175" s="143"/>
      <c r="M175" s="143"/>
      <c r="N175" s="143"/>
      <c r="O175" s="143"/>
    </row>
    <row r="176" spans="11:15" ht="15.75" customHeight="1" x14ac:dyDescent="0.25">
      <c r="K176" s="143"/>
      <c r="L176" s="143"/>
      <c r="M176" s="143"/>
      <c r="N176" s="143"/>
      <c r="O176" s="143"/>
    </row>
    <row r="177" spans="11:15" ht="15.75" customHeight="1" x14ac:dyDescent="0.25">
      <c r="K177" s="143"/>
      <c r="L177" s="143"/>
      <c r="M177" s="143"/>
      <c r="N177" s="143"/>
      <c r="O177" s="143"/>
    </row>
    <row r="178" spans="11:15" ht="15.75" customHeight="1" x14ac:dyDescent="0.25">
      <c r="K178" s="143"/>
      <c r="L178" s="143"/>
      <c r="M178" s="143"/>
      <c r="N178" s="143"/>
      <c r="O178" s="143"/>
    </row>
    <row r="179" spans="11:15" ht="15.75" customHeight="1" x14ac:dyDescent="0.25">
      <c r="K179" s="143"/>
      <c r="L179" s="143"/>
      <c r="M179" s="143"/>
      <c r="N179" s="143"/>
      <c r="O179" s="143"/>
    </row>
    <row r="180" spans="11:15" ht="15.75" customHeight="1" x14ac:dyDescent="0.25">
      <c r="K180" s="143"/>
      <c r="L180" s="143"/>
      <c r="M180" s="143"/>
      <c r="N180" s="143"/>
      <c r="O180" s="143"/>
    </row>
    <row r="181" spans="11:15" ht="15.75" customHeight="1" x14ac:dyDescent="0.25">
      <c r="K181" s="143"/>
      <c r="L181" s="143"/>
      <c r="M181" s="143"/>
      <c r="N181" s="143"/>
      <c r="O181" s="143"/>
    </row>
    <row r="182" spans="11:15" ht="15.75" customHeight="1" x14ac:dyDescent="0.25">
      <c r="K182" s="143"/>
      <c r="L182" s="143"/>
      <c r="M182" s="143"/>
      <c r="N182" s="143"/>
      <c r="O182" s="143"/>
    </row>
    <row r="183" spans="11:15" ht="15.75" customHeight="1" x14ac:dyDescent="0.25">
      <c r="K183" s="143"/>
      <c r="L183" s="143"/>
      <c r="M183" s="143"/>
      <c r="N183" s="143"/>
      <c r="O183" s="143"/>
    </row>
    <row r="184" spans="11:15" ht="15.75" customHeight="1" x14ac:dyDescent="0.25">
      <c r="K184" s="143"/>
      <c r="L184" s="143"/>
      <c r="M184" s="143"/>
      <c r="N184" s="143"/>
      <c r="O184" s="143"/>
    </row>
    <row r="185" spans="11:15" ht="15.75" customHeight="1" x14ac:dyDescent="0.25">
      <c r="K185" s="143"/>
      <c r="L185" s="143"/>
      <c r="M185" s="143"/>
      <c r="N185" s="143"/>
      <c r="O185" s="143"/>
    </row>
    <row r="186" spans="11:15" ht="15.75" customHeight="1" x14ac:dyDescent="0.25">
      <c r="K186" s="143"/>
      <c r="L186" s="143"/>
      <c r="M186" s="143"/>
      <c r="N186" s="143"/>
      <c r="O186" s="143"/>
    </row>
    <row r="187" spans="11:15" ht="15.75" customHeight="1" x14ac:dyDescent="0.25">
      <c r="K187" s="143"/>
      <c r="L187" s="143"/>
      <c r="M187" s="143"/>
      <c r="N187" s="143"/>
      <c r="O187" s="143"/>
    </row>
    <row r="188" spans="11:15" ht="15.75" customHeight="1" x14ac:dyDescent="0.25">
      <c r="K188" s="143"/>
      <c r="L188" s="143"/>
      <c r="M188" s="143"/>
      <c r="N188" s="143"/>
      <c r="O188" s="143"/>
    </row>
    <row r="189" spans="11:15" ht="15.75" customHeight="1" x14ac:dyDescent="0.25">
      <c r="K189" s="143"/>
      <c r="L189" s="143"/>
      <c r="M189" s="143"/>
      <c r="N189" s="143"/>
      <c r="O189" s="143"/>
    </row>
    <row r="190" spans="11:15" ht="15.75" customHeight="1" x14ac:dyDescent="0.25">
      <c r="K190" s="143"/>
      <c r="L190" s="143"/>
      <c r="M190" s="143"/>
      <c r="N190" s="143"/>
      <c r="O190" s="143"/>
    </row>
    <row r="191" spans="11:15" ht="15.75" customHeight="1" x14ac:dyDescent="0.25">
      <c r="K191" s="143"/>
      <c r="L191" s="143"/>
      <c r="M191" s="143"/>
      <c r="N191" s="143"/>
      <c r="O191" s="143"/>
    </row>
    <row r="192" spans="11:15" ht="15.75" customHeight="1" x14ac:dyDescent="0.25">
      <c r="K192" s="143"/>
      <c r="L192" s="143"/>
      <c r="M192" s="143"/>
      <c r="N192" s="143"/>
      <c r="O192" s="143"/>
    </row>
    <row r="193" spans="11:15" ht="15.75" customHeight="1" x14ac:dyDescent="0.25">
      <c r="K193" s="143"/>
      <c r="L193" s="143"/>
      <c r="M193" s="143"/>
      <c r="N193" s="143"/>
      <c r="O193" s="143"/>
    </row>
    <row r="194" spans="11:15" ht="15.75" customHeight="1" x14ac:dyDescent="0.25">
      <c r="K194" s="143"/>
      <c r="L194" s="143"/>
      <c r="M194" s="143"/>
      <c r="N194" s="143"/>
      <c r="O194" s="143"/>
    </row>
    <row r="195" spans="11:15" ht="15.75" customHeight="1" x14ac:dyDescent="0.25">
      <c r="K195" s="143"/>
      <c r="L195" s="143"/>
      <c r="M195" s="143"/>
      <c r="N195" s="143"/>
      <c r="O195" s="143"/>
    </row>
    <row r="196" spans="11:15" ht="15.75" customHeight="1" x14ac:dyDescent="0.25">
      <c r="K196" s="143"/>
      <c r="L196" s="143"/>
      <c r="M196" s="143"/>
      <c r="N196" s="143"/>
      <c r="O196" s="143"/>
    </row>
    <row r="197" spans="11:15" ht="15.75" customHeight="1" x14ac:dyDescent="0.25">
      <c r="K197" s="143"/>
      <c r="L197" s="143"/>
      <c r="M197" s="143"/>
      <c r="N197" s="143"/>
      <c r="O197" s="143"/>
    </row>
    <row r="198" spans="11:15" ht="15.75" customHeight="1" x14ac:dyDescent="0.25">
      <c r="K198" s="143"/>
      <c r="L198" s="143"/>
      <c r="M198" s="143"/>
      <c r="N198" s="143"/>
      <c r="O198" s="143"/>
    </row>
    <row r="199" spans="11:15" ht="15.75" customHeight="1" x14ac:dyDescent="0.25">
      <c r="K199" s="143"/>
      <c r="L199" s="143"/>
      <c r="M199" s="143"/>
      <c r="N199" s="143"/>
      <c r="O199" s="143"/>
    </row>
    <row r="200" spans="11:15" ht="15.75" customHeight="1" x14ac:dyDescent="0.25">
      <c r="K200" s="143"/>
      <c r="L200" s="143"/>
      <c r="M200" s="143"/>
      <c r="N200" s="143"/>
      <c r="O200" s="143"/>
    </row>
    <row r="201" spans="11:15" ht="15.75" customHeight="1" x14ac:dyDescent="0.25">
      <c r="K201" s="143"/>
      <c r="L201" s="143"/>
      <c r="M201" s="143"/>
      <c r="N201" s="143"/>
      <c r="O201" s="143"/>
    </row>
    <row r="202" spans="11:15" ht="15.75" customHeight="1" x14ac:dyDescent="0.25">
      <c r="K202" s="143"/>
      <c r="L202" s="143"/>
      <c r="M202" s="143"/>
      <c r="N202" s="143"/>
      <c r="O202" s="143"/>
    </row>
    <row r="203" spans="11:15" ht="15.75" customHeight="1" x14ac:dyDescent="0.25">
      <c r="K203" s="143"/>
      <c r="L203" s="143"/>
      <c r="M203" s="143"/>
      <c r="N203" s="143"/>
      <c r="O203" s="143"/>
    </row>
    <row r="204" spans="11:15" ht="15.75" customHeight="1" x14ac:dyDescent="0.25">
      <c r="K204" s="143"/>
      <c r="L204" s="143"/>
      <c r="M204" s="143"/>
      <c r="N204" s="143"/>
      <c r="O204" s="143"/>
    </row>
    <row r="205" spans="11:15" ht="15.75" customHeight="1" x14ac:dyDescent="0.25">
      <c r="K205" s="143"/>
      <c r="L205" s="143"/>
      <c r="M205" s="143"/>
      <c r="N205" s="143"/>
      <c r="O205" s="143"/>
    </row>
    <row r="206" spans="11:15" ht="15.75" customHeight="1" x14ac:dyDescent="0.25">
      <c r="K206" s="143"/>
      <c r="L206" s="143"/>
      <c r="M206" s="143"/>
      <c r="N206" s="143"/>
      <c r="O206" s="143"/>
    </row>
    <row r="207" spans="11:15" ht="15.75" customHeight="1" x14ac:dyDescent="0.25">
      <c r="K207" s="143"/>
      <c r="L207" s="143"/>
      <c r="M207" s="143"/>
      <c r="N207" s="143"/>
      <c r="O207" s="143"/>
    </row>
    <row r="208" spans="11:15" ht="15.75" customHeight="1" x14ac:dyDescent="0.25">
      <c r="K208" s="143"/>
      <c r="L208" s="143"/>
      <c r="M208" s="143"/>
      <c r="N208" s="143"/>
      <c r="O208" s="143"/>
    </row>
    <row r="209" spans="11:15" ht="15.75" customHeight="1" x14ac:dyDescent="0.25">
      <c r="K209" s="143"/>
      <c r="L209" s="143"/>
      <c r="M209" s="143"/>
      <c r="N209" s="143"/>
      <c r="O209" s="143"/>
    </row>
    <row r="210" spans="11:15" ht="15.75" customHeight="1" x14ac:dyDescent="0.25">
      <c r="K210" s="143"/>
      <c r="L210" s="143"/>
      <c r="M210" s="143"/>
      <c r="N210" s="143"/>
      <c r="O210" s="143"/>
    </row>
    <row r="211" spans="11:15" ht="15.75" customHeight="1" x14ac:dyDescent="0.25">
      <c r="K211" s="143"/>
      <c r="L211" s="143"/>
      <c r="M211" s="143"/>
      <c r="N211" s="143"/>
      <c r="O211" s="143"/>
    </row>
    <row r="212" spans="11:15" ht="15.75" customHeight="1" x14ac:dyDescent="0.25">
      <c r="K212" s="143"/>
      <c r="L212" s="143"/>
      <c r="M212" s="143"/>
      <c r="N212" s="143"/>
      <c r="O212" s="143"/>
    </row>
    <row r="213" spans="11:15" ht="15.75" customHeight="1" x14ac:dyDescent="0.25">
      <c r="K213" s="143"/>
      <c r="L213" s="143"/>
      <c r="M213" s="143"/>
      <c r="N213" s="143"/>
      <c r="O213" s="143"/>
    </row>
    <row r="214" spans="11:15" ht="15.75" customHeight="1" x14ac:dyDescent="0.25">
      <c r="K214" s="143"/>
      <c r="L214" s="143"/>
      <c r="M214" s="143"/>
      <c r="N214" s="143"/>
      <c r="O214" s="143"/>
    </row>
    <row r="215" spans="11:15" ht="15.75" customHeight="1" x14ac:dyDescent="0.25">
      <c r="K215" s="143"/>
      <c r="L215" s="143"/>
      <c r="M215" s="143"/>
      <c r="N215" s="143"/>
      <c r="O215" s="143"/>
    </row>
    <row r="216" spans="11:15" ht="15.75" customHeight="1" x14ac:dyDescent="0.25">
      <c r="K216" s="143"/>
      <c r="L216" s="143"/>
      <c r="M216" s="143"/>
      <c r="N216" s="143"/>
      <c r="O216" s="143"/>
    </row>
    <row r="217" spans="11:15" ht="15.75" customHeight="1" x14ac:dyDescent="0.25">
      <c r="K217" s="143"/>
      <c r="L217" s="143"/>
      <c r="M217" s="143"/>
      <c r="N217" s="143"/>
      <c r="O217" s="143"/>
    </row>
    <row r="218" spans="11:15" ht="15.75" customHeight="1" x14ac:dyDescent="0.25">
      <c r="K218" s="143"/>
      <c r="L218" s="143"/>
      <c r="M218" s="143"/>
      <c r="N218" s="143"/>
      <c r="O218" s="143"/>
    </row>
    <row r="219" spans="11:15" ht="15.75" customHeight="1" x14ac:dyDescent="0.25">
      <c r="K219" s="143"/>
      <c r="L219" s="143"/>
      <c r="M219" s="143"/>
      <c r="N219" s="143"/>
      <c r="O219" s="143"/>
    </row>
    <row r="220" spans="11:15" ht="15.75" customHeight="1" x14ac:dyDescent="0.25">
      <c r="K220" s="143"/>
      <c r="L220" s="143"/>
      <c r="M220" s="143"/>
      <c r="N220" s="143"/>
      <c r="O220" s="143"/>
    </row>
    <row r="221" spans="11:15" ht="15.75" customHeight="1" x14ac:dyDescent="0.25">
      <c r="K221" s="143"/>
      <c r="L221" s="143"/>
      <c r="M221" s="143"/>
      <c r="N221" s="143"/>
      <c r="O221" s="143"/>
    </row>
    <row r="222" spans="11:15" ht="15.75" customHeight="1" x14ac:dyDescent="0.25">
      <c r="K222" s="143"/>
      <c r="L222" s="143"/>
      <c r="M222" s="143"/>
      <c r="N222" s="143"/>
      <c r="O222" s="143"/>
    </row>
    <row r="223" spans="11:15" ht="15.75" customHeight="1" x14ac:dyDescent="0.25">
      <c r="K223" s="143"/>
      <c r="L223" s="143"/>
      <c r="M223" s="143"/>
      <c r="N223" s="143"/>
      <c r="O223" s="143"/>
    </row>
    <row r="224" spans="11:15" ht="15.75" customHeight="1" x14ac:dyDescent="0.25">
      <c r="K224" s="143"/>
      <c r="L224" s="143"/>
      <c r="M224" s="143"/>
      <c r="N224" s="143"/>
      <c r="O224" s="143"/>
    </row>
    <row r="225" spans="11:15" ht="15.75" customHeight="1" x14ac:dyDescent="0.25">
      <c r="K225" s="143"/>
      <c r="L225" s="143"/>
      <c r="M225" s="143"/>
      <c r="N225" s="143"/>
      <c r="O225" s="143"/>
    </row>
    <row r="226" spans="11:15" ht="15.75" customHeight="1" x14ac:dyDescent="0.25">
      <c r="K226" s="143"/>
      <c r="L226" s="143"/>
      <c r="M226" s="143"/>
      <c r="N226" s="143"/>
      <c r="O226" s="143"/>
    </row>
    <row r="227" spans="11:15" ht="15.75" customHeight="1" x14ac:dyDescent="0.25">
      <c r="K227" s="143"/>
      <c r="L227" s="143"/>
      <c r="M227" s="143"/>
      <c r="N227" s="143"/>
      <c r="O227" s="143"/>
    </row>
    <row r="228" spans="11:15" ht="15.75" customHeight="1" x14ac:dyDescent="0.25">
      <c r="K228" s="143"/>
      <c r="L228" s="143"/>
      <c r="M228" s="143"/>
      <c r="N228" s="143"/>
      <c r="O228" s="143"/>
    </row>
    <row r="229" spans="11:15" ht="15.75" customHeight="1" x14ac:dyDescent="0.25">
      <c r="K229" s="143"/>
      <c r="L229" s="143"/>
      <c r="M229" s="143"/>
      <c r="N229" s="143"/>
      <c r="O229" s="143"/>
    </row>
    <row r="230" spans="11:15" ht="15.75" customHeight="1" x14ac:dyDescent="0.25">
      <c r="K230" s="143"/>
      <c r="L230" s="143"/>
      <c r="M230" s="143"/>
      <c r="N230" s="143"/>
      <c r="O230" s="143"/>
    </row>
    <row r="231" spans="11:15" ht="15.75" customHeight="1" x14ac:dyDescent="0.25">
      <c r="K231" s="143"/>
      <c r="L231" s="143"/>
      <c r="M231" s="143"/>
      <c r="N231" s="143"/>
      <c r="O231" s="143"/>
    </row>
    <row r="232" spans="11:15" ht="15.75" customHeight="1" x14ac:dyDescent="0.25"/>
    <row r="233" spans="11:15" ht="15.75" customHeight="1" x14ac:dyDescent="0.25"/>
    <row r="234" spans="11:15" ht="15.75" customHeight="1" x14ac:dyDescent="0.25"/>
    <row r="235" spans="11:15" ht="15.75" customHeight="1" x14ac:dyDescent="0.25"/>
    <row r="236" spans="11:15" ht="15.75" customHeight="1" x14ac:dyDescent="0.25"/>
    <row r="237" spans="11:15" ht="15.75" customHeight="1" x14ac:dyDescent="0.25"/>
    <row r="238" spans="11:15" ht="15.75" customHeight="1" x14ac:dyDescent="0.25"/>
    <row r="239" spans="11:15" ht="15.75" customHeight="1" x14ac:dyDescent="0.25"/>
    <row r="240" spans="11:1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149">
    <mergeCell ref="A5:AA5"/>
    <mergeCell ref="A7:AA7"/>
    <mergeCell ref="A32:D32"/>
    <mergeCell ref="E32:AA33"/>
    <mergeCell ref="A33:B33"/>
    <mergeCell ref="C33:D33"/>
    <mergeCell ref="A34:A37"/>
    <mergeCell ref="B37:AA37"/>
    <mergeCell ref="A1:AA1"/>
    <mergeCell ref="A2:AA2"/>
    <mergeCell ref="A3:AA3"/>
    <mergeCell ref="A15:A17"/>
    <mergeCell ref="B15:B17"/>
    <mergeCell ref="D15:I15"/>
    <mergeCell ref="J15:O15"/>
    <mergeCell ref="P15:U15"/>
    <mergeCell ref="V15:AA15"/>
    <mergeCell ref="D14:I14"/>
    <mergeCell ref="J14:O14"/>
    <mergeCell ref="P14:U14"/>
    <mergeCell ref="V14:AA14"/>
    <mergeCell ref="AT31:AY31"/>
    <mergeCell ref="AZ31:BE31"/>
    <mergeCell ref="BF31:BK31"/>
    <mergeCell ref="B36:AA36"/>
    <mergeCell ref="B35:AA35"/>
    <mergeCell ref="AN30:AS30"/>
    <mergeCell ref="AT30:AY30"/>
    <mergeCell ref="AZ30:BE30"/>
    <mergeCell ref="BF30:BK30"/>
    <mergeCell ref="A31:B31"/>
    <mergeCell ref="D31:I31"/>
    <mergeCell ref="J31:O31"/>
    <mergeCell ref="P31:U31"/>
    <mergeCell ref="V31:AA31"/>
    <mergeCell ref="AB31:AG31"/>
    <mergeCell ref="A30:B30"/>
    <mergeCell ref="D30:I30"/>
    <mergeCell ref="J30:O30"/>
    <mergeCell ref="P30:U30"/>
    <mergeCell ref="V30:AA30"/>
    <mergeCell ref="AB30:AG30"/>
    <mergeCell ref="AH30:AM30"/>
    <mergeCell ref="AH31:AM31"/>
    <mergeCell ref="AN31:AS31"/>
    <mergeCell ref="BF26:BK26"/>
    <mergeCell ref="A27:A28"/>
    <mergeCell ref="A29:B29"/>
    <mergeCell ref="D29:I29"/>
    <mergeCell ref="J29:O29"/>
    <mergeCell ref="P29:U29"/>
    <mergeCell ref="V29:AA29"/>
    <mergeCell ref="AB29:AG29"/>
    <mergeCell ref="AH29:AM29"/>
    <mergeCell ref="AN29:AS29"/>
    <mergeCell ref="AT29:AY29"/>
    <mergeCell ref="AZ29:BE29"/>
    <mergeCell ref="BF29:BK29"/>
    <mergeCell ref="J26:O26"/>
    <mergeCell ref="P26:U26"/>
    <mergeCell ref="V26:AA26"/>
    <mergeCell ref="AB26:AG26"/>
    <mergeCell ref="AH26:AM26"/>
    <mergeCell ref="AN26:AS26"/>
    <mergeCell ref="AT26:AY26"/>
    <mergeCell ref="AZ26:BE26"/>
    <mergeCell ref="V25:AA25"/>
    <mergeCell ref="AB25:AG25"/>
    <mergeCell ref="AH25:AM25"/>
    <mergeCell ref="AN25:AS25"/>
    <mergeCell ref="AT25:AY25"/>
    <mergeCell ref="AZ25:BE25"/>
    <mergeCell ref="AN20:AS20"/>
    <mergeCell ref="AT20:AY20"/>
    <mergeCell ref="AZ20:BE20"/>
    <mergeCell ref="BF20:BK20"/>
    <mergeCell ref="A21:A24"/>
    <mergeCell ref="A25:A26"/>
    <mergeCell ref="B25:B26"/>
    <mergeCell ref="D25:I25"/>
    <mergeCell ref="J25:O25"/>
    <mergeCell ref="P25:U25"/>
    <mergeCell ref="D20:I20"/>
    <mergeCell ref="J20:O20"/>
    <mergeCell ref="P20:U20"/>
    <mergeCell ref="V20:AA20"/>
    <mergeCell ref="AB20:AG20"/>
    <mergeCell ref="AH20:AM20"/>
    <mergeCell ref="A19:A20"/>
    <mergeCell ref="B19:B20"/>
    <mergeCell ref="D19:I19"/>
    <mergeCell ref="J19:O19"/>
    <mergeCell ref="P19:U19"/>
    <mergeCell ref="V19:AA19"/>
    <mergeCell ref="BF25:BK25"/>
    <mergeCell ref="D26:I26"/>
    <mergeCell ref="AB19:AG19"/>
    <mergeCell ref="AH19:AM19"/>
    <mergeCell ref="AN19:AS19"/>
    <mergeCell ref="AT19:AY19"/>
    <mergeCell ref="AZ19:BE19"/>
    <mergeCell ref="BF19:BK19"/>
    <mergeCell ref="AN18:AS18"/>
    <mergeCell ref="AT18:AY18"/>
    <mergeCell ref="AZ18:BE18"/>
    <mergeCell ref="BF18:BK18"/>
    <mergeCell ref="AN16:AS16"/>
    <mergeCell ref="AT16:AY16"/>
    <mergeCell ref="AZ16:BE16"/>
    <mergeCell ref="BF16:BK16"/>
    <mergeCell ref="D18:I18"/>
    <mergeCell ref="J18:O18"/>
    <mergeCell ref="P18:U18"/>
    <mergeCell ref="V18:AA18"/>
    <mergeCell ref="AB18:AG18"/>
    <mergeCell ref="AH18:AM18"/>
    <mergeCell ref="D16:I16"/>
    <mergeCell ref="J16:O16"/>
    <mergeCell ref="P16:U16"/>
    <mergeCell ref="V16:AA16"/>
    <mergeCell ref="AB16:AG16"/>
    <mergeCell ref="AH16:AM16"/>
    <mergeCell ref="AB15:AG15"/>
    <mergeCell ref="AH15:AM15"/>
    <mergeCell ref="AN15:AS15"/>
    <mergeCell ref="AT15:AY15"/>
    <mergeCell ref="AZ15:BE15"/>
    <mergeCell ref="BF15:BK15"/>
    <mergeCell ref="AN14:AS14"/>
    <mergeCell ref="AT14:AY14"/>
    <mergeCell ref="AZ14:BE14"/>
    <mergeCell ref="BF14:BK14"/>
    <mergeCell ref="AB14:AG14"/>
    <mergeCell ref="AH14:AM14"/>
    <mergeCell ref="AB12:AG12"/>
    <mergeCell ref="AH12:AM12"/>
    <mergeCell ref="AN12:AS12"/>
    <mergeCell ref="AT12:AY12"/>
    <mergeCell ref="AZ12:BE12"/>
    <mergeCell ref="BF12:BK12"/>
    <mergeCell ref="A11:C11"/>
    <mergeCell ref="D11:AA11"/>
    <mergeCell ref="A12:A13"/>
    <mergeCell ref="B12:B13"/>
    <mergeCell ref="C12:C13"/>
    <mergeCell ref="D12:I12"/>
    <mergeCell ref="J12:O12"/>
    <mergeCell ref="P12:U12"/>
    <mergeCell ref="V12:AA12"/>
  </mergeCells>
  <printOptions horizontalCentered="1"/>
  <pageMargins left="0" right="0" top="0.47244094488188981" bottom="0.43307086614173229" header="0" footer="0.25"/>
  <pageSetup paperSize="9" scale="82" fitToWidth="0" orientation="landscape" r:id="rId1"/>
  <headerFooter>
    <oddHeader>&amp;R&amp;8Fls..:_________
Processo n.º  23069.166939/2022-61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Resumo</vt:lpstr>
      <vt:lpstr>Orçamento</vt:lpstr>
      <vt:lpstr>Cronograma </vt:lpstr>
      <vt:lpstr>'Cronograma '!Area_de_impressao</vt:lpstr>
      <vt:lpstr>Orçamento!Area_de_impressao</vt:lpstr>
      <vt:lpstr>Resumo!Area_de_impressao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2022-06-15T15:19:04Z</cp:lastPrinted>
  <dcterms:created xsi:type="dcterms:W3CDTF">2009-04-27T20:33:58Z</dcterms:created>
  <dcterms:modified xsi:type="dcterms:W3CDTF">2022-06-15T15:54:11Z</dcterms:modified>
</cp:coreProperties>
</file>