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850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G58" i="1" l="1"/>
  <c r="H58" i="1" s="1"/>
  <c r="G57" i="1"/>
  <c r="H57" i="1" s="1"/>
  <c r="G56" i="1"/>
  <c r="H56" i="1" s="1"/>
  <c r="G55" i="1"/>
  <c r="H55" i="1" s="1"/>
  <c r="G54" i="1"/>
  <c r="H54" i="1" s="1"/>
  <c r="G53" i="1"/>
  <c r="H53" i="1" s="1"/>
  <c r="G52" i="1"/>
  <c r="H52" i="1" s="1"/>
  <c r="G51" i="1"/>
  <c r="H51" i="1" s="1"/>
  <c r="G50" i="1"/>
  <c r="E50" i="1"/>
  <c r="H50" i="1" s="1"/>
  <c r="H49" i="1"/>
  <c r="G49" i="1"/>
  <c r="H48" i="1"/>
  <c r="G48" i="1"/>
  <c r="H47" i="1"/>
  <c r="G47" i="1"/>
  <c r="E47" i="1"/>
  <c r="G46" i="1"/>
  <c r="H46" i="1" s="1"/>
  <c r="G45" i="1"/>
  <c r="E45" i="1"/>
  <c r="H45" i="1" s="1"/>
  <c r="H44" i="1"/>
  <c r="G44" i="1"/>
  <c r="H43" i="1"/>
  <c r="G43" i="1"/>
  <c r="H42" i="1"/>
  <c r="G42" i="1"/>
  <c r="H41" i="1"/>
  <c r="G41" i="1"/>
  <c r="H40" i="1"/>
  <c r="G40" i="1"/>
  <c r="H39" i="1"/>
  <c r="G39" i="1"/>
  <c r="H38" i="1"/>
  <c r="G38" i="1"/>
  <c r="H37" i="1"/>
  <c r="G37" i="1"/>
  <c r="H36" i="1"/>
  <c r="G36" i="1"/>
  <c r="G35" i="1"/>
  <c r="E35" i="1"/>
  <c r="H35" i="1" s="1"/>
  <c r="G34" i="1"/>
  <c r="H34" i="1" s="1"/>
  <c r="G33" i="1"/>
  <c r="H33" i="1" s="1"/>
  <c r="G32" i="1"/>
  <c r="H32" i="1" s="1"/>
  <c r="G31" i="1"/>
  <c r="H31" i="1" s="1"/>
  <c r="G30" i="1"/>
  <c r="H30" i="1" s="1"/>
  <c r="G29" i="1"/>
  <c r="E29" i="1"/>
  <c r="H29" i="1" s="1"/>
  <c r="H28" i="1"/>
  <c r="G28" i="1"/>
  <c r="H27" i="1"/>
  <c r="G27" i="1"/>
  <c r="E27" i="1"/>
  <c r="G26" i="1"/>
  <c r="H26" i="1" s="1"/>
  <c r="G25" i="1"/>
  <c r="H25" i="1" s="1"/>
  <c r="E25" i="1"/>
  <c r="H24" i="1"/>
  <c r="G24" i="1"/>
  <c r="G23" i="1"/>
  <c r="E23" i="1"/>
  <c r="H23" i="1" s="1"/>
  <c r="G22" i="1"/>
  <c r="H22" i="1" s="1"/>
  <c r="E22" i="1"/>
  <c r="H21" i="1"/>
  <c r="G21" i="1"/>
  <c r="E21" i="1"/>
  <c r="G20" i="1"/>
  <c r="H20" i="1" s="1"/>
  <c r="G19" i="1"/>
  <c r="H19" i="1" s="1"/>
  <c r="G18" i="1"/>
  <c r="H18" i="1" s="1"/>
  <c r="G17" i="1"/>
  <c r="H17" i="1" s="1"/>
  <c r="G16" i="1"/>
  <c r="H16" i="1" s="1"/>
  <c r="G15" i="1"/>
  <c r="H15" i="1" s="1"/>
  <c r="G14" i="1"/>
  <c r="H14" i="1" s="1"/>
  <c r="G13" i="1"/>
  <c r="H13" i="1" s="1"/>
  <c r="G12" i="1"/>
  <c r="E12" i="1"/>
  <c r="H12" i="1" s="1"/>
  <c r="H11" i="1"/>
  <c r="G11" i="1"/>
  <c r="H10" i="1"/>
  <c r="G10" i="1"/>
  <c r="G9" i="1"/>
  <c r="E9" i="1"/>
  <c r="H9" i="1" s="1"/>
  <c r="G8" i="1"/>
  <c r="H8" i="1" s="1"/>
  <c r="G7" i="1"/>
  <c r="E7" i="1"/>
  <c r="H7" i="1" s="1"/>
  <c r="H59" i="1" l="1"/>
  <c r="E59" i="1"/>
</calcChain>
</file>

<file path=xl/sharedStrings.xml><?xml version="1.0" encoding="utf-8"?>
<sst xmlns="http://schemas.openxmlformats.org/spreadsheetml/2006/main" count="277" uniqueCount="72">
  <si>
    <t>PRÓ-REITORIA DE ADMINISTRAÇÃO</t>
  </si>
  <si>
    <t>COORDENAÇÃO DE MATERIAIS</t>
  </si>
  <si>
    <t>ANEXO I-A - PLANILHA ESTIMATIVA DE DESCRIÇÃO E PREÇOS</t>
  </si>
  <si>
    <t xml:space="preserve"> COMPONENTES   DE   COMPUTADOR</t>
  </si>
  <si>
    <t>Processo nº  169662/2021-47</t>
  </si>
  <si>
    <t>ITEM</t>
  </si>
  <si>
    <t>CATMAT</t>
  </si>
  <si>
    <t>DESCRIÇÃO/ ESPECIFICAÇÃO</t>
  </si>
  <si>
    <t>TIPO</t>
  </si>
  <si>
    <t xml:space="preserve">   QTDADE TOTAL</t>
  </si>
  <si>
    <t>VALOR DE REFERÊNCIA (unitário) (R$)</t>
  </si>
  <si>
    <t>VALOR DE REFERÊNCIA (total)(R$)</t>
  </si>
  <si>
    <t xml:space="preserve">Exclusivo ME/EPP </t>
  </si>
  <si>
    <t>Margem e Preferência - Decreto 8538/2015</t>
  </si>
  <si>
    <t>Modo de Disputa da etapa de Lances</t>
  </si>
  <si>
    <r>
      <t xml:space="preserve">Adaptador Wireless </t>
    </r>
    <r>
      <rPr>
        <sz val="11"/>
        <color rgb="FF000000"/>
        <rFont val="Calibri"/>
        <charset val="134"/>
      </rPr>
      <t>PCI Express 300Mbps: Interface: PCI Express; Wifi de alta velocidade: até 867 mbps na banda de 5 ghz e 300 mbps na banda de 2,4 ghz; Dimensões aproximadas (L X C X A): 120.8 x 78.5 x 21.5mm; Antena: 2x Omnidirecional e destacáveis (RP-SMA); Modos Wireless: Ad-Hoc / Modo Infraestrutura; Segurança Wireless: Suporta WEP de 64/128 bit, WPA-PSK/WPA2-PSK;  Tecnologia de Modulação: DBPSK, DQPSK, CCK, OFDM, 16-QAM, 64-QAM, 256-QAM; Padrões Wireless: IEEE 802.11ac / n / a 5 ghz e IEEE 802.11n / g / b 2,4 ghz; Taxa de Sinal 5 ghz: 11ac até 867 mbps (dinâmico), 11n até 300 mbps (dinâmico), 11a até 54 mbps (dinâmico); Taxa de Sinal  2,4 ghz: 11n até 300 mbps (dinâmico), 11g até 54 mbps (dinâmico), 11b até 11 mbps (dinâmico); Sensibilidade de recepção 5 ghz: 11ac ht80 59,5 dbm, 11ac ht40 63 dbm, 11ac ht20 68 dbm, 11n ht40 70 dbm, 11n ht20 73 dbm, 11a 54 mbps 76 dbm, 11a 6 mbps 92 dbm; Sensibilidade de recepção 2,4 ghz: 11n ht40 67,5 dbm, 11n ht20 70 dbm, 11g 54 mbps 72 dbm, 11b 11 mbps 86,5 dbm; Potência de transmissão 5 ghz: 24 dbm (fcc) / 23 dbm (ce) (eirp); Potência de transmissão 2,4 ghz: 25 dbm (fcc) / 20dbm (ce) (eirp); Temperatura de Funcionamento: 0</t>
    </r>
    <r>
      <rPr>
        <sz val="11"/>
        <color rgb="FF000000"/>
        <rFont val="SimSun"/>
        <charset val="134"/>
      </rPr>
      <t>℃</t>
    </r>
    <r>
      <rPr>
        <sz val="11"/>
        <color rgb="FF000000"/>
        <rFont val="Calibri"/>
        <charset val="134"/>
      </rPr>
      <t>~40</t>
    </r>
    <r>
      <rPr>
        <sz val="11"/>
        <color rgb="FF000000"/>
        <rFont val="SimSun"/>
        <charset val="134"/>
      </rPr>
      <t>℃</t>
    </r>
    <r>
      <rPr>
        <sz val="11"/>
        <color rgb="FF000000"/>
        <rFont val="Calibri"/>
        <charset val="134"/>
      </rPr>
      <t xml:space="preserve"> (32</t>
    </r>
    <r>
      <rPr>
        <sz val="11"/>
        <color rgb="FF000000"/>
        <rFont val="SimSun"/>
        <charset val="134"/>
      </rPr>
      <t>℉</t>
    </r>
    <r>
      <rPr>
        <sz val="11"/>
        <color rgb="FF000000"/>
        <rFont val="Calibri"/>
        <charset val="134"/>
      </rPr>
      <t>~104</t>
    </r>
    <r>
      <rPr>
        <sz val="11"/>
        <color rgb="FF000000"/>
        <rFont val="SimSun"/>
        <charset val="134"/>
      </rPr>
      <t>℉</t>
    </r>
    <r>
      <rPr>
        <sz val="11"/>
        <color rgb="FF000000"/>
        <rFont val="Calibri"/>
        <charset val="134"/>
      </rPr>
      <t>); Certificação CE, FCC, RoHS; Compatível com: Windows 7+ (32/64 bits), Linux e MacOS; Conteúdo da embalagem: Placa PCI Express Wireless, 2x Antenas destacáveis omnidirecionais, CD de Recursos e Guia de Instalação Rápida</t>
    </r>
  </si>
  <si>
    <t>UND</t>
  </si>
  <si>
    <t>SIM</t>
  </si>
  <si>
    <t>NÃO</t>
  </si>
  <si>
    <t>Aberto</t>
  </si>
  <si>
    <r>
      <t xml:space="preserve">Bateria </t>
    </r>
    <r>
      <rPr>
        <sz val="11"/>
        <color rgb="FF000000"/>
        <rFont val="Calibri"/>
        <charset val="134"/>
      </rPr>
      <t>para nobreak 12v 14ah: Com tensão nominal de 12 Volts e com capacidade de 14Ah. CCA (-10): 140</t>
    </r>
  </si>
  <si>
    <t>Bateria para Nobreak 12v 17ah: Bateria de chumbo-acido com tensão de 12 V (80 W) e corrente de 17 Ah; Cor: preta; Material: ABS (UL 94-HB) com resistência a flamabilidade (UL94-V0); Terminal: B1/B3-L; Tensão de trabalho: 12 VDC (80 W);  Quantidade de células: 6; Capacidade de corrente: 17 Ah com taxa de 20 horas para 1,75 V por célula em 25°C; Corrente máxima de descarga: 230 A (por 5 segundos); Resistência interna (aproximada): 16 mO; Corrente máxima de carga: 5.1 A; Dimensões: 7,3 / 17,7 / 16,6 cm (Prof / Larg / Alt)</t>
  </si>
  <si>
    <t>Bateria para Nobreak 12v 18Ah - Estacionária VRLA com conector tipo T (orifício de 6.5mm diámetro), Tensão Nominal 12v, Capacidade 18Ah pelo método C20, com taxa de 20 horas para 1,75 V por célula em 25°C, Flutuação da tensão de carga: 13,5 ~ 13,8 VDC em 25° C, Equalização e ciclo de serviço: 14,4 até 14,7 VDC em 25 °C, Corrente máxima de carga: 5.4 A, conectores na posição D (ref: Moura 12MVA-18 VRLA). Garantia de 1 ano.</t>
  </si>
  <si>
    <t>Bateria para nobreak 12v 5ah: Selada chumbo-ácido; Separador de lã de vidro; Tensão nominal de 12V; Corrente Nominal 5 AH; CCA 30 segundos: 90ah (25°); Corrente Máxima para Recarga 2,5 A. Capacidade da bateria 5 Ah. Dimensões: 7 / 9 / 10 cm (Prof / Larg / Alt)</t>
  </si>
  <si>
    <t>Bateria para nobreak 12v 7ah: Selada chumbo-ácido; Separador de lã de vidro; Tensão nominal de 12V; Corrente Nominal 7 AH; CCA 30 segundos: 90ah (25°); Carga Cíclica: 14.4 - 15.0V (20°); Carga Flutuação: 13.5 - 13.8V (20°); Corrente Máxima para Recarga 2,5 A. Terminal Faston macho 187 - Posição dos terminais: D</t>
  </si>
  <si>
    <t>Cooler para processador Intel e AMD:  - Dimensões 123,0 (L) x 77,0 (L) x 158,8 (H) mm / ;  Material do dissipador de calor 4 tubos de calor / aletas de alumínio / contato direto; Dimensões do Ventilador: 120 (L) x 120 (L) x 25 (A) mm; Quantidade de fans: 1 PC; Velocidade do ventilador: 650-2.000 RPM (PWM) ± 10%; Fluxo de Ar: 42 CFM (máx.);  Pressão de ar do ventilador: 2,9 mmH2O; Fan MTTF: 160.000 horas; Nível de ruído do ventilador: 6,5-26 dBA; Conector de Força do Ventilador: 4 pinos (PWM); Tensão nominal do ventilador: 12 VDC ; Corrente nominal do ventilador : 0.08 A.  Soquete da CPU:  Intel: LGA 2066/2011-v3 / 2011/1151/1150/1155/1156/1366; AMD: AM4 / AM3 + / AM3 / AM2 + / AM2 / FM2 + / FM2 / FM1 ; Compatível com todas as placas-mãe com certificação RGB.</t>
  </si>
  <si>
    <t>Disco Rígido 1TB: SATA III; taxa de transferência de dados máxima para host de 6 Gb/s; com velocidade de rotação 7200RPM e cachê de 64. Taxa máx. de transferência 210MB/s, Limite de taxa de carga de trabalho (TB/ano) 55, Horas em atividade 2.400</t>
  </si>
  <si>
    <t>Disco Rígido 2.5' - Notebook 1TB: SATA 2.5', taxa de transferência de dados máxima para host de 6 Gb/s; Slim 7mm, com velocidade de rotação 5400RPM e cache de 128 ou superior. Confiabilidade / Integridade de Dados: Ciclos de carga / descarga: 600.000; Erros de leitura não recuperáveis por bits, lidos: &lt;1 em 10; tempo médio preparado para a unidade (sec): 6.5</t>
  </si>
  <si>
    <t>Disco Rígido 2TB: SATA 3.5', taxa de transferência de dados máxima para host de 6 Gb/s; com velocidade de rotação 7200RPM e cache de 64 ou superior.  Taxa máx. de transferência 210MB/s, Limite de taxa de carga de trabalho (TB/ano) 55, Horas em atividade 2.400.</t>
  </si>
  <si>
    <t>Disco Rígido 500GB: 7200 RPM 16MB Cache SATA II 6.0Gb/s 3.5. Taxa máx. de transferência 144 MB/s, Limite de taxa de carga de trabalho (TB/ano) 55, Horas em atividade 2.400</t>
  </si>
  <si>
    <t>Disco Rígido com 4TB SATA 3.5' ; taxa de transferência de dados máxima para host de 6 Gb/s; com velocidade de rotação 7200RPM e cache de 64 ou superior. Taxa máx. de transferência 180 MB/s, Limite de taxa de carga de trabalho (TB/ano) 55, Horas em atividade 2.400.</t>
  </si>
  <si>
    <t>Disco Rígido para Servidor DL180 G5: Disco Rígido Enterprise ES.3 2TB SATA 6Gps, 128MB cache, RPM 7.2K, 3.5 polegadas, modelo ST2000NM0033, serial number Z1X7C9HC, part number 9ZM175-006 e firmware SN06 para compatibilidade com demais discos em uso no equipamento atualmente em produção no Campus Aterrado modelo HP PROLIANT DL180 G5</t>
  </si>
  <si>
    <t>Disco Rígido para Servidor DL380 G7: Disco Rígido Enterprise SAS 146Gb, 16MB cache, RPM 10K, 2.5 polegadas, modelo ST9146803SS, serial number 6SD0J9SC, part number 9FJ066-085 e Firmware HPDD para compatibilidade com demais discos em uso no equipamento atualmente em produção no Campus Aterrado modelo HP PROLIANT DL380 G7</t>
  </si>
  <si>
    <t>Dispositivo de Armazenamento SSD 120GB: SATA III e com revisão 3.0 (6 Gb/s). Com gravações de até 320MB/s e leitura de até 500MB/s.</t>
  </si>
  <si>
    <t xml:space="preserve">Dispositivo de Armazenamento SSD 240GB:Com 240GB em SATA Rev. 3.0 (6Gb/s) deve ter até 500MB/s de leitura e 350MB/s de gravação. </t>
  </si>
  <si>
    <t>Dispositivo de Armazenamento SSD 480GB: SATA III e com revisão 3.0 (6 Gb/s). Com gravações de até 445MB/s2 e leitura de até 535MB/s2</t>
  </si>
  <si>
    <t>Dock Station USB 2 HD Sata/IDE Case Com Leitor De Cartões Universal
Estação portátil com entrada para 2x rígidos, com conexão de interface USB 2.0 ou E-Sata. Suporta Cartões Cf, Sd, Xd, Ms (Mini Sd, T-Flash/Micro Sd) de até 64GB. Suporta disco rígido de 2,5 / 3,5 IDE e 2.5 / 3.5 Sata de até 2 TB. USB 2.0 com velocidade de transferência de até 480mb / S (Máx.), Sata2 taxa de transferência até 1.5gb/3gb/S.</t>
  </si>
  <si>
    <t>Fonte de alimentação 500W: com potência de 500W Real  ou superior com cooler de 8cm;  Com conectores: 1x conector ATX (com 24 pinos), 1x Conector ATX 12V (com 4 pinos), 1x conector PCI Express e 4x Conector SATA ou superior.</t>
  </si>
  <si>
    <t>Fonte de alimentação 650W: com potência de saída 650W Real ou superior com cooler de 14 cm; Dimensões aproximadas 8,5 x 16,5 x 15 cm (AxLxP); Cabos modulares protegidos com malha; Controle inteligente do cooler, ultra silencioso; Suporta CPU baseadas em Intel ou AMD, inclusive com over clocking; Conectores Serial ATA e PCI Express adequado para Nvidia SLI e ATI Cross Fire; Proteção contra sobrecorrente, curto-circuito, sobretensão e subtensão; Alimentação: Bivolt Automático, Tensão AC 110/220, corrente de entrada 10/5,5a, frequência 50/60 Hz, eficiência mínima 82, PFC Ativo; Conectores: ATX 20 +4p = 1, PCIExpress = 4 (6+2 Pinos), ATX 12v2 = 2 (8 Pinos), Sata = 6, Floppy = 1.</t>
  </si>
  <si>
    <t xml:space="preserve">Gabinete ATX com 1x baias expostas de 5.25, 2x baia de 3.5" para leitor de cartão, suporte SSD, 1x USB 3.0, 1x USB 2.0. 1x MIC x e 1x Áudio frontal. </t>
  </si>
  <si>
    <t>Gravador de DVD externo: do tipo bandeja e com cabo conexão UBS 2.0. Compatível com os formatos de DVD (NTSC e PAL), Áudio CD, CD-R, MP3, CD-RW, DVD-R (Modo Vídeo), DVD-RW (Modo Vídeo), DVD+R (Double), DVD+R, DVD+RW, DVD-RW (Modo VR), VCD/SVCD, WMA, DivX, JPEG, XviD, DVD-RAM, Dual Disc (DVD-CD). Gravação nos formatos DVD-R (Modo Vídeo), DVD-RW (Modo VR / Modo Vídeo), DVD+R (Modo Vídeo), DVD+RW (Modo +VR), DVD+R (Double), DVD-RAM. Disco rígido interno com suporte a gravação de conteúdo na memória. Entrada de Vídeo Composto e áudio analógico RCA. Saída de vídeo composto, componente, Super Vídeo e HDMI; saída de áudio analógico, óptica. Com cabos de vídeo composto, cabo HDMI e manual inclusos.</t>
  </si>
  <si>
    <t>Memoria Servidor R640: Memória RDIMM DDR-4, 16Gb, 2RX8, 2666 MHz, ECC, Dual rank, registered, 1.2 V, CAS Latência: CL15, MANUFACTURER PART NUMBER: SNPPWR5TC/16G; Dell Part number: AA940922, compatibilidade com as demais memórias em uso no equipamento atualmente em produção no Campus Aterrado modelo DELL PowerEdge R640.</t>
  </si>
  <si>
    <t>Memoria Servidor R730: Memória RDIMM DDR-4, 16Gb, 2RX4, 2133 MHz, ECC, Dual rank, registered, 1.2 V, 288 pinos, CAS Latência: CL15, part number: M393A2G40DB0, compatibilidade com as demais memórias em uso no equipamento atualmente em produção no Campus Aterrado modelo DELL PowerEdge R730.</t>
  </si>
  <si>
    <t>Módulo de memória DDR2 de 4GB com transferência de 800MHz (PC2 - 6400). Latência: CL6, com certificação da placa mãe.</t>
  </si>
  <si>
    <t>Módulo de memória DDR3 de 4GB com transferência de 1600MHz (PC3-12800). Latência: 11-11-11 em 1.5V.</t>
  </si>
  <si>
    <t>Módulo de memória DDR3 de 8GB com transferência de 1600MHz, Cl10.</t>
  </si>
  <si>
    <t>Módulo de memória DDR4 de 4GB ou superior, com frequência de 2400MHz. Latência: CL17 em 1.2V, conforme a certificação da placa mãe.</t>
  </si>
  <si>
    <t>Módulo de memória DDR4 de 8GB ou superior com frequência de 2400MHz. Latência: CL17 em 1.2V, conforme a certificação da placa mãe.</t>
  </si>
  <si>
    <t>Módulo de Memória para NOTEBOOK - DDR4 de 16GB: SODIMM, DDR4, PC4-21300, 260 pinos. Tecnologia DDR4 SDRAM. Formato SODIMM. Velocidade 2666Hz. Taxa de transmissão 21300 MB/s. Latência CAS 15. Voltagem de alimentação 1.2 V</t>
  </si>
  <si>
    <t>Módulo de Memória para NOTEBOOK - DDR4 de 8GB: SODIMM, DDR4, PC4-21300, 260 pinos. Tecnologia DDR4 SDRAM. Formato SODIMM. Velocidade 2400Hz. Taxa de transmissão 21300 MB/s. Latência CAS 14. Voltagem de alimentação 1.2 V.</t>
  </si>
  <si>
    <t>Módulo de memória para notebook DDR3 de 8GB: SODIMM, DDR3, PC3-12800, 204 pinos. Tecnologia DDR3L SDRAM. Formato SODIMM. Velocidade 1600MHz. Taxa de transmissão 12800 MB/s. Latência CAS 11. Voltagem de alimentação 1.35 V</t>
  </si>
  <si>
    <t xml:space="preserve">Modulo de Memória para notebook RAM DDR4 SDRAM 16GB 2Rx8 - SO DIMM 260-pinos - 2666 MHz (PC4-21300) - 1.2 V – Modelo SNPCRXJ6C/16G. </t>
  </si>
  <si>
    <t>Placa de Rede: com entrada PCI 2.1/2.1, 32bits. Com controle de fluxo em IEEE 802.3x Full-Duplex; Com padrões: IEEE 802.3, 802.3u, 802.3ab, 802.3x, 802.1q, 802.1p; Com 1x porta RJ45 (10/100/1000Mbps).</t>
  </si>
  <si>
    <t>Placa de Som: com 6 canais compatível com PCI base 1,1, suportando até  6 canais de sim com saída surround 5.1;Com suporte em reprodução full-duplex 44.1k/48KHz; Suporta A3D e C3DX, som direct 3D e EAX som compatível; Amplificador para fone de ouvido com suporte para até 32 ohm.</t>
  </si>
  <si>
    <t>Placa de Vídeo de 4Gb GDDR5 com interface de 128 bits, PCI Express 3.0;  Com clock de pelo menos até 7008MHz ou superior ; Com saída: 1x DVI-D, 1x HDMI 2.0, 1x porta display.</t>
  </si>
  <si>
    <t>Placa de Vídeo de 8Gb DDR5 com interface de 256bits; Com clock de pelo menos até 8000MHz ou superior; Com saída:  1x DVI-D, 1x HDMI 2.0, 1x porta display</t>
  </si>
  <si>
    <t>Placa mãe Tipo I: Com socket AM4, com 4x slots de memória DIMM, podendo ser expansível até 64GB; que suporte memórias DDR4 que suporte as frequências: 2133/2666/2400MHz; Com slots de expansão para: 1 x slot PCI Express x16, 1 x slot PCI Express x4, 1 x slot PCI, 4x portas USB 3.1 ( 2x Gen 1 e 2x Gen 2 Tipo- A), 6x portas USB 2.0 (2x traseiras e 4x internas) 1 x porta de teclado / mouse PS/2 para teclado ou mouse,1x porta display, 1x D-Sub, 1x DVI-D, 1X HDMI, 1x porta LAN RJ45, 3x entradas de áudio (canal de 7.1).</t>
  </si>
  <si>
    <t>Placa mãe Tipo II:Socket LGA 1151, com 4x slots de memória DIMM, podendo ser expansível até 64GB; que suporte memórias DDR4 que suporte as frequências: 2133/2666/2400MHz; Com slots de expansão para: 1 x slot PCI Express x16, 1 x slot PCI Express x4, 1 x slot PCI Express x1, 6x portas USB 3.1 Gen 1 (4x traseiras e 2x internas), 6x portas USB 2.0 (2x traseiras e 4x internas),  1x porta PS/2 para teclado ou mouse, 1x D-Sub, 1x DVI-D, 1X HDMI, 1x porta LAN RJ45, 3x entradas de áudio.</t>
  </si>
  <si>
    <t>Processador Tipo I: da sua geração mais atual para socket AM4 de 64 bits; Com 6 núcleos e velocidade de clock no mínimo de 3.6GHz que seja expansível até 4.2GHz ou superior e com cache em L3 de mínimo de 16MB.</t>
  </si>
  <si>
    <t xml:space="preserve">Processador Tipo II: da sua geração mais atual para socket lga 1151 de 64 bits; com 6 núcleos e velocidade de clock no mínimo de 3.7GHz que seja expansível até 4.6GHz ou superior; com vídeo integrado; com cache de mínimo de 9MB. </t>
  </si>
  <si>
    <t>Processador Tipo III: da sua geração mais atual para socket 1151 e processamento de 64 bits, tendo no mínimo 8 núcleos. Com velocidade do clock no mínimo de 3.6 GHz, podendo ser expansível no mínimo a 4.9GHz; Com cachê mínimo de 12Mb</t>
  </si>
  <si>
    <t>Rack de 40U: Estante rack, tipo de piso, padrão 19" x 40U x 600mm, estrutura aço, portas laterais e fundo removíveis com alertas ventilação, portas frontal em aço com chave e visor em acrílico, características adicionais 2 ventiladores 19"/1. Com Pintura epóxi-pó texturizada, regua de 1º e 2º plano e passa cabo nas laterais. Medidas 1960X970mm.</t>
  </si>
  <si>
    <t>Rotuladora/Etiquetadora: com display para 13 caracteres, teclado padrão Qwerty. Impressão em 1 ou 2 linhas, com 6 estilos de fonte e 5 tamanhos de letras.
Deve aceitar fitas de 12mm x 4m e memória até 9 etiquetas. Funcionamento via fonte de alimentação ou com 4 pilhas alcalinas (AA). Com manual e uma fita em papel inclusa.</t>
  </si>
  <si>
    <t>Ventoinha para gabinete 120mm: dimensões 120 x 120 x 25 mm; cor preta; tensão de entrada 12V DC; conectores 3 pinos (placa-mãe) e molex (fonte 2 pinos); fluxo de ar a partir de 40 CFM; pressão do ar 1.1 mmH2O Max; nível de ruído máximo de 23 dBA; velocidade 1200 ±10% RPM; consumo de corrente máxima de 0,2A; com 4 Parafusos inclusos para instalação</t>
  </si>
  <si>
    <t>Radio Ponto a Ponto para CFTV. Valor para a taxa máxima de transmissão de pelo menos 100 Mbps. Suporte de 6 câmeras IP. Distância máxima pelo menos 1000 metros. IEEE 802.11a/n, MiMo pelo menos 2Tx2R, faixa de frequência de 5 GHz, potência 29 dBm, FEC/ARQ, porta UTP 10/100 base T, RJ45, operação como bridge, roteador ou ponto de acesso, IP estático, cliente dhcp, cliente pppoe, HTTPs, SSH CLI, SNMP v1/V2proteção antisurto, IP65, Alimentação PoE passivo 12 ou 24 V, fonte de 12 V 1 amp. Modelo de Referência Intelbrás WOM 5ª MiMo. Acompanha suporte para montagem em poste e parede. Garantia de 1 ano</t>
  </si>
  <si>
    <t xml:space="preserve">Painel Solar 60w. Potência 60Wp, Tensão de máxima potência menor que 19Volts, Corrente de máxima potência maior que 3 amperes, eficiência maior que 12%
Potência 60 Wp, Tensão de Máxima Potência (V ) menor que 19 V, Corrente de Máxima Potência (I ) maior que 3 A, Tensão em Aberto (V ) menor que 23 V, Corrente de Curto Circuito menor que (I ) 4 A, Tensão Máxima do Sistema: 1.000 V, Eficiência Módulo maior que 13 %, caixa de proteção IP 67 1diodo, Dimensões do Painel, cada dimensão menor que 700 x 700 x 30 mm, Peso do Módulo menor que 5 Kg, garantia maior ou igual a 10 anos. 
</t>
  </si>
  <si>
    <t>Painel Solar 100 W. Potência 100 Wp, Tensão de Máxima Potência (Vmp) menor que 18V, Corrente de Máxima Potência (Imp) maior que 5,5 A, Tensão em Aberto (Voc) menor que 22 V, Corrente de Curto Circuito (Isc) menor que 6,5 A, Tensão Máxima do Sistema 1000 V, Eficiência maior que 15 %, Dimensões do Painel menores que 1100 x 700 x 35 mm, Peso do Módulo menor que 8 Kg, Caixa de proteção IP 67, 6 diodos, Garantia maior ou igual a 10 anos.</t>
  </si>
  <si>
    <t>Controlador de Carga Solar MPPT Gerenciável. Tecnologia MPPT, Painel Tensão máxima circuito aberto maior que 40 volts suportada Até 140V, Tensão de bateria suportada Reconhecimento automático 12V/24V Corrente máxima de carga 20A, Tensão de flutuação 12Vdc 13,8~14,2Vdc, 24Vdc 27,6~28,4 Vdc, Tensão de Religamento 12Vdc 12,6Vdc, 24Vdc 25,2Vdc, tensão de Corte 10,5 Vdc/21,0 Vdc, Eficiência de Rastreamento ≥99,5% Eficiência de Conversão &gt;90%, Dimensões (AxLxP) 71 x 212 x 87mm Tempo de comutação 0ms Peso 800 g Temperatura de operação 0 a 40°C Ventilação Natural. Interface de gerencia 10 Mbps, ARP, TCP, UDP, DNS, IP, ICMP, HTTP, SNMP garantia 1 ano</t>
  </si>
  <si>
    <t>Bateria Estacionária. Bateria estacionária Selada Tensão 12 Volts 120 Amperes-Hora, dimensões máximas ( Comp x Larg x Alt ) : 380 x 210 x 260mm. Garantia 1 ano.</t>
  </si>
  <si>
    <t>Caixa para montagem em postes. Caixa metálica com tinta a pó e tratamento anticorrosão, IP 54, IK 10, na cor bege ou cinza, com placa de montagem interna, dimensões mínimas altura 500 mm, profundidade, 250 mm, largura 500 mm. Fechadura com chave. Orificio inferior de 0,5 polegadas para passagem de fios. Garantia 2 anos</t>
  </si>
  <si>
    <t>Bateria Estacionária. Bateria estacionária Selada Tensão 12 Volts 70 Amperes-Hora. Capacidade @25ºC (Ah): 10h - 54A / 20h - 60A / 100h - 70A; Garantia 1 ano.</t>
  </si>
  <si>
    <t>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</si>
</sst>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5" formatCode="[$R$-416]\ #,##0.00;[Red]\-[$R$-416]\ #,##0.00"/>
  </numFmts>
  <fonts count="9">
    <font>
      <sz val="11"/>
      <color theme="1"/>
      <name val="Calibri"/>
      <family val="2"/>
      <scheme val="minor"/>
    </font>
    <font>
      <sz val="11"/>
      <color theme="1"/>
      <name val="Calibri"/>
      <family val="2"/>
      <scheme val="minor"/>
    </font>
    <font>
      <b/>
      <sz val="10"/>
      <color rgb="FF000000"/>
      <name val="Calibri"/>
      <charset val="1"/>
    </font>
    <font>
      <sz val="10"/>
      <color rgb="FF000000"/>
      <name val="Calibri"/>
      <charset val="1"/>
    </font>
    <font>
      <sz val="12"/>
      <color rgb="FF000000"/>
      <name val="Calibri"/>
      <charset val="134"/>
    </font>
    <font>
      <b/>
      <sz val="11"/>
      <color rgb="FF000000"/>
      <name val="Calibri"/>
      <charset val="134"/>
    </font>
    <font>
      <sz val="11"/>
      <color rgb="FF000000"/>
      <name val="Calibri"/>
      <charset val="134"/>
    </font>
    <font>
      <sz val="11"/>
      <color rgb="FF000000"/>
      <name val="SimSun"/>
      <charset val="134"/>
    </font>
    <font>
      <sz val="11"/>
      <color rgb="FFFF0000"/>
      <name val="Calibri"/>
      <charset val="134"/>
    </font>
  </fonts>
  <fills count="6">
    <fill>
      <patternFill patternType="none"/>
    </fill>
    <fill>
      <patternFill patternType="gray125"/>
    </fill>
    <fill>
      <patternFill patternType="solid">
        <fgColor rgb="FFEEEEEE"/>
        <bgColor rgb="FFFFFFFF"/>
      </patternFill>
    </fill>
    <fill>
      <patternFill patternType="solid">
        <fgColor rgb="FFFFFFFF"/>
        <bgColor rgb="FFFFFFFF"/>
      </patternFill>
    </fill>
    <fill>
      <patternFill patternType="solid">
        <fgColor rgb="FFEEEEEE"/>
        <bgColor rgb="FFEEEEEE"/>
      </patternFill>
    </fill>
    <fill>
      <patternFill patternType="solid">
        <fgColor theme="0"/>
        <bgColor theme="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2" fillId="0" borderId="0" xfId="0" applyFont="1" applyBorder="1" applyAlignment="1">
      <alignment horizontal="center" wrapText="1"/>
    </xf>
    <xf numFmtId="0" fontId="3" fillId="0" borderId="0" xfId="0" applyFont="1" applyBorder="1" applyAlignment="1">
      <alignment wrapText="1"/>
    </xf>
    <xf numFmtId="0" fontId="4"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5" fillId="3"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165" fontId="6" fillId="2" borderId="4" xfId="1" applyNumberFormat="1" applyFont="1" applyFill="1" applyBorder="1" applyAlignment="1" applyProtection="1">
      <alignment horizontal="center" vertical="center" wrapText="1"/>
    </xf>
    <xf numFmtId="165" fontId="6" fillId="0" borderId="1" xfId="1" applyNumberFormat="1" applyFont="1" applyBorder="1" applyAlignment="1" applyProtection="1">
      <alignment horizontal="center" vertical="center" wrapText="1"/>
    </xf>
    <xf numFmtId="44" fontId="6" fillId="0" borderId="1" xfId="1" applyFont="1" applyBorder="1" applyAlignment="1" applyProtection="1">
      <alignment horizontal="center" vertical="center" wrapText="1"/>
    </xf>
    <xf numFmtId="0" fontId="8" fillId="0" borderId="1" xfId="0" applyFont="1" applyBorder="1" applyAlignment="1">
      <alignment horizontal="center" vertical="center" wrapText="1"/>
    </xf>
    <xf numFmtId="0" fontId="5" fillId="3" borderId="3" xfId="0" applyFont="1" applyFill="1" applyBorder="1" applyAlignment="1">
      <alignment vertical="center" wrapText="1"/>
    </xf>
    <xf numFmtId="44" fontId="6" fillId="2" borderId="4" xfId="1" applyFont="1" applyFill="1" applyBorder="1" applyAlignment="1" applyProtection="1">
      <alignment horizontal="center" vertical="center" wrapText="1"/>
    </xf>
    <xf numFmtId="0" fontId="6" fillId="3" borderId="3" xfId="0" applyFont="1" applyFill="1" applyBorder="1" applyAlignment="1">
      <alignment vertical="center" wrapText="1"/>
    </xf>
    <xf numFmtId="0" fontId="6" fillId="4" borderId="3" xfId="0" applyFont="1" applyFill="1" applyBorder="1" applyAlignment="1">
      <alignment horizontal="center" vertical="center"/>
    </xf>
    <xf numFmtId="0" fontId="6" fillId="0" borderId="3" xfId="0" applyFont="1" applyBorder="1" applyAlignment="1">
      <alignment vertical="center" wrapText="1"/>
    </xf>
    <xf numFmtId="0" fontId="6" fillId="5" borderId="3" xfId="0" applyFont="1" applyFill="1" applyBorder="1" applyAlignment="1">
      <alignment vertical="center" wrapText="1"/>
    </xf>
    <xf numFmtId="0" fontId="6" fillId="0" borderId="0" xfId="0" applyFont="1" applyBorder="1" applyAlignment="1">
      <alignment wrapText="1"/>
    </xf>
    <xf numFmtId="0" fontId="5" fillId="2" borderId="0" xfId="0" applyFont="1" applyFill="1" applyBorder="1" applyAlignment="1">
      <alignment horizontal="right" vertical="center"/>
    </xf>
    <xf numFmtId="0" fontId="6" fillId="2" borderId="5" xfId="0" applyFont="1" applyFill="1" applyBorder="1"/>
    <xf numFmtId="3" fontId="5" fillId="2" borderId="5" xfId="0" applyNumberFormat="1" applyFont="1" applyFill="1" applyBorder="1" applyAlignment="1">
      <alignment horizontal="center" vertical="center"/>
    </xf>
    <xf numFmtId="0" fontId="6" fillId="2" borderId="5" xfId="0" applyFont="1" applyFill="1" applyBorder="1" applyAlignment="1">
      <alignment horizontal="left" vertical="center"/>
    </xf>
    <xf numFmtId="165" fontId="5" fillId="2" borderId="5" xfId="0" applyNumberFormat="1" applyFont="1" applyFill="1" applyBorder="1" applyAlignment="1">
      <alignment vertical="center"/>
    </xf>
    <xf numFmtId="0" fontId="6" fillId="0" borderId="0"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zoomScale="70" zoomScaleNormal="70" workbookViewId="0">
      <selection activeCell="C6" sqref="C6"/>
    </sheetView>
  </sheetViews>
  <sheetFormatPr defaultRowHeight="15"/>
  <cols>
    <col min="3" max="3" width="60" customWidth="1"/>
    <col min="4" max="4" width="12" customWidth="1"/>
    <col min="6" max="7" width="10.7109375" bestFit="1" customWidth="1"/>
    <col min="8" max="8" width="15" bestFit="1" customWidth="1"/>
    <col min="10" max="10" width="8.85546875" bestFit="1" customWidth="1"/>
    <col min="11" max="11" width="9" bestFit="1" customWidth="1"/>
  </cols>
  <sheetData>
    <row r="1" spans="1:11">
      <c r="A1" s="1" t="s">
        <v>0</v>
      </c>
      <c r="B1" s="1"/>
      <c r="C1" s="1"/>
      <c r="D1" s="1"/>
      <c r="E1" s="1"/>
      <c r="F1" s="1"/>
      <c r="G1" s="1"/>
      <c r="H1" s="1"/>
      <c r="I1" s="1"/>
      <c r="J1" s="1"/>
      <c r="K1" s="1"/>
    </row>
    <row r="2" spans="1:11">
      <c r="A2" s="1" t="s">
        <v>1</v>
      </c>
      <c r="B2" s="1"/>
      <c r="C2" s="1"/>
      <c r="D2" s="1"/>
      <c r="E2" s="1"/>
      <c r="F2" s="1"/>
      <c r="G2" s="1"/>
      <c r="H2" s="1"/>
      <c r="I2" s="1"/>
      <c r="J2" s="1"/>
      <c r="K2" s="1"/>
    </row>
    <row r="3" spans="1:11">
      <c r="A3" s="1" t="s">
        <v>2</v>
      </c>
      <c r="B3" s="1"/>
      <c r="C3" s="1"/>
      <c r="D3" s="1"/>
      <c r="E3" s="1"/>
      <c r="F3" s="1"/>
      <c r="G3" s="1"/>
      <c r="H3" s="1"/>
      <c r="I3" s="1"/>
      <c r="J3" s="1"/>
      <c r="K3" s="1"/>
    </row>
    <row r="4" spans="1:11">
      <c r="A4" s="1" t="s">
        <v>3</v>
      </c>
      <c r="B4" s="1"/>
      <c r="C4" s="1"/>
      <c r="D4" s="1"/>
      <c r="E4" s="1"/>
      <c r="F4" s="1"/>
      <c r="G4" s="1"/>
      <c r="H4" s="1"/>
      <c r="I4" s="1"/>
      <c r="J4" s="1"/>
      <c r="K4" s="1"/>
    </row>
    <row r="5" spans="1:11" ht="63">
      <c r="A5" s="2"/>
      <c r="B5" s="2"/>
      <c r="C5" s="3" t="s">
        <v>4</v>
      </c>
      <c r="D5" s="4"/>
      <c r="E5" s="5"/>
      <c r="F5" s="5"/>
      <c r="G5" s="5"/>
      <c r="H5" s="5"/>
      <c r="I5" s="5"/>
      <c r="J5" s="5"/>
      <c r="K5" s="6"/>
    </row>
    <row r="6" spans="1:11" ht="105">
      <c r="A6" s="7" t="s">
        <v>5</v>
      </c>
      <c r="B6" s="8" t="s">
        <v>6</v>
      </c>
      <c r="C6" s="8" t="s">
        <v>7</v>
      </c>
      <c r="D6" s="8" t="s">
        <v>8</v>
      </c>
      <c r="E6" s="8" t="s">
        <v>9</v>
      </c>
      <c r="F6" s="7" t="s">
        <v>10</v>
      </c>
      <c r="G6" s="7" t="s">
        <v>10</v>
      </c>
      <c r="H6" s="7" t="s">
        <v>11</v>
      </c>
      <c r="I6" s="7" t="s">
        <v>12</v>
      </c>
      <c r="J6" s="7" t="s">
        <v>13</v>
      </c>
      <c r="K6" s="7" t="s">
        <v>14</v>
      </c>
    </row>
    <row r="7" spans="1:11" ht="360">
      <c r="A7" s="9">
        <v>1</v>
      </c>
      <c r="B7" s="9">
        <v>150345</v>
      </c>
      <c r="C7" s="10" t="s">
        <v>15</v>
      </c>
      <c r="D7" s="11" t="s">
        <v>16</v>
      </c>
      <c r="E7" s="12">
        <f>42+10</f>
        <v>52</v>
      </c>
      <c r="F7" s="13">
        <v>269.37</v>
      </c>
      <c r="G7" s="13">
        <f>ROUND(F7,2)</f>
        <v>269.37</v>
      </c>
      <c r="H7" s="14">
        <f>E7*G7</f>
        <v>14007.24</v>
      </c>
      <c r="I7" s="15" t="s">
        <v>17</v>
      </c>
      <c r="J7" s="15" t="s">
        <v>18</v>
      </c>
      <c r="K7" s="16" t="s">
        <v>19</v>
      </c>
    </row>
    <row r="8" spans="1:11" ht="30">
      <c r="A8" s="9">
        <v>2</v>
      </c>
      <c r="B8" s="9">
        <v>150648</v>
      </c>
      <c r="C8" s="17" t="s">
        <v>20</v>
      </c>
      <c r="D8" s="11" t="s">
        <v>16</v>
      </c>
      <c r="E8" s="12">
        <v>66</v>
      </c>
      <c r="F8" s="18">
        <v>309.66000000000003</v>
      </c>
      <c r="G8" s="13">
        <f t="shared" ref="G8:G58" si="0">ROUND(F8,2)</f>
        <v>309.66000000000003</v>
      </c>
      <c r="H8" s="14">
        <f t="shared" ref="H8:H58" si="1">E8*G8</f>
        <v>20437.560000000001</v>
      </c>
      <c r="I8" s="15" t="s">
        <v>17</v>
      </c>
      <c r="J8" s="15" t="s">
        <v>18</v>
      </c>
      <c r="K8" s="16" t="s">
        <v>19</v>
      </c>
    </row>
    <row r="9" spans="1:11" ht="135">
      <c r="A9" s="9">
        <v>3</v>
      </c>
      <c r="B9" s="9">
        <v>150648</v>
      </c>
      <c r="C9" s="19" t="s">
        <v>21</v>
      </c>
      <c r="D9" s="11" t="s">
        <v>16</v>
      </c>
      <c r="E9" s="12">
        <f>80+20</f>
        <v>100</v>
      </c>
      <c r="F9" s="18">
        <v>263.83</v>
      </c>
      <c r="G9" s="13">
        <f t="shared" si="0"/>
        <v>263.83</v>
      </c>
      <c r="H9" s="14">
        <f t="shared" si="1"/>
        <v>26383</v>
      </c>
      <c r="I9" s="15" t="s">
        <v>17</v>
      </c>
      <c r="J9" s="15" t="s">
        <v>18</v>
      </c>
      <c r="K9" s="16" t="s">
        <v>19</v>
      </c>
    </row>
    <row r="10" spans="1:11" ht="105">
      <c r="A10" s="11">
        <v>4</v>
      </c>
      <c r="B10" s="9">
        <v>150648</v>
      </c>
      <c r="C10" s="19" t="s">
        <v>22</v>
      </c>
      <c r="D10" s="11" t="s">
        <v>16</v>
      </c>
      <c r="E10" s="12">
        <v>42</v>
      </c>
      <c r="F10" s="18">
        <v>255</v>
      </c>
      <c r="G10" s="13">
        <f t="shared" si="0"/>
        <v>255</v>
      </c>
      <c r="H10" s="14">
        <f t="shared" si="1"/>
        <v>10710</v>
      </c>
      <c r="I10" s="15" t="s">
        <v>17</v>
      </c>
      <c r="J10" s="15" t="s">
        <v>18</v>
      </c>
      <c r="K10" s="16" t="s">
        <v>19</v>
      </c>
    </row>
    <row r="11" spans="1:11" ht="75">
      <c r="A11" s="9">
        <v>5</v>
      </c>
      <c r="B11" s="9">
        <v>150648</v>
      </c>
      <c r="C11" s="19" t="s">
        <v>23</v>
      </c>
      <c r="D11" s="11" t="s">
        <v>16</v>
      </c>
      <c r="E11" s="20">
        <v>135</v>
      </c>
      <c r="F11" s="18">
        <v>101.65</v>
      </c>
      <c r="G11" s="13">
        <f t="shared" si="0"/>
        <v>101.65</v>
      </c>
      <c r="H11" s="14">
        <f t="shared" si="1"/>
        <v>13722.75</v>
      </c>
      <c r="I11" s="15" t="s">
        <v>17</v>
      </c>
      <c r="J11" s="15" t="s">
        <v>18</v>
      </c>
      <c r="K11" s="16" t="s">
        <v>19</v>
      </c>
    </row>
    <row r="12" spans="1:11" ht="90">
      <c r="A12" s="9">
        <v>6</v>
      </c>
      <c r="B12" s="9">
        <v>150648</v>
      </c>
      <c r="C12" s="21" t="s">
        <v>24</v>
      </c>
      <c r="D12" s="11" t="s">
        <v>16</v>
      </c>
      <c r="E12" s="20">
        <f>962+160</f>
        <v>1122</v>
      </c>
      <c r="F12" s="18">
        <v>82.486666666666693</v>
      </c>
      <c r="G12" s="13">
        <f t="shared" si="0"/>
        <v>82.49</v>
      </c>
      <c r="H12" s="14">
        <f t="shared" si="1"/>
        <v>92553.78</v>
      </c>
      <c r="I12" s="15" t="s">
        <v>17</v>
      </c>
      <c r="J12" s="15" t="s">
        <v>18</v>
      </c>
      <c r="K12" s="16" t="s">
        <v>19</v>
      </c>
    </row>
    <row r="13" spans="1:11" ht="195">
      <c r="A13" s="9">
        <v>7</v>
      </c>
      <c r="B13" s="9">
        <v>319351</v>
      </c>
      <c r="C13" s="21" t="s">
        <v>25</v>
      </c>
      <c r="D13" s="11" t="s">
        <v>16</v>
      </c>
      <c r="E13" s="20">
        <v>85</v>
      </c>
      <c r="F13" s="18">
        <v>172.316666666667</v>
      </c>
      <c r="G13" s="13">
        <f t="shared" si="0"/>
        <v>172.32</v>
      </c>
      <c r="H13" s="14">
        <f t="shared" si="1"/>
        <v>14647.199999999999</v>
      </c>
      <c r="I13" s="15" t="s">
        <v>17</v>
      </c>
      <c r="J13" s="15" t="s">
        <v>18</v>
      </c>
      <c r="K13" s="16" t="s">
        <v>19</v>
      </c>
    </row>
    <row r="14" spans="1:11" ht="75">
      <c r="A14" s="9">
        <v>8</v>
      </c>
      <c r="B14" s="9">
        <v>394802</v>
      </c>
      <c r="C14" s="19" t="s">
        <v>26</v>
      </c>
      <c r="D14" s="11" t="s">
        <v>16</v>
      </c>
      <c r="E14" s="20">
        <v>154</v>
      </c>
      <c r="F14" s="18">
        <v>273.08666666666699</v>
      </c>
      <c r="G14" s="13">
        <f t="shared" si="0"/>
        <v>273.08999999999997</v>
      </c>
      <c r="H14" s="14">
        <f t="shared" si="1"/>
        <v>42055.859999999993</v>
      </c>
      <c r="I14" s="15" t="s">
        <v>17</v>
      </c>
      <c r="J14" s="15" t="s">
        <v>18</v>
      </c>
      <c r="K14" s="16" t="s">
        <v>19</v>
      </c>
    </row>
    <row r="15" spans="1:11" ht="105">
      <c r="A15" s="9">
        <v>9</v>
      </c>
      <c r="B15" s="9">
        <v>394802</v>
      </c>
      <c r="C15" s="19" t="s">
        <v>27</v>
      </c>
      <c r="D15" s="11" t="s">
        <v>16</v>
      </c>
      <c r="E15" s="20">
        <v>9</v>
      </c>
      <c r="F15" s="18">
        <v>440.24666666666701</v>
      </c>
      <c r="G15" s="13">
        <f t="shared" si="0"/>
        <v>440.25</v>
      </c>
      <c r="H15" s="14">
        <f t="shared" si="1"/>
        <v>3962.25</v>
      </c>
      <c r="I15" s="15" t="s">
        <v>17</v>
      </c>
      <c r="J15" s="15" t="s">
        <v>18</v>
      </c>
      <c r="K15" s="16" t="s">
        <v>19</v>
      </c>
    </row>
    <row r="16" spans="1:11" ht="75">
      <c r="A16" s="9">
        <v>10</v>
      </c>
      <c r="B16" s="9">
        <v>463245</v>
      </c>
      <c r="C16" s="21" t="s">
        <v>28</v>
      </c>
      <c r="D16" s="11" t="s">
        <v>16</v>
      </c>
      <c r="E16" s="20">
        <v>90</v>
      </c>
      <c r="F16" s="13">
        <v>413.006666666667</v>
      </c>
      <c r="G16" s="13">
        <f t="shared" si="0"/>
        <v>413.01</v>
      </c>
      <c r="H16" s="14">
        <f t="shared" si="1"/>
        <v>37170.9</v>
      </c>
      <c r="I16" s="15" t="s">
        <v>17</v>
      </c>
      <c r="J16" s="15" t="s">
        <v>18</v>
      </c>
      <c r="K16" s="16" t="s">
        <v>19</v>
      </c>
    </row>
    <row r="17" spans="1:11" ht="45">
      <c r="A17" s="9">
        <v>11</v>
      </c>
      <c r="B17" s="9">
        <v>389693</v>
      </c>
      <c r="C17" s="21" t="s">
        <v>29</v>
      </c>
      <c r="D17" s="11" t="s">
        <v>16</v>
      </c>
      <c r="E17" s="20">
        <v>40</v>
      </c>
      <c r="F17" s="13">
        <v>196.88333333333301</v>
      </c>
      <c r="G17" s="13">
        <f t="shared" si="0"/>
        <v>196.88</v>
      </c>
      <c r="H17" s="14">
        <f t="shared" si="1"/>
        <v>7875.2</v>
      </c>
      <c r="I17" s="15" t="s">
        <v>17</v>
      </c>
      <c r="J17" s="15" t="s">
        <v>18</v>
      </c>
      <c r="K17" s="16" t="s">
        <v>19</v>
      </c>
    </row>
    <row r="18" spans="1:11" ht="75">
      <c r="A18" s="9">
        <v>12</v>
      </c>
      <c r="B18" s="9">
        <v>464719</v>
      </c>
      <c r="C18" s="21" t="s">
        <v>30</v>
      </c>
      <c r="D18" s="11" t="s">
        <v>16</v>
      </c>
      <c r="E18" s="20">
        <v>20</v>
      </c>
      <c r="F18" s="13">
        <v>815.77666666666698</v>
      </c>
      <c r="G18" s="13">
        <f t="shared" si="0"/>
        <v>815.78</v>
      </c>
      <c r="H18" s="14">
        <f t="shared" si="1"/>
        <v>16315.599999999999</v>
      </c>
      <c r="I18" s="15" t="s">
        <v>17</v>
      </c>
      <c r="J18" s="15" t="s">
        <v>18</v>
      </c>
      <c r="K18" s="16" t="s">
        <v>19</v>
      </c>
    </row>
    <row r="19" spans="1:11" ht="90">
      <c r="A19" s="9">
        <v>13</v>
      </c>
      <c r="B19" s="9">
        <v>402723</v>
      </c>
      <c r="C19" s="21" t="s">
        <v>31</v>
      </c>
      <c r="D19" s="11" t="s">
        <v>16</v>
      </c>
      <c r="E19" s="20">
        <v>13</v>
      </c>
      <c r="F19" s="13">
        <v>1120.83</v>
      </c>
      <c r="G19" s="13">
        <f t="shared" si="0"/>
        <v>1120.83</v>
      </c>
      <c r="H19" s="14">
        <f t="shared" si="1"/>
        <v>14570.789999999999</v>
      </c>
      <c r="I19" s="15" t="s">
        <v>17</v>
      </c>
      <c r="J19" s="15" t="s">
        <v>18</v>
      </c>
      <c r="K19" s="16" t="s">
        <v>19</v>
      </c>
    </row>
    <row r="20" spans="1:11" ht="90">
      <c r="A20" s="9">
        <v>14</v>
      </c>
      <c r="B20" s="9">
        <v>304292</v>
      </c>
      <c r="C20" s="21" t="s">
        <v>32</v>
      </c>
      <c r="D20" s="11" t="s">
        <v>16</v>
      </c>
      <c r="E20" s="20">
        <v>13</v>
      </c>
      <c r="F20" s="13">
        <v>2694.46333333333</v>
      </c>
      <c r="G20" s="13">
        <f t="shared" si="0"/>
        <v>2694.46</v>
      </c>
      <c r="H20" s="14">
        <f t="shared" si="1"/>
        <v>35027.980000000003</v>
      </c>
      <c r="I20" s="15" t="s">
        <v>17</v>
      </c>
      <c r="J20" s="15" t="s">
        <v>18</v>
      </c>
      <c r="K20" s="16" t="s">
        <v>19</v>
      </c>
    </row>
    <row r="21" spans="1:11" ht="45">
      <c r="A21" s="9">
        <v>15</v>
      </c>
      <c r="B21" s="9">
        <v>465028</v>
      </c>
      <c r="C21" s="21" t="s">
        <v>33</v>
      </c>
      <c r="D21" s="11" t="s">
        <v>16</v>
      </c>
      <c r="E21" s="20">
        <f>150+30</f>
        <v>180</v>
      </c>
      <c r="F21" s="13">
        <v>138.63333333333301</v>
      </c>
      <c r="G21" s="13">
        <f t="shared" si="0"/>
        <v>138.63</v>
      </c>
      <c r="H21" s="14">
        <f t="shared" si="1"/>
        <v>24953.399999999998</v>
      </c>
      <c r="I21" s="15" t="s">
        <v>17</v>
      </c>
      <c r="J21" s="15" t="s">
        <v>18</v>
      </c>
      <c r="K21" s="16" t="s">
        <v>19</v>
      </c>
    </row>
    <row r="22" spans="1:11" ht="45">
      <c r="A22" s="9">
        <v>16</v>
      </c>
      <c r="B22" s="9">
        <v>465028</v>
      </c>
      <c r="C22" s="21" t="s">
        <v>34</v>
      </c>
      <c r="D22" s="11" t="s">
        <v>16</v>
      </c>
      <c r="E22" s="20">
        <f>302+120</f>
        <v>422</v>
      </c>
      <c r="F22" s="13">
        <v>244.55666666666701</v>
      </c>
      <c r="G22" s="13">
        <f t="shared" si="0"/>
        <v>244.56</v>
      </c>
      <c r="H22" s="14">
        <f t="shared" si="1"/>
        <v>103204.32</v>
      </c>
      <c r="I22" s="15" t="s">
        <v>17</v>
      </c>
      <c r="J22" s="15" t="s">
        <v>18</v>
      </c>
      <c r="K22" s="16" t="s">
        <v>19</v>
      </c>
    </row>
    <row r="23" spans="1:11" ht="45">
      <c r="A23" s="9">
        <v>17</v>
      </c>
      <c r="B23" s="9">
        <v>440662</v>
      </c>
      <c r="C23" s="21" t="s">
        <v>35</v>
      </c>
      <c r="D23" s="11" t="s">
        <v>16</v>
      </c>
      <c r="E23" s="20">
        <f>250+120</f>
        <v>370</v>
      </c>
      <c r="F23" s="13">
        <v>320.84666666666698</v>
      </c>
      <c r="G23" s="13">
        <f t="shared" si="0"/>
        <v>320.85000000000002</v>
      </c>
      <c r="H23" s="14">
        <f t="shared" si="1"/>
        <v>118714.50000000001</v>
      </c>
      <c r="I23" s="15" t="s">
        <v>17</v>
      </c>
      <c r="J23" s="15" t="s">
        <v>18</v>
      </c>
      <c r="K23" s="16" t="s">
        <v>19</v>
      </c>
    </row>
    <row r="24" spans="1:11" ht="120">
      <c r="A24" s="9">
        <v>18</v>
      </c>
      <c r="B24" s="9">
        <v>444947</v>
      </c>
      <c r="C24" s="21" t="s">
        <v>36</v>
      </c>
      <c r="D24" s="11" t="s">
        <v>16</v>
      </c>
      <c r="E24" s="20">
        <v>11</v>
      </c>
      <c r="F24" s="13">
        <v>131.79666666666699</v>
      </c>
      <c r="G24" s="13">
        <f t="shared" si="0"/>
        <v>131.80000000000001</v>
      </c>
      <c r="H24" s="14">
        <f t="shared" si="1"/>
        <v>1449.8000000000002</v>
      </c>
      <c r="I24" s="15" t="s">
        <v>17</v>
      </c>
      <c r="J24" s="15" t="s">
        <v>18</v>
      </c>
      <c r="K24" s="16" t="s">
        <v>19</v>
      </c>
    </row>
    <row r="25" spans="1:11" ht="60">
      <c r="A25" s="9">
        <v>19</v>
      </c>
      <c r="B25" s="9">
        <v>448514</v>
      </c>
      <c r="C25" s="21" t="s">
        <v>37</v>
      </c>
      <c r="D25" s="11" t="s">
        <v>16</v>
      </c>
      <c r="E25" s="20">
        <f>371+20</f>
        <v>391</v>
      </c>
      <c r="F25" s="13">
        <v>285.08333333333297</v>
      </c>
      <c r="G25" s="13">
        <f t="shared" si="0"/>
        <v>285.08</v>
      </c>
      <c r="H25" s="14">
        <f t="shared" si="1"/>
        <v>111466.28</v>
      </c>
      <c r="I25" s="15" t="s">
        <v>17</v>
      </c>
      <c r="J25" s="15" t="s">
        <v>18</v>
      </c>
      <c r="K25" s="16" t="s">
        <v>19</v>
      </c>
    </row>
    <row r="26" spans="1:11" ht="180">
      <c r="A26" s="9">
        <v>20</v>
      </c>
      <c r="B26" s="9">
        <v>448514</v>
      </c>
      <c r="C26" s="21" t="s">
        <v>38</v>
      </c>
      <c r="D26" s="11" t="s">
        <v>16</v>
      </c>
      <c r="E26" s="20">
        <v>200</v>
      </c>
      <c r="F26" s="13">
        <v>609.886666666667</v>
      </c>
      <c r="G26" s="13">
        <f t="shared" si="0"/>
        <v>609.89</v>
      </c>
      <c r="H26" s="14">
        <f t="shared" si="1"/>
        <v>121978</v>
      </c>
      <c r="I26" s="15" t="s">
        <v>17</v>
      </c>
      <c r="J26" s="15" t="s">
        <v>18</v>
      </c>
      <c r="K26" s="16" t="s">
        <v>19</v>
      </c>
    </row>
    <row r="27" spans="1:11" ht="45">
      <c r="A27" s="9">
        <v>21</v>
      </c>
      <c r="B27" s="9">
        <v>362833</v>
      </c>
      <c r="C27" s="21" t="s">
        <v>39</v>
      </c>
      <c r="D27" s="11" t="s">
        <v>16</v>
      </c>
      <c r="E27" s="20">
        <f>100+5</f>
        <v>105</v>
      </c>
      <c r="F27" s="13">
        <v>240.73333333333301</v>
      </c>
      <c r="G27" s="13">
        <f t="shared" si="0"/>
        <v>240.73</v>
      </c>
      <c r="H27" s="14">
        <f t="shared" si="1"/>
        <v>25276.649999999998</v>
      </c>
      <c r="I27" s="15" t="s">
        <v>17</v>
      </c>
      <c r="J27" s="15" t="s">
        <v>18</v>
      </c>
      <c r="K27" s="16" t="s">
        <v>19</v>
      </c>
    </row>
    <row r="28" spans="1:11" ht="195">
      <c r="A28" s="9">
        <v>22</v>
      </c>
      <c r="B28" s="9">
        <v>476883</v>
      </c>
      <c r="C28" s="21" t="s">
        <v>40</v>
      </c>
      <c r="D28" s="11" t="s">
        <v>16</v>
      </c>
      <c r="E28" s="20">
        <v>4</v>
      </c>
      <c r="F28" s="13">
        <v>168.49</v>
      </c>
      <c r="G28" s="13">
        <f t="shared" si="0"/>
        <v>168.49</v>
      </c>
      <c r="H28" s="14">
        <f t="shared" si="1"/>
        <v>673.96</v>
      </c>
      <c r="I28" s="15" t="s">
        <v>17</v>
      </c>
      <c r="J28" s="15" t="s">
        <v>18</v>
      </c>
      <c r="K28" s="16" t="s">
        <v>19</v>
      </c>
    </row>
    <row r="29" spans="1:11" ht="90">
      <c r="A29" s="9">
        <v>23</v>
      </c>
      <c r="B29" s="9">
        <v>280</v>
      </c>
      <c r="C29" s="21" t="s">
        <v>41</v>
      </c>
      <c r="D29" s="11" t="s">
        <v>16</v>
      </c>
      <c r="E29" s="20">
        <f>23+20</f>
        <v>43</v>
      </c>
      <c r="F29" s="13">
        <v>1250.57</v>
      </c>
      <c r="G29" s="13">
        <f t="shared" si="0"/>
        <v>1250.57</v>
      </c>
      <c r="H29" s="14">
        <f t="shared" si="1"/>
        <v>53774.509999999995</v>
      </c>
      <c r="I29" s="15" t="s">
        <v>17</v>
      </c>
      <c r="J29" s="15" t="s">
        <v>18</v>
      </c>
      <c r="K29" s="16" t="s">
        <v>19</v>
      </c>
    </row>
    <row r="30" spans="1:11" ht="90">
      <c r="A30" s="9">
        <v>24</v>
      </c>
      <c r="B30" s="9">
        <v>280</v>
      </c>
      <c r="C30" s="21" t="s">
        <v>42</v>
      </c>
      <c r="D30" s="11" t="s">
        <v>16</v>
      </c>
      <c r="E30" s="20">
        <v>23</v>
      </c>
      <c r="F30" s="13">
        <v>1240.9666666666701</v>
      </c>
      <c r="G30" s="13">
        <f t="shared" si="0"/>
        <v>1240.97</v>
      </c>
      <c r="H30" s="14">
        <f t="shared" si="1"/>
        <v>28542.31</v>
      </c>
      <c r="I30" s="15" t="s">
        <v>17</v>
      </c>
      <c r="J30" s="15" t="s">
        <v>18</v>
      </c>
      <c r="K30" s="16" t="s">
        <v>19</v>
      </c>
    </row>
    <row r="31" spans="1:11" ht="30">
      <c r="A31" s="9">
        <v>25</v>
      </c>
      <c r="B31" s="9">
        <v>280</v>
      </c>
      <c r="C31" s="21" t="s">
        <v>43</v>
      </c>
      <c r="D31" s="11" t="s">
        <v>16</v>
      </c>
      <c r="E31" s="20">
        <v>159</v>
      </c>
      <c r="F31" s="13">
        <v>147.51666666666699</v>
      </c>
      <c r="G31" s="13">
        <f t="shared" si="0"/>
        <v>147.52000000000001</v>
      </c>
      <c r="H31" s="14">
        <f t="shared" si="1"/>
        <v>23455.68</v>
      </c>
      <c r="I31" s="15" t="s">
        <v>17</v>
      </c>
      <c r="J31" s="15" t="s">
        <v>18</v>
      </c>
      <c r="K31" s="16" t="s">
        <v>19</v>
      </c>
    </row>
    <row r="32" spans="1:11" ht="30">
      <c r="A32" s="9">
        <v>26</v>
      </c>
      <c r="B32" s="9">
        <v>280</v>
      </c>
      <c r="C32" s="21" t="s">
        <v>44</v>
      </c>
      <c r="D32" s="11" t="s">
        <v>16</v>
      </c>
      <c r="E32" s="20">
        <v>200</v>
      </c>
      <c r="F32" s="13">
        <v>179.26666666666699</v>
      </c>
      <c r="G32" s="13">
        <f t="shared" si="0"/>
        <v>179.27</v>
      </c>
      <c r="H32" s="14">
        <f t="shared" si="1"/>
        <v>35854</v>
      </c>
      <c r="I32" s="15" t="s">
        <v>17</v>
      </c>
      <c r="J32" s="15" t="s">
        <v>18</v>
      </c>
      <c r="K32" s="16" t="s">
        <v>19</v>
      </c>
    </row>
    <row r="33" spans="1:11" ht="30">
      <c r="A33" s="9">
        <v>27</v>
      </c>
      <c r="B33" s="9">
        <v>280</v>
      </c>
      <c r="C33" s="21" t="s">
        <v>45</v>
      </c>
      <c r="D33" s="11" t="s">
        <v>16</v>
      </c>
      <c r="E33" s="20">
        <v>240</v>
      </c>
      <c r="F33" s="13">
        <v>243.053333333333</v>
      </c>
      <c r="G33" s="13">
        <f t="shared" si="0"/>
        <v>243.05</v>
      </c>
      <c r="H33" s="14">
        <f t="shared" si="1"/>
        <v>58332</v>
      </c>
      <c r="I33" s="15" t="s">
        <v>17</v>
      </c>
      <c r="J33" s="15" t="s">
        <v>18</v>
      </c>
      <c r="K33" s="16" t="s">
        <v>19</v>
      </c>
    </row>
    <row r="34" spans="1:11" ht="45">
      <c r="A34" s="9">
        <v>28</v>
      </c>
      <c r="B34" s="9">
        <v>280</v>
      </c>
      <c r="C34" s="21" t="s">
        <v>46</v>
      </c>
      <c r="D34" s="11" t="s">
        <v>16</v>
      </c>
      <c r="E34" s="20">
        <v>190</v>
      </c>
      <c r="F34" s="13">
        <v>190.25</v>
      </c>
      <c r="G34" s="13">
        <f t="shared" si="0"/>
        <v>190.25</v>
      </c>
      <c r="H34" s="14">
        <f t="shared" si="1"/>
        <v>36147.5</v>
      </c>
      <c r="I34" s="15" t="s">
        <v>17</v>
      </c>
      <c r="J34" s="15" t="s">
        <v>18</v>
      </c>
      <c r="K34" s="16" t="s">
        <v>19</v>
      </c>
    </row>
    <row r="35" spans="1:11" ht="45">
      <c r="A35" s="9">
        <v>29</v>
      </c>
      <c r="B35" s="9">
        <v>280</v>
      </c>
      <c r="C35" s="21" t="s">
        <v>47</v>
      </c>
      <c r="D35" s="11" t="s">
        <v>16</v>
      </c>
      <c r="E35" s="20">
        <f>280+60</f>
        <v>340</v>
      </c>
      <c r="F35" s="13">
        <v>259.10000000000002</v>
      </c>
      <c r="G35" s="13">
        <f t="shared" si="0"/>
        <v>259.10000000000002</v>
      </c>
      <c r="H35" s="14">
        <f t="shared" si="1"/>
        <v>88094.000000000015</v>
      </c>
      <c r="I35" s="15" t="s">
        <v>17</v>
      </c>
      <c r="J35" s="15" t="s">
        <v>18</v>
      </c>
      <c r="K35" s="16" t="s">
        <v>19</v>
      </c>
    </row>
    <row r="36" spans="1:11" ht="60">
      <c r="A36" s="9">
        <v>30</v>
      </c>
      <c r="B36" s="9">
        <v>280</v>
      </c>
      <c r="C36" s="21" t="s">
        <v>48</v>
      </c>
      <c r="D36" s="11" t="s">
        <v>16</v>
      </c>
      <c r="E36" s="20">
        <v>13</v>
      </c>
      <c r="F36" s="13">
        <v>497.27333333333303</v>
      </c>
      <c r="G36" s="13">
        <f t="shared" si="0"/>
        <v>497.27</v>
      </c>
      <c r="H36" s="14">
        <f t="shared" si="1"/>
        <v>6464.51</v>
      </c>
      <c r="I36" s="15" t="s">
        <v>17</v>
      </c>
      <c r="J36" s="15" t="s">
        <v>18</v>
      </c>
      <c r="K36" s="16" t="s">
        <v>19</v>
      </c>
    </row>
    <row r="37" spans="1:11" ht="60">
      <c r="A37" s="9">
        <v>31</v>
      </c>
      <c r="B37" s="9">
        <v>280</v>
      </c>
      <c r="C37" s="21" t="s">
        <v>49</v>
      </c>
      <c r="D37" s="11" t="s">
        <v>16</v>
      </c>
      <c r="E37" s="20">
        <v>13</v>
      </c>
      <c r="F37" s="13">
        <v>275.05666666666701</v>
      </c>
      <c r="G37" s="13">
        <f t="shared" si="0"/>
        <v>275.06</v>
      </c>
      <c r="H37" s="14">
        <f t="shared" si="1"/>
        <v>3575.78</v>
      </c>
      <c r="I37" s="15" t="s">
        <v>17</v>
      </c>
      <c r="J37" s="15" t="s">
        <v>18</v>
      </c>
      <c r="K37" s="16" t="s">
        <v>19</v>
      </c>
    </row>
    <row r="38" spans="1:11" ht="60">
      <c r="A38" s="9">
        <v>32</v>
      </c>
      <c r="B38" s="9">
        <v>280</v>
      </c>
      <c r="C38" s="21" t="s">
        <v>50</v>
      </c>
      <c r="D38" s="11" t="s">
        <v>16</v>
      </c>
      <c r="E38" s="20">
        <v>65</v>
      </c>
      <c r="F38" s="13">
        <v>283.35333333333301</v>
      </c>
      <c r="G38" s="13">
        <f t="shared" si="0"/>
        <v>283.35000000000002</v>
      </c>
      <c r="H38" s="14">
        <f t="shared" si="1"/>
        <v>18417.75</v>
      </c>
      <c r="I38" s="15" t="s">
        <v>17</v>
      </c>
      <c r="J38" s="15" t="s">
        <v>18</v>
      </c>
      <c r="K38" s="16" t="s">
        <v>19</v>
      </c>
    </row>
    <row r="39" spans="1:11" ht="45">
      <c r="A39" s="9">
        <v>33</v>
      </c>
      <c r="B39" s="9">
        <v>280</v>
      </c>
      <c r="C39" s="21" t="s">
        <v>51</v>
      </c>
      <c r="D39" s="11" t="s">
        <v>16</v>
      </c>
      <c r="E39" s="20">
        <v>8</v>
      </c>
      <c r="F39" s="13">
        <v>761.68666666666695</v>
      </c>
      <c r="G39" s="13">
        <f t="shared" si="0"/>
        <v>761.69</v>
      </c>
      <c r="H39" s="14">
        <f t="shared" si="1"/>
        <v>6093.52</v>
      </c>
      <c r="I39" s="15" t="s">
        <v>17</v>
      </c>
      <c r="J39" s="15" t="s">
        <v>18</v>
      </c>
      <c r="K39" s="16" t="s">
        <v>19</v>
      </c>
    </row>
    <row r="40" spans="1:11" ht="60">
      <c r="A40" s="9">
        <v>34</v>
      </c>
      <c r="B40" s="9">
        <v>462602</v>
      </c>
      <c r="C40" s="21" t="s">
        <v>52</v>
      </c>
      <c r="D40" s="11" t="s">
        <v>16</v>
      </c>
      <c r="E40" s="20">
        <v>7</v>
      </c>
      <c r="F40" s="13">
        <v>56.826666666666704</v>
      </c>
      <c r="G40" s="13">
        <f t="shared" si="0"/>
        <v>56.83</v>
      </c>
      <c r="H40" s="14">
        <f t="shared" si="1"/>
        <v>397.81</v>
      </c>
      <c r="I40" s="15" t="s">
        <v>17</v>
      </c>
      <c r="J40" s="15" t="s">
        <v>18</v>
      </c>
      <c r="K40" s="16" t="s">
        <v>19</v>
      </c>
    </row>
    <row r="41" spans="1:11" ht="75">
      <c r="A41" s="9">
        <v>35</v>
      </c>
      <c r="B41" s="9">
        <v>452801</v>
      </c>
      <c r="C41" s="21" t="s">
        <v>53</v>
      </c>
      <c r="D41" s="11" t="s">
        <v>16</v>
      </c>
      <c r="E41" s="20">
        <v>7</v>
      </c>
      <c r="F41" s="13">
        <v>114.786666666667</v>
      </c>
      <c r="G41" s="13">
        <f t="shared" si="0"/>
        <v>114.79</v>
      </c>
      <c r="H41" s="14">
        <f t="shared" si="1"/>
        <v>803.53000000000009</v>
      </c>
      <c r="I41" s="15" t="s">
        <v>17</v>
      </c>
      <c r="J41" s="15" t="s">
        <v>18</v>
      </c>
      <c r="K41" s="16" t="s">
        <v>19</v>
      </c>
    </row>
    <row r="42" spans="1:11" ht="45">
      <c r="A42" s="9">
        <v>36</v>
      </c>
      <c r="B42" s="9">
        <v>150036</v>
      </c>
      <c r="C42" s="22" t="s">
        <v>54</v>
      </c>
      <c r="D42" s="11" t="s">
        <v>16</v>
      </c>
      <c r="E42" s="20">
        <v>48</v>
      </c>
      <c r="F42" s="13">
        <v>1709.25</v>
      </c>
      <c r="G42" s="13">
        <f t="shared" si="0"/>
        <v>1709.25</v>
      </c>
      <c r="H42" s="14">
        <f t="shared" si="1"/>
        <v>82044</v>
      </c>
      <c r="I42" s="15" t="s">
        <v>17</v>
      </c>
      <c r="J42" s="15" t="s">
        <v>18</v>
      </c>
      <c r="K42" s="16" t="s">
        <v>19</v>
      </c>
    </row>
    <row r="43" spans="1:11" ht="45">
      <c r="A43" s="9">
        <v>37</v>
      </c>
      <c r="B43" s="9">
        <v>150036</v>
      </c>
      <c r="C43" s="22" t="s">
        <v>55</v>
      </c>
      <c r="D43" s="11" t="s">
        <v>16</v>
      </c>
      <c r="E43" s="20">
        <v>77</v>
      </c>
      <c r="F43" s="13">
        <v>5122.1666666666697</v>
      </c>
      <c r="G43" s="13">
        <f t="shared" si="0"/>
        <v>5122.17</v>
      </c>
      <c r="H43" s="14">
        <f t="shared" si="1"/>
        <v>394407.09</v>
      </c>
      <c r="I43" s="15" t="s">
        <v>17</v>
      </c>
      <c r="J43" s="15" t="s">
        <v>18</v>
      </c>
      <c r="K43" s="16" t="s">
        <v>19</v>
      </c>
    </row>
    <row r="44" spans="1:11" ht="135">
      <c r="A44" s="9">
        <v>38</v>
      </c>
      <c r="B44" s="9">
        <v>449818</v>
      </c>
      <c r="C44" s="22" t="s">
        <v>56</v>
      </c>
      <c r="D44" s="11" t="s">
        <v>16</v>
      </c>
      <c r="E44" s="20">
        <v>109</v>
      </c>
      <c r="F44" s="13">
        <v>574.13</v>
      </c>
      <c r="G44" s="13">
        <f t="shared" si="0"/>
        <v>574.13</v>
      </c>
      <c r="H44" s="14">
        <f t="shared" si="1"/>
        <v>62580.17</v>
      </c>
      <c r="I44" s="15" t="s">
        <v>17</v>
      </c>
      <c r="J44" s="15" t="s">
        <v>18</v>
      </c>
      <c r="K44" s="16" t="s">
        <v>19</v>
      </c>
    </row>
    <row r="45" spans="1:11" ht="120">
      <c r="A45" s="9">
        <v>39</v>
      </c>
      <c r="B45" s="9">
        <v>449818</v>
      </c>
      <c r="C45" s="21" t="s">
        <v>57</v>
      </c>
      <c r="D45" s="11" t="s">
        <v>16</v>
      </c>
      <c r="E45" s="20">
        <f>122+10</f>
        <v>132</v>
      </c>
      <c r="F45" s="13">
        <v>553.9</v>
      </c>
      <c r="G45" s="13">
        <f t="shared" si="0"/>
        <v>553.9</v>
      </c>
      <c r="H45" s="14">
        <f t="shared" si="1"/>
        <v>73114.8</v>
      </c>
      <c r="I45" s="15" t="s">
        <v>17</v>
      </c>
      <c r="J45" s="15" t="s">
        <v>18</v>
      </c>
      <c r="K45" s="16" t="s">
        <v>19</v>
      </c>
    </row>
    <row r="46" spans="1:11" ht="60">
      <c r="A46" s="9">
        <v>40</v>
      </c>
      <c r="B46" s="9">
        <v>484063</v>
      </c>
      <c r="C46" s="21" t="s">
        <v>58</v>
      </c>
      <c r="D46" s="11" t="s">
        <v>16</v>
      </c>
      <c r="E46" s="20">
        <v>95</v>
      </c>
      <c r="F46" s="13">
        <v>1149.4766666666701</v>
      </c>
      <c r="G46" s="13">
        <f t="shared" si="0"/>
        <v>1149.48</v>
      </c>
      <c r="H46" s="14">
        <f t="shared" si="1"/>
        <v>109200.6</v>
      </c>
      <c r="I46" s="15" t="s">
        <v>17</v>
      </c>
      <c r="J46" s="15" t="s">
        <v>18</v>
      </c>
      <c r="K46" s="16" t="s">
        <v>19</v>
      </c>
    </row>
    <row r="47" spans="1:11" ht="60">
      <c r="A47" s="9">
        <v>41</v>
      </c>
      <c r="B47" s="9">
        <v>465030</v>
      </c>
      <c r="C47" s="21" t="s">
        <v>59</v>
      </c>
      <c r="D47" s="11" t="s">
        <v>16</v>
      </c>
      <c r="E47" s="20">
        <f>110+10</f>
        <v>120</v>
      </c>
      <c r="F47" s="13">
        <v>1534.87333333333</v>
      </c>
      <c r="G47" s="13">
        <f t="shared" si="0"/>
        <v>1534.87</v>
      </c>
      <c r="H47" s="14">
        <f t="shared" si="1"/>
        <v>184184.4</v>
      </c>
      <c r="I47" s="15" t="s">
        <v>17</v>
      </c>
      <c r="J47" s="15" t="s">
        <v>18</v>
      </c>
      <c r="K47" s="16" t="s">
        <v>19</v>
      </c>
    </row>
    <row r="48" spans="1:11" ht="60">
      <c r="A48" s="9">
        <v>42</v>
      </c>
      <c r="B48" s="9">
        <v>465031</v>
      </c>
      <c r="C48" s="21" t="s">
        <v>60</v>
      </c>
      <c r="D48" s="11" t="s">
        <v>16</v>
      </c>
      <c r="E48" s="20">
        <v>6</v>
      </c>
      <c r="F48" s="13">
        <v>2010.68</v>
      </c>
      <c r="G48" s="13">
        <f t="shared" si="0"/>
        <v>2010.68</v>
      </c>
      <c r="H48" s="14">
        <f t="shared" si="1"/>
        <v>12064.08</v>
      </c>
      <c r="I48" s="15" t="s">
        <v>17</v>
      </c>
      <c r="J48" s="15" t="s">
        <v>18</v>
      </c>
      <c r="K48" s="16" t="s">
        <v>19</v>
      </c>
    </row>
    <row r="49" spans="1:11" ht="90">
      <c r="A49" s="9">
        <v>43</v>
      </c>
      <c r="B49" s="9">
        <v>450256</v>
      </c>
      <c r="C49" s="21" t="s">
        <v>61</v>
      </c>
      <c r="D49" s="11" t="s">
        <v>16</v>
      </c>
      <c r="E49" s="20">
        <v>3</v>
      </c>
      <c r="F49" s="13">
        <v>2908.13666666667</v>
      </c>
      <c r="G49" s="13">
        <f t="shared" si="0"/>
        <v>2908.14</v>
      </c>
      <c r="H49" s="14">
        <f t="shared" si="1"/>
        <v>8724.42</v>
      </c>
      <c r="I49" s="15" t="s">
        <v>17</v>
      </c>
      <c r="J49" s="15" t="s">
        <v>18</v>
      </c>
      <c r="K49" s="16" t="s">
        <v>19</v>
      </c>
    </row>
    <row r="50" spans="1:11" ht="90">
      <c r="A50" s="9">
        <v>44</v>
      </c>
      <c r="B50" s="9">
        <v>150275</v>
      </c>
      <c r="C50" s="21" t="s">
        <v>62</v>
      </c>
      <c r="D50" s="11" t="s">
        <v>16</v>
      </c>
      <c r="E50" s="20">
        <f>4+2</f>
        <v>6</v>
      </c>
      <c r="F50" s="13">
        <v>251.333333333333</v>
      </c>
      <c r="G50" s="13">
        <f t="shared" si="0"/>
        <v>251.33</v>
      </c>
      <c r="H50" s="14">
        <f t="shared" si="1"/>
        <v>1507.98</v>
      </c>
      <c r="I50" s="15" t="s">
        <v>17</v>
      </c>
      <c r="J50" s="15" t="s">
        <v>18</v>
      </c>
      <c r="K50" s="16" t="s">
        <v>19</v>
      </c>
    </row>
    <row r="51" spans="1:11" ht="90">
      <c r="A51" s="9">
        <v>45</v>
      </c>
      <c r="B51" s="9">
        <v>62510</v>
      </c>
      <c r="C51" s="21" t="s">
        <v>63</v>
      </c>
      <c r="D51" s="11" t="s">
        <v>16</v>
      </c>
      <c r="E51" s="20">
        <v>55</v>
      </c>
      <c r="F51" s="13">
        <v>41.946666666666701</v>
      </c>
      <c r="G51" s="13">
        <f t="shared" si="0"/>
        <v>41.95</v>
      </c>
      <c r="H51" s="14">
        <f t="shared" si="1"/>
        <v>2307.25</v>
      </c>
      <c r="I51" s="15" t="s">
        <v>17</v>
      </c>
      <c r="J51" s="15" t="s">
        <v>18</v>
      </c>
      <c r="K51" s="16" t="s">
        <v>19</v>
      </c>
    </row>
    <row r="52" spans="1:11" ht="150">
      <c r="A52" s="9">
        <v>46</v>
      </c>
      <c r="B52" s="9">
        <v>150345</v>
      </c>
      <c r="C52" s="21" t="s">
        <v>64</v>
      </c>
      <c r="D52" s="11" t="s">
        <v>16</v>
      </c>
      <c r="E52" s="20">
        <v>40</v>
      </c>
      <c r="F52" s="13">
        <v>1012.23666666667</v>
      </c>
      <c r="G52" s="13">
        <f t="shared" si="0"/>
        <v>1012.24</v>
      </c>
      <c r="H52" s="14">
        <f t="shared" si="1"/>
        <v>40489.599999999999</v>
      </c>
      <c r="I52" s="15" t="s">
        <v>17</v>
      </c>
      <c r="J52" s="15" t="s">
        <v>18</v>
      </c>
      <c r="K52" s="16" t="s">
        <v>19</v>
      </c>
    </row>
    <row r="53" spans="1:11" ht="180">
      <c r="A53" s="9">
        <v>47</v>
      </c>
      <c r="B53" s="9">
        <v>407192</v>
      </c>
      <c r="C53" s="21" t="s">
        <v>65</v>
      </c>
      <c r="D53" s="11" t="s">
        <v>16</v>
      </c>
      <c r="E53" s="20">
        <v>50</v>
      </c>
      <c r="F53" s="13">
        <v>273.55666666666701</v>
      </c>
      <c r="G53" s="13">
        <f t="shared" si="0"/>
        <v>273.56</v>
      </c>
      <c r="H53" s="14">
        <f t="shared" si="1"/>
        <v>13678</v>
      </c>
      <c r="I53" s="15" t="s">
        <v>17</v>
      </c>
      <c r="J53" s="15" t="s">
        <v>18</v>
      </c>
      <c r="K53" s="16" t="s">
        <v>19</v>
      </c>
    </row>
    <row r="54" spans="1:11" ht="120">
      <c r="A54" s="9">
        <v>48</v>
      </c>
      <c r="B54" s="9">
        <v>407192</v>
      </c>
      <c r="C54" s="21" t="s">
        <v>66</v>
      </c>
      <c r="D54" s="11" t="s">
        <v>16</v>
      </c>
      <c r="E54" s="20">
        <v>30</v>
      </c>
      <c r="F54" s="13">
        <v>352.65666666666698</v>
      </c>
      <c r="G54" s="13">
        <f t="shared" si="0"/>
        <v>352.66</v>
      </c>
      <c r="H54" s="14">
        <f t="shared" si="1"/>
        <v>10579.800000000001</v>
      </c>
      <c r="I54" s="15" t="s">
        <v>17</v>
      </c>
      <c r="J54" s="15" t="s">
        <v>18</v>
      </c>
      <c r="K54" s="16" t="s">
        <v>19</v>
      </c>
    </row>
    <row r="55" spans="1:11" ht="165">
      <c r="A55" s="9">
        <v>49</v>
      </c>
      <c r="B55" s="9">
        <v>424670</v>
      </c>
      <c r="C55" s="21" t="s">
        <v>67</v>
      </c>
      <c r="D55" s="11" t="s">
        <v>16</v>
      </c>
      <c r="E55" s="20">
        <v>60</v>
      </c>
      <c r="F55" s="13">
        <v>906.42666666666696</v>
      </c>
      <c r="G55" s="13">
        <f t="shared" si="0"/>
        <v>906.43</v>
      </c>
      <c r="H55" s="14">
        <f t="shared" si="1"/>
        <v>54385.799999999996</v>
      </c>
      <c r="I55" s="15" t="s">
        <v>17</v>
      </c>
      <c r="J55" s="15" t="s">
        <v>18</v>
      </c>
      <c r="K55" s="16" t="s">
        <v>19</v>
      </c>
    </row>
    <row r="56" spans="1:11" ht="45">
      <c r="A56" s="9">
        <v>50</v>
      </c>
      <c r="B56" s="9">
        <v>150648</v>
      </c>
      <c r="C56" s="21" t="s">
        <v>68</v>
      </c>
      <c r="D56" s="11" t="s">
        <v>16</v>
      </c>
      <c r="E56" s="20">
        <v>40</v>
      </c>
      <c r="F56" s="13">
        <v>685.66666666666697</v>
      </c>
      <c r="G56" s="13">
        <f t="shared" si="0"/>
        <v>685.67</v>
      </c>
      <c r="H56" s="14">
        <f t="shared" si="1"/>
        <v>27426.799999999999</v>
      </c>
      <c r="I56" s="15" t="s">
        <v>17</v>
      </c>
      <c r="J56" s="15" t="s">
        <v>18</v>
      </c>
      <c r="K56" s="16" t="s">
        <v>19</v>
      </c>
    </row>
    <row r="57" spans="1:11" ht="90">
      <c r="A57" s="9">
        <v>51</v>
      </c>
      <c r="B57" s="9">
        <v>481353</v>
      </c>
      <c r="C57" s="21" t="s">
        <v>69</v>
      </c>
      <c r="D57" s="11" t="s">
        <v>16</v>
      </c>
      <c r="E57" s="20">
        <v>60</v>
      </c>
      <c r="F57" s="13">
        <v>656.31</v>
      </c>
      <c r="G57" s="13">
        <f t="shared" si="0"/>
        <v>656.31</v>
      </c>
      <c r="H57" s="14">
        <f t="shared" si="1"/>
        <v>39378.6</v>
      </c>
      <c r="I57" s="15" t="s">
        <v>17</v>
      </c>
      <c r="J57" s="15" t="s">
        <v>18</v>
      </c>
      <c r="K57" s="16" t="s">
        <v>19</v>
      </c>
    </row>
    <row r="58" spans="1:11" ht="45">
      <c r="A58" s="9">
        <v>52</v>
      </c>
      <c r="B58" s="9">
        <v>150648</v>
      </c>
      <c r="C58" s="21" t="s">
        <v>70</v>
      </c>
      <c r="D58" s="11" t="s">
        <v>16</v>
      </c>
      <c r="E58" s="20">
        <v>60</v>
      </c>
      <c r="F58" s="13">
        <v>365.98</v>
      </c>
      <c r="G58" s="13">
        <f t="shared" si="0"/>
        <v>365.98</v>
      </c>
      <c r="H58" s="14">
        <f t="shared" si="1"/>
        <v>21958.800000000003</v>
      </c>
      <c r="I58" s="15" t="s">
        <v>17</v>
      </c>
      <c r="J58" s="15" t="s">
        <v>18</v>
      </c>
      <c r="K58" s="16" t="s">
        <v>19</v>
      </c>
    </row>
    <row r="59" spans="1:11">
      <c r="A59" s="23"/>
      <c r="B59" s="23"/>
      <c r="C59" s="24" t="s">
        <v>71</v>
      </c>
      <c r="D59" s="25"/>
      <c r="E59" s="26">
        <f>SUM(E7:E58)</f>
        <v>5923</v>
      </c>
      <c r="F59" s="27"/>
      <c r="G59" s="27"/>
      <c r="H59" s="28">
        <f>SUM(H7:H58)</f>
        <v>2355142.11</v>
      </c>
      <c r="I59" s="29"/>
      <c r="J59" s="29"/>
      <c r="K59" s="29"/>
    </row>
  </sheetData>
  <mergeCells count="4">
    <mergeCell ref="A1:K1"/>
    <mergeCell ref="A2:K2"/>
    <mergeCell ref="A3:K3"/>
    <mergeCell ref="A4:K4"/>
  </mergeCells>
  <pageMargins left="0.7" right="0.7" top="0.75" bottom="0.75" header="0.3" footer="0.3"/>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JoaoAranha</dc:creator>
  <cp:lastModifiedBy>JoaoAranha</cp:lastModifiedBy>
  <cp:lastPrinted>2022-05-05T12:40:35Z</cp:lastPrinted>
  <dcterms:created xsi:type="dcterms:W3CDTF">2022-05-05T12:36:33Z</dcterms:created>
  <dcterms:modified xsi:type="dcterms:W3CDTF">2022-05-05T12:40:46Z</dcterms:modified>
</cp:coreProperties>
</file>