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440" windowHeight="11310"/>
  </bookViews>
  <sheets>
    <sheet name="Folha1" sheetId="1" r:id="rId1"/>
  </sheets>
  <definedNames>
    <definedName name="_xlnm._FilterDatabase" localSheetId="0" hidden="1">Folha1!#REF!</definedName>
    <definedName name="_xlnm.Print_Area" localSheetId="0">Folha1!$A$1:$K$97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7" i="1" l="1"/>
  <c r="F71" i="1"/>
  <c r="F70" i="1"/>
  <c r="F69" i="1"/>
  <c r="F68" i="1"/>
  <c r="F67" i="1"/>
  <c r="F66" i="1"/>
  <c r="G44" i="1" l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7" i="1" l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K6" i="1" l="1"/>
  <c r="G6" i="1" l="1"/>
  <c r="G96" i="1" s="1"/>
</calcChain>
</file>

<file path=xl/sharedStrings.xml><?xml version="1.0" encoding="utf-8"?>
<sst xmlns="http://schemas.openxmlformats.org/spreadsheetml/2006/main" count="465" uniqueCount="120">
  <si>
    <t>PRÓ-REITORIA DE ADMINISTRAÇÃO</t>
  </si>
  <si>
    <t>ITEM</t>
  </si>
  <si>
    <t>UNIDADE DE MEDIDA</t>
  </si>
  <si>
    <t>COORDENAÇÃO DE MATERIAIS</t>
  </si>
  <si>
    <t>ANEXO I-A - PLANILHA ESTIMATIVA DE DESCRIÇÃO E PREÇOS</t>
  </si>
  <si>
    <t>DESCRIÇÃO/ ESPECIFICAÇÃO</t>
  </si>
  <si>
    <t>VALOR DE REFERÊNCIA (total)(R$)</t>
  </si>
  <si>
    <t>VALOR DE REFERÊNCIA (unitário) (R$)</t>
  </si>
  <si>
    <t>Exclusivo ME/EPP (SIM ou NÂO) (abaixo de R$80.000,00)</t>
  </si>
  <si>
    <t>Margem de Preferência - Decreto 8538/2015 - Margem de até 25% - Duplicar o item</t>
  </si>
  <si>
    <t>Modo de Disputa da etapa de Lances</t>
  </si>
  <si>
    <t>Intervalo mínimo de diferença de valores entre os lances</t>
  </si>
  <si>
    <t>Aberto</t>
  </si>
  <si>
    <t>SUGESTÃO DE CATMAT</t>
  </si>
  <si>
    <t>QUANTIDADE TOTAL</t>
  </si>
  <si>
    <t>Cabo PP 4 x 1,5mm² (Fios de cobre eletrolítico, seção circular, têmpera mole, classe 5 de encordoamento (NBR NM 280), isolamento das veias à base de PVC, sem chumbo anti-chama, classe térmica 70°C e para cobertura externa PVC classe térmica 60°C (NBR 13249))</t>
  </si>
  <si>
    <t>Capacitor 1,5 Uf 450 vac, Modelo: Ventilador / Motor, Peso: 0,04 kg A função do Capacitor é armazenar as cargas elétricas, e essa ação permite que o circuito funcione de forma adequada, fazendo com que os aparelhos desempenhem todas as funções com normalidade.</t>
  </si>
  <si>
    <t>Capacitor 2,5 Uf 450 vac Potência:2,5uf Capacidade: 450VAC Tolerância de capacitância: 5% Resistência de isolamento: &gt;3000Mhomns Frequência: 50/60Hz; Proteção Máxima Temperatura: 70ºC Terminais: 2 Aplicado: Ar Condicionado Motor Ventilador Características: Compacto: estilo caixinha; Material ABS, anti-chamas, resistente a impactos; Terminais duplos; Indicado para partidas e operações de motoventiladores, motores, etc.. Medidas: Comprimento: 37mm Altura: 23mm Espessura: 13mm</t>
  </si>
  <si>
    <t>Capacitor 5 Uf 450 vac Características: Capacitancia: 5Uf +-5% Tens;ao: 450VAC Frequencia: 50/60 Hz Modelo: EN60252</t>
  </si>
  <si>
    <t>Capacitor 6 Uf 450 vac Características: D10228 Capacitancia: 6Uf +-5% Tens;ao: 450VAC Frequencia: 50/60 Hz Modelo: EN60252</t>
  </si>
  <si>
    <t>Capacitor de fase 40 + 4uF</t>
  </si>
  <si>
    <t>Capacitor de fase Permanente 15 µF com tolerância de até 5% / 440V</t>
  </si>
  <si>
    <t>Capacitor de fase Permanente 20 µF com tolerância de até 5% / 440V</t>
  </si>
  <si>
    <t>Capacitor de fase Permanente 25 µF/com tolerância de até 5% / 440V</t>
  </si>
  <si>
    <t>Capacitor de fase Permanente 35 µF com tolerância de até 5% / 440V</t>
  </si>
  <si>
    <t>Capacitor de fase Permanente 40 µF com tolerância de até 5% / 440V</t>
  </si>
  <si>
    <t>Capacitor de fase Permanente 45 µF com tolerância de até 5% / 440V</t>
  </si>
  <si>
    <t>Capacitor de fase Permanente Duplo 20 µF com tolerância de até 5% / 440V</t>
  </si>
  <si>
    <t>Capacitor de fase Permanente Duplo 25 µF com tolerância de até 5% / 440V</t>
  </si>
  <si>
    <t>Capacitor de fase Permanente Duplo 30 µF com tolerância de até 5% / 440V</t>
  </si>
  <si>
    <t>Capacitor de fase Permanente Duplo 35 µF com tolerância de até 5% / 440V</t>
  </si>
  <si>
    <t>Capacitor de fase Permanente Duplo 40 µF com tolerância de até 5% / 440V</t>
  </si>
  <si>
    <t>Compressor Ar Condicionado (ACJ-Janela) 12000 Btus / Gás R22 Rotativo.220V.</t>
  </si>
  <si>
    <t>Compressor Ar Condicionado (ACJ-Janela) 18000 Btus / Gás R22 Rotativo.220V.</t>
  </si>
  <si>
    <t>Compressor Ar Condicionado (ACJ-Janela) 9000 Btus / Gás R22 Rotativo.220V.</t>
  </si>
  <si>
    <t>Compressor Ar Condicionado de Janela 30.000 Btus</t>
  </si>
  <si>
    <t>Compressor Ar Condicionado Split 12000 Btus / Gás R22 / Rotativo / 220V.</t>
  </si>
  <si>
    <t>Compressor Ar Condicionado Split 18000 Btus / Gás R22 / Rotativo / 220V.</t>
  </si>
  <si>
    <t>Compressor Ar Condicionado Split 21000 Btus / Gás R22 / Rotativo / 220V.</t>
  </si>
  <si>
    <t>Compressor Ar Condicionado Split 24000 Btus / Gás R22 / Rotativo / 220V.</t>
  </si>
  <si>
    <t>Compressor Ar Condicionado Split 36000 Btus / Gás R22 / Rotativo / 220V.</t>
  </si>
  <si>
    <t>Compressor Ar Condicionado Split 48000 Btus / Gás R22 / Rotativo / 220V.</t>
  </si>
  <si>
    <t>Compressor Ar Condicionado Split 60.000 Btus</t>
  </si>
  <si>
    <t>Compressor Ar Condicionado Split 9000 Btus / Gás R22 / Rotativo / 220V.</t>
  </si>
  <si>
    <t>CONTROLE UNIVERSAL PARA AR CONDICIONADO SPLIT</t>
  </si>
  <si>
    <t xml:space="preserve">CORTADOR DE TUBO DE COBRE 1/8 A 1.1/8. MATERIAL: AÇO. </t>
  </si>
  <si>
    <t>Detergente ácido, super ativo, para Limpeza de Serpentinas de Sistemas de Refrigeração. Produto com tenso ativos biodegradável, que atende à portaria Nº 3.523 do Ministério da Saúde, assim como aprovado junto à ANVISA.</t>
  </si>
  <si>
    <t>Filtro (Refil) 2B Flow Natugel Rosca Compatível - Policarbon Compatível: Com o refil Natugel com Rosca anterior ao ano de 2013. Especificações Técnicas: Vazão Nominal (l/h): 50 Pressão Máxima (mca): 60 Pressão Mínima (mca): 5 Temperatura Máxima: 60º Temperatura Mínima: 5º Ponto de Instalação: POU Capacidade de vida útil: 4.000 litros. Produto de acordo com a norma ABNT NBR 160982012</t>
  </si>
  <si>
    <t>Filtro De Secadora Retentor De Fiapos - 326043145: compatível com Brastemp BS10ABANA  - Largura 16 cm, Altura 6 cm, Profundidade 26 cm, Peso 0.18 Kg</t>
  </si>
  <si>
    <t>FILTRO EXTERNO ROSCA 3/4 E 1/2 -  VAZÃO INDICADA: 180L/H, CLASSE DE RETENÇÃO DE PARTÍCULAS: CLASSE III (5 A 15 MICRA), CLASSE DE REDUÇÃO DE CLORO LIVRE: CLASSE I (&gt; 75%), TEMPERATURA DE OPERAÇÃO: 5 50ºC, PRESSÃO DE OPERAÇÃO: 2 40MCA, GRAU DE FILTRAÇÃO: 5 MICRA. DIMENSÕES: ALTURA: 248MM COM 15MM DE ROSCA.</t>
  </si>
  <si>
    <t>FILTRO INTERNO BEBEDOURO - USO NO BEBEDOURO TIPO PRESSÃO MODELOS: FILTRO DE CARVÃO ATIVADO IMPREGNADO COM PRATA QUE IMPEDE A PROLIFERAÇÃO DE MICRO-ORGANISMOS, ELIMINA SABOR E ODOR DE CLORO E REDUZ A QUANTIDADE DE CLORO.</t>
  </si>
  <si>
    <t>FILTRO PARA CAPILAR AR CONDICIONADO 1 ENTRADA COM 2 SAIDAS 90MM</t>
  </si>
  <si>
    <t>FILTRO PARA CAPILAR AR CONDICIONADO 1 ENTRADA COM 3 SAIDAS 90MM</t>
  </si>
  <si>
    <t>FILTRO PARA CAPILAR AR CONDICIONADO 1 ENTRADA COM 4 SAIDAS 90MM</t>
  </si>
  <si>
    <t xml:space="preserve">Filtro para purificador Soft 2 em 1 ou semelhante. </t>
  </si>
  <si>
    <t>Filtro Secador 210 X 1/4" Rosca Ar Condicionado Split</t>
  </si>
  <si>
    <t>Filtro Secador 210 X 3/8" Rosca Ar Condicionado Split</t>
  </si>
  <si>
    <t>FILTRO SECADOR PARA GELADEIRA 1/4" COM RABICHO</t>
  </si>
  <si>
    <t>FILTRO SECADOR PARA GELADEIRA 3/4" COM RABICHO</t>
  </si>
  <si>
    <t>Filtro Wfs 012: Compatível com Purificador Libell Acqua Flex modelo WFS012; produzido conforme a Norma ABNT NBR 16.098:2012</t>
  </si>
  <si>
    <t>Fita de aluminio Adesiva de 50mm x 30 m, para união e vedação de Sistema de Refrigeração.</t>
  </si>
  <si>
    <t>Fluxo para Solda Foscoper, aspecto físico pastoso, aplicação solda prata, prazo validade 12 meses, características adicionais temperatura brasagem 1050¨f a 1600¨f, ref as 445 fx.  - pote com 250g</t>
  </si>
  <si>
    <t>GARRAFA INJETORA 141B PARA LIMPEZA DE AR CONDICIONADO, ENTRADA E SAÍDA DO CILINDRO 1/4 ACME</t>
  </si>
  <si>
    <t>Gás mapp (metil acetileno propadieno), em cilindro descartável de 400g no mínimo, com válvula de segurança, para uso em maçarico tipo bernzomatic.</t>
  </si>
  <si>
    <t>Gás refrigerante R141b, em cilindro descartável de 13,6 kg</t>
  </si>
  <si>
    <t>Gás refrigerante R410A, em cilindro descartável de 11,30 kg</t>
  </si>
  <si>
    <t>Gás/Fluido Refrigerante R134 A. Botija c/ 13,6 Kg.</t>
  </si>
  <si>
    <t>HÉLICE DA CONDENSADORA (UNIDADE EXTERNA), COMPATÍVEL COM O AR CONDICIONADO ELGIN MODELO DE 30000 BTUS</t>
  </si>
  <si>
    <t xml:space="preserve">HÉLICE PARA AR CONDICIONADO SPLIT 9000 BTU, COMPATÍVEL COM CONSUL  </t>
  </si>
  <si>
    <t>HELICE PARA SPLIT  60.000 BTUS Tipo de Produto: Hélice ou Ventilador Axial compatível com marca Elgin</t>
  </si>
  <si>
    <t>Helice para split Elgim 24.000 btus- inverter Hélice ou Ventilador Axial compatível com  Marca: Elgin Aplicação Aparelho: Ar Condicionado Split Tipo: Piso Teto Unidade: Externa ou Condensadora</t>
  </si>
  <si>
    <t>HÉLICE PARA UNIDADE CONDENSADORA RETANGULAR SPRINGER /CARRIER 18000, 24000, 30000 E 36000 BTUS, PARA APLICAÇÃO EM MANUTENÇÃO DE APARELHOS DE AR CONDICIONADO.</t>
  </si>
  <si>
    <t>KIT FLANGEADOR COM ALARGADOR DE TUBOS 1/8 A 3/4. COMPOSTO POR FLANGEADOR, ALARGADOR, CHAVE CATRACA E CORTADOR DE TUBOS. CONTÉM: MESA 1: 1/8", 3/16", 1/4", 5/16", 3/8", 7/16"; MESA 2: 1/2", 3/4" E 5/8"; FLANGEADOR RÁPIDO PARA LUGARES ESTREITOS; DUAS BARRAS COM 9 DIMENSÕES, ADAPTADORES DE AÇO GIRATÓRIOS;  ACABAMENTO CROMADO E FÁCIL OPERAÇÃO; MATERIAL SUPER REFORÇADO EM AÇO FORJADO; ACOMPANHA MALETA DE PROTEÇÃO REFORÇADA.</t>
  </si>
  <si>
    <t>MANIFOLD PARA GÁS R22 / R407C / R410A COM ADAPTADOR. ACOMPANHA UM MANIFOLD, MANGUEIRA DE 150CM COM ADAPTADORES PARA GÁS R410A COMPATÍVEL COM GASES R22 / R407C / R410A. POSSUI MARCADOR DE FLUIDO REFRIGERANTE.</t>
  </si>
  <si>
    <t>Oleo lubrificante para bomba de vacuo Características: Utilizado em qualquer bomba de vácuo em refrigeração e ar condicionado Resistente a oxidação; Alto índice de viscosidade; Baixa pressão de vapor; Suporta altas pressões de vácuo. Nova Fórmula* Dados Típicos: GRAU ISO VG:46 Densidade, 20/4 ºC:0,8686 g/cm3 Índice de Viscosidade: 100 - 110 Ponto de Fulgor, VAC: 220º C min Ponto de Fluidez: -6500ml</t>
  </si>
  <si>
    <t>Pasta Térmica 3g. Kit com 10 seringas. Graxa Térmica para preenchimento de lacunas e expansão da área entre unidade de aquecimento e de refrigeração do dissipador de calor, aplicação com relatório de teste DO GV. grafite Graxa Térmica, a Condutividade térmica 1.93 W/m-k ~ 2.15 W/m-k; bom Isolante Elétrico, repartição de tensão 10Kv; baixa Impedância Termal, Manter A condição de graxa com longo tempo com uma ampla gama de trabalho tempreture, manter o desempenho estável em tempreture-30 ~ 300 de alto desempenho.</t>
  </si>
  <si>
    <t>Pente para aletas, metal: Pente Para Aletas Condensadores Evaporadores Radiador Pente para aletas de condensadores e radiadores e evaporadores Ideal para corrigir aletas amassadas Em evaporadores e condensadores/radiadores</t>
  </si>
  <si>
    <t>REFIL HIDRO PRO CARBON 5 HPC 9.3/4</t>
  </si>
  <si>
    <t>REFIL PARA FILTRO DE ÁGUA BIGBLUE 20. Cartucho fabricado em polipropileno com 4,5” X 20” ( L X A) para filtro Bigblue 20 . Possui sistema de filtragem que retém partículas sólidas em suspensão e demais impurezas. Possui grau de retenção de partículas de 5µm. Não elimina cloro nem ferro da água. Altura: 508mm, Diâmetro externo: 114,3mm. Vazão máxima: até 1.200 litros por hora. Temperatura máxima: 60ºC. Durabilidade do refil: até 6 meses (Depende da qualidade da água)</t>
  </si>
  <si>
    <t>REFIL PARA FILTRO DE ÁGUA DA MARCA 3M AQUALAR. Características do produto: Possui sistema de tripla filtragem que retém partículas e sedimentos indesejáveis deixando a água livre de elementos anormais, além de possuir a capacidade de eliminar 75% ou mais do odor de cloro, preservando o flúor da água. Elemento filtrante 3 M Ap 200. Aplicação: Troca periódica do refil específico para filtro de água da marca 3M Aqualar</t>
  </si>
  <si>
    <t>Regulador de Pressão para Nitrogênio : Pressão máxima: 200 psi, Materiais: Latão Forjado, Diâmetro: 62 mm, Usos recomendados: Refrigeração e ar condicionado</t>
  </si>
  <si>
    <t>Solda de liga prata formato varetas Diâmetro: 1,5 mm; Comprimento da vareta: 500 mm; NCM: 71069210; CFOP de entrada: 5102;</t>
  </si>
  <si>
    <t>Tubo de cobre s/costura, flexível, 1/2.</t>
  </si>
  <si>
    <t>Tubo de cobre s/costura, flexível, 1/4.</t>
  </si>
  <si>
    <t>Tubo de cobre s/costura, flexível, 3/4.</t>
  </si>
  <si>
    <t>Tubo de cobre s/costura, flexível, 3/8.</t>
  </si>
  <si>
    <t>Tubo de cobre s/costura, flexível, 5/8.</t>
  </si>
  <si>
    <t>Tubo de cobre s/costura, flexível, 7/8.</t>
  </si>
  <si>
    <t>Válvula Schrader 1/4 com Pino Tubo prolongador de 10 cm. Parede grossa de 10mm.</t>
  </si>
  <si>
    <t xml:space="preserve">Vareta de Solda Foscoper redonda para Cobre, com 2,5 mm de diâmetro x 500 mm de comprimento. </t>
  </si>
  <si>
    <t>unidade</t>
  </si>
  <si>
    <t>litro</t>
  </si>
  <si>
    <t>rolo</t>
  </si>
  <si>
    <t>pote 250g</t>
  </si>
  <si>
    <t>cilindro</t>
  </si>
  <si>
    <t>Cilindro 13,6Kg</t>
  </si>
  <si>
    <t>cilindro 11,30Kg</t>
  </si>
  <si>
    <t>metro</t>
  </si>
  <si>
    <t>kg</t>
  </si>
  <si>
    <t>VALOR TOTAL</t>
  </si>
  <si>
    <t>SIM</t>
  </si>
  <si>
    <t>NÃO</t>
  </si>
  <si>
    <t>Rolo de 100 metros</t>
  </si>
  <si>
    <t>Fita de PVC branca, auto aderente, não adesiva, para isolamento da tubulação de refrigeração, largura 100 mm. Medida: 100mm x 10m</t>
  </si>
  <si>
    <t>cilindro de 13,6kg</t>
  </si>
  <si>
    <t>Gás Freon R22 - Gás refrigerante R22 em cilindro descartável de 13,6 kg</t>
  </si>
  <si>
    <t>Placa universal para ar condicionado - controle e display  7-60K Btus - Marca/modelo de Referência: Dugold</t>
  </si>
  <si>
    <t>Calços Borracha condensadora split com parafuso: (O Calço de Borracha para Condensadora de Split com Parafuso Podium é o componente responsável por amortecer as trepidações da condensadora, evitando danos ao aparelho. Fabricado com material de qualidade, o calço também desempenha a função de evitar que a condensadora entre em direto contato com o chão, evitando o contato com a umidade e a sujeira. ) - Fornecimento em kits com 4 unidades</t>
  </si>
  <si>
    <t>Isolamento térmico flexível de espuma elastomérica p/ tubo refrigeração 1/2 x 9mm. Fornecimento em barra de 2 metros</t>
  </si>
  <si>
    <t>Isolamento térmico flexível de espuma elastomérica p/ tubo refrigeração 1/4 x 9mm. Fornecimento em barra de 2 metros.</t>
  </si>
  <si>
    <t>Isolamento térmico flexível de espuma elastomérica p/ tubo refrigeração 3/4 x 9mm. Fornecimento em barra de 2 metros.</t>
  </si>
  <si>
    <t>Isolamento térmico flexível de espuma elastomérica p/ tubo refrigeração 3/8 x 9mm. Fornecimento em barra de 2 metros</t>
  </si>
  <si>
    <t>Isolamento térmico flexível de espuma elastomérica p/ tubo refrigeração 5/8 x 9mm. Fornecimento em barra de 2 metros.</t>
  </si>
  <si>
    <t>Isolamento térmico flexível de espuma elastomérica p/ tubo refrigeração 7/8 x 9mm. Fornecimento em barra de 2 metros.</t>
  </si>
  <si>
    <t>conjunto</t>
  </si>
  <si>
    <t>Oleo lubrificante para para gáses Sinteticos. Gases compatíveis: R134a, R404a, R407c, R410a, R417a, R422a, R423a, R427a, R438a e R507. Fornecimento em embalagens de 1 litro.</t>
  </si>
  <si>
    <t>Suporte Alumínio para Condensadora Ar Condicionado Split até 12.000 BTUS. Fornecimento em pares.</t>
  </si>
  <si>
    <t>Suporte Alumínio para Condensadora Ar Condicionado Split de 12.000 até 21.000  BTUS. Fornecimento em pares.</t>
  </si>
  <si>
    <t>Suporte Alumínio para Condensadora Ar Condicionado Split de 21.000 até 30.000  BTUS. Fornecimento em pares.</t>
  </si>
  <si>
    <t>Suporte Alumínio para Condensadora Ar Condicionado Split de 30.000 até 60.000  BTUS. Fornecimento em pares.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</si>
</sst>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FF0000"/>
      <name val="Calibri"/>
      <family val="2"/>
      <scheme val="minor"/>
    </font>
    <font>
      <sz val="12"/>
      <color rgb="FF000000"/>
      <name val="Calibri"/>
      <family val="2"/>
    </font>
    <font>
      <sz val="14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8DB3E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4" fontId="4" fillId="0" borderId="1" xfId="1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4" fontId="6" fillId="2" borderId="1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justify" vertical="center" wrapText="1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left" vertical="center" wrapText="1" indent="1"/>
    </xf>
    <xf numFmtId="44" fontId="1" fillId="0" borderId="0" xfId="0" applyNumberFormat="1" applyFont="1" applyBorder="1"/>
    <xf numFmtId="0" fontId="4" fillId="3" borderId="1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6"/>
  <sheetViews>
    <sheetView tabSelected="1" view="pageLayout" zoomScaleNormal="100" zoomScaleSheetLayoutView="80" workbookViewId="0">
      <selection activeCell="H5" sqref="H5"/>
    </sheetView>
  </sheetViews>
  <sheetFormatPr defaultColWidth="9.140625" defaultRowHeight="12.75" x14ac:dyDescent="0.2"/>
  <cols>
    <col min="1" max="1" width="4.28515625" style="2" customWidth="1"/>
    <col min="2" max="2" width="35.7109375" style="2" customWidth="1"/>
    <col min="3" max="3" width="8.140625" style="2" customWidth="1"/>
    <col min="4" max="4" width="8.28515625" style="3" bestFit="1" customWidth="1"/>
    <col min="5" max="5" width="7.42578125" style="4" customWidth="1"/>
    <col min="6" max="6" width="9.7109375" style="4" bestFit="1" customWidth="1"/>
    <col min="7" max="7" width="13.140625" style="4" customWidth="1"/>
    <col min="8" max="8" width="10.5703125" style="4" customWidth="1"/>
    <col min="9" max="9" width="11.5703125" style="4" customWidth="1"/>
    <col min="10" max="10" width="8.7109375" style="10" customWidth="1"/>
    <col min="11" max="11" width="15" style="4" customWidth="1"/>
    <col min="12" max="12" width="9.140625" style="1"/>
    <col min="13" max="13" width="43" style="1" customWidth="1"/>
    <col min="14" max="14" width="42" style="1" customWidth="1"/>
    <col min="15" max="16384" width="9.140625" style="1"/>
  </cols>
  <sheetData>
    <row r="1" spans="1:14" x14ac:dyDescent="0.2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4" x14ac:dyDescent="0.2">
      <c r="A2" s="19" t="s">
        <v>3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4" x14ac:dyDescent="0.2">
      <c r="A3" s="19" t="s">
        <v>4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5" spans="1:14" ht="82.9" customHeight="1" x14ac:dyDescent="0.2">
      <c r="A5" s="7" t="s">
        <v>1</v>
      </c>
      <c r="B5" s="8" t="s">
        <v>5</v>
      </c>
      <c r="C5" s="8" t="s">
        <v>13</v>
      </c>
      <c r="D5" s="8" t="s">
        <v>2</v>
      </c>
      <c r="E5" s="8" t="s">
        <v>14</v>
      </c>
      <c r="F5" s="8" t="s">
        <v>7</v>
      </c>
      <c r="G5" s="8" t="s">
        <v>6</v>
      </c>
      <c r="H5" s="8" t="s">
        <v>8</v>
      </c>
      <c r="I5" s="8" t="s">
        <v>9</v>
      </c>
      <c r="J5" s="8" t="s">
        <v>10</v>
      </c>
      <c r="K5" s="8" t="s">
        <v>11</v>
      </c>
      <c r="M5" s="17"/>
    </row>
    <row r="6" spans="1:14" ht="67.5" x14ac:dyDescent="0.2">
      <c r="A6" s="6">
        <v>1</v>
      </c>
      <c r="B6" s="5" t="s">
        <v>15</v>
      </c>
      <c r="C6" s="5">
        <v>322800</v>
      </c>
      <c r="D6" s="18" t="s">
        <v>102</v>
      </c>
      <c r="E6" s="5">
        <v>125</v>
      </c>
      <c r="F6" s="9">
        <v>577.54999999999995</v>
      </c>
      <c r="G6" s="9">
        <f>F6*E6</f>
        <v>72193.75</v>
      </c>
      <c r="H6" s="9" t="s">
        <v>100</v>
      </c>
      <c r="I6" s="9" t="s">
        <v>101</v>
      </c>
      <c r="J6" s="11" t="s">
        <v>12</v>
      </c>
      <c r="K6" s="12">
        <f>IF(F6&lt;0.01,"",IF(AND(F6&gt;=0.01,F6&lt;=5),0.01,IF(F6&lt;=10,0.02,IF(F6&lt;=20,0.03,IF(F6&lt;=50,0.05,IF(F6&lt;=100,0.1,IF(F6&lt;=200,0.12,IF(F6&lt;=500,0.2,IF(F6&lt;=1000,0.4,IF(F6&lt;=2000,0.5,IF(F6&lt;=5000,0.8,IF(F6&lt;=10000,F6*0.005,"Avaliação Específica"))))))))))))</f>
        <v>0.4</v>
      </c>
      <c r="M6" s="15"/>
      <c r="N6" s="16"/>
    </row>
    <row r="7" spans="1:14" ht="112.5" x14ac:dyDescent="0.2">
      <c r="A7" s="6">
        <v>2</v>
      </c>
      <c r="B7" s="5" t="s">
        <v>107</v>
      </c>
      <c r="C7" s="5">
        <v>461921</v>
      </c>
      <c r="D7" s="5" t="s">
        <v>90</v>
      </c>
      <c r="E7" s="5">
        <v>215</v>
      </c>
      <c r="F7" s="9">
        <v>23.15</v>
      </c>
      <c r="G7" s="9">
        <f t="shared" ref="G7:G70" si="0">F7*E7</f>
        <v>4977.25</v>
      </c>
      <c r="H7" s="9" t="s">
        <v>100</v>
      </c>
      <c r="I7" s="9" t="s">
        <v>101</v>
      </c>
      <c r="J7" s="11" t="s">
        <v>12</v>
      </c>
      <c r="K7" s="12">
        <f t="shared" ref="K7:K70" si="1">IF(F7&lt;0.01,"",IF(AND(F7&gt;=0.01,F7&lt;=5),0.01,IF(F7&lt;=10,0.02,IF(F7&lt;=20,0.03,IF(F7&lt;=50,0.05,IF(F7&lt;=100,0.1,IF(F7&lt;=200,0.12,IF(F7&lt;=500,0.2,IF(F7&lt;=1000,0.4,IF(F7&lt;=2000,0.5,IF(F7&lt;=5000,0.8,IF(F7&lt;=10000,F7*0.005,"Avaliação Específica"))))))))))))</f>
        <v>0.05</v>
      </c>
      <c r="M7" s="14"/>
    </row>
    <row r="8" spans="1:14" ht="78.75" x14ac:dyDescent="0.2">
      <c r="A8" s="6">
        <v>3</v>
      </c>
      <c r="B8" s="5" t="s">
        <v>16</v>
      </c>
      <c r="C8" s="5">
        <v>64262</v>
      </c>
      <c r="D8" s="5" t="s">
        <v>90</v>
      </c>
      <c r="E8" s="5">
        <v>10</v>
      </c>
      <c r="F8" s="9">
        <v>12.59</v>
      </c>
      <c r="G8" s="9">
        <f t="shared" si="0"/>
        <v>125.9</v>
      </c>
      <c r="H8" s="9" t="s">
        <v>100</v>
      </c>
      <c r="I8" s="9" t="s">
        <v>101</v>
      </c>
      <c r="J8" s="11" t="s">
        <v>12</v>
      </c>
      <c r="K8" s="12">
        <f t="shared" si="1"/>
        <v>0.03</v>
      </c>
    </row>
    <row r="9" spans="1:14" ht="135" x14ac:dyDescent="0.2">
      <c r="A9" s="6">
        <v>4</v>
      </c>
      <c r="B9" s="5" t="s">
        <v>17</v>
      </c>
      <c r="C9" s="5">
        <v>64262</v>
      </c>
      <c r="D9" s="5" t="s">
        <v>90</v>
      </c>
      <c r="E9" s="5">
        <v>10</v>
      </c>
      <c r="F9" s="9">
        <v>9.89</v>
      </c>
      <c r="G9" s="9">
        <f t="shared" si="0"/>
        <v>98.9</v>
      </c>
      <c r="H9" s="9" t="s">
        <v>100</v>
      </c>
      <c r="I9" s="9" t="s">
        <v>101</v>
      </c>
      <c r="J9" s="11" t="s">
        <v>12</v>
      </c>
      <c r="K9" s="12">
        <f t="shared" si="1"/>
        <v>0.02</v>
      </c>
    </row>
    <row r="10" spans="1:14" ht="33.75" x14ac:dyDescent="0.2">
      <c r="A10" s="6">
        <v>5</v>
      </c>
      <c r="B10" s="5" t="s">
        <v>18</v>
      </c>
      <c r="C10" s="5">
        <v>64262</v>
      </c>
      <c r="D10" s="5" t="s">
        <v>90</v>
      </c>
      <c r="E10" s="5">
        <v>10</v>
      </c>
      <c r="F10" s="9">
        <v>15.61</v>
      </c>
      <c r="G10" s="9">
        <f t="shared" si="0"/>
        <v>156.1</v>
      </c>
      <c r="H10" s="9" t="s">
        <v>100</v>
      </c>
      <c r="I10" s="9" t="s">
        <v>101</v>
      </c>
      <c r="J10" s="11" t="s">
        <v>12</v>
      </c>
      <c r="K10" s="12">
        <f t="shared" si="1"/>
        <v>0.03</v>
      </c>
    </row>
    <row r="11" spans="1:14" ht="33.75" x14ac:dyDescent="0.2">
      <c r="A11" s="6">
        <v>6</v>
      </c>
      <c r="B11" s="5" t="s">
        <v>19</v>
      </c>
      <c r="C11" s="5">
        <v>64262</v>
      </c>
      <c r="D11" s="5" t="s">
        <v>90</v>
      </c>
      <c r="E11" s="5">
        <v>10</v>
      </c>
      <c r="F11" s="9">
        <v>22.65</v>
      </c>
      <c r="G11" s="9">
        <f t="shared" si="0"/>
        <v>226.5</v>
      </c>
      <c r="H11" s="9" t="s">
        <v>100</v>
      </c>
      <c r="I11" s="9" t="s">
        <v>101</v>
      </c>
      <c r="J11" s="11" t="s">
        <v>12</v>
      </c>
      <c r="K11" s="12">
        <f t="shared" si="1"/>
        <v>0.05</v>
      </c>
    </row>
    <row r="12" spans="1:14" x14ac:dyDescent="0.2">
      <c r="A12" s="6">
        <v>7</v>
      </c>
      <c r="B12" s="5" t="s">
        <v>20</v>
      </c>
      <c r="C12" s="5">
        <v>64262</v>
      </c>
      <c r="D12" s="5" t="s">
        <v>90</v>
      </c>
      <c r="E12" s="5">
        <v>38</v>
      </c>
      <c r="F12" s="9">
        <v>48.17</v>
      </c>
      <c r="G12" s="9">
        <f t="shared" si="0"/>
        <v>1830.46</v>
      </c>
      <c r="H12" s="9" t="s">
        <v>100</v>
      </c>
      <c r="I12" s="9" t="s">
        <v>101</v>
      </c>
      <c r="J12" s="11" t="s">
        <v>12</v>
      </c>
      <c r="K12" s="12">
        <f t="shared" si="1"/>
        <v>0.05</v>
      </c>
    </row>
    <row r="13" spans="1:14" ht="22.5" x14ac:dyDescent="0.2">
      <c r="A13" s="6">
        <v>8</v>
      </c>
      <c r="B13" s="5" t="s">
        <v>21</v>
      </c>
      <c r="C13" s="5">
        <v>64262</v>
      </c>
      <c r="D13" s="5" t="s">
        <v>90</v>
      </c>
      <c r="E13" s="5">
        <v>3</v>
      </c>
      <c r="F13" s="9">
        <v>30.33</v>
      </c>
      <c r="G13" s="9">
        <f t="shared" si="0"/>
        <v>90.99</v>
      </c>
      <c r="H13" s="9" t="s">
        <v>100</v>
      </c>
      <c r="I13" s="9" t="s">
        <v>101</v>
      </c>
      <c r="J13" s="11" t="s">
        <v>12</v>
      </c>
      <c r="K13" s="12">
        <f t="shared" si="1"/>
        <v>0.05</v>
      </c>
    </row>
    <row r="14" spans="1:14" ht="22.5" x14ac:dyDescent="0.2">
      <c r="A14" s="6">
        <v>9</v>
      </c>
      <c r="B14" s="5" t="s">
        <v>22</v>
      </c>
      <c r="C14" s="5">
        <v>64262</v>
      </c>
      <c r="D14" s="5" t="s">
        <v>90</v>
      </c>
      <c r="E14" s="5">
        <v>138</v>
      </c>
      <c r="F14" s="9">
        <v>23.33</v>
      </c>
      <c r="G14" s="9">
        <f t="shared" si="0"/>
        <v>3219.54</v>
      </c>
      <c r="H14" s="9" t="s">
        <v>100</v>
      </c>
      <c r="I14" s="9" t="s">
        <v>101</v>
      </c>
      <c r="J14" s="11" t="s">
        <v>12</v>
      </c>
      <c r="K14" s="12">
        <f t="shared" si="1"/>
        <v>0.05</v>
      </c>
    </row>
    <row r="15" spans="1:14" ht="22.5" x14ac:dyDescent="0.2">
      <c r="A15" s="6">
        <v>10</v>
      </c>
      <c r="B15" s="5" t="s">
        <v>23</v>
      </c>
      <c r="C15" s="5">
        <v>64262</v>
      </c>
      <c r="D15" s="5" t="s">
        <v>90</v>
      </c>
      <c r="E15" s="5">
        <v>125</v>
      </c>
      <c r="F15" s="9">
        <v>26.42</v>
      </c>
      <c r="G15" s="9">
        <f t="shared" si="0"/>
        <v>3302.5</v>
      </c>
      <c r="H15" s="9" t="s">
        <v>100</v>
      </c>
      <c r="I15" s="9" t="s">
        <v>101</v>
      </c>
      <c r="J15" s="11" t="s">
        <v>12</v>
      </c>
      <c r="K15" s="12">
        <f t="shared" si="1"/>
        <v>0.05</v>
      </c>
    </row>
    <row r="16" spans="1:14" ht="22.5" x14ac:dyDescent="0.2">
      <c r="A16" s="6">
        <v>11</v>
      </c>
      <c r="B16" s="5" t="s">
        <v>24</v>
      </c>
      <c r="C16" s="5">
        <v>64262</v>
      </c>
      <c r="D16" s="5" t="s">
        <v>90</v>
      </c>
      <c r="E16" s="5">
        <v>138</v>
      </c>
      <c r="F16" s="9">
        <v>22.95</v>
      </c>
      <c r="G16" s="9">
        <f t="shared" si="0"/>
        <v>3167.1</v>
      </c>
      <c r="H16" s="9" t="s">
        <v>100</v>
      </c>
      <c r="I16" s="9" t="s">
        <v>101</v>
      </c>
      <c r="J16" s="11" t="s">
        <v>12</v>
      </c>
      <c r="K16" s="12">
        <f t="shared" si="1"/>
        <v>0.05</v>
      </c>
    </row>
    <row r="17" spans="1:11" ht="22.5" x14ac:dyDescent="0.2">
      <c r="A17" s="6">
        <v>12</v>
      </c>
      <c r="B17" s="5" t="s">
        <v>25</v>
      </c>
      <c r="C17" s="5">
        <v>64262</v>
      </c>
      <c r="D17" s="5" t="s">
        <v>90</v>
      </c>
      <c r="E17" s="5">
        <v>138</v>
      </c>
      <c r="F17" s="9">
        <v>36.5</v>
      </c>
      <c r="G17" s="9">
        <f t="shared" si="0"/>
        <v>5037</v>
      </c>
      <c r="H17" s="9" t="s">
        <v>100</v>
      </c>
      <c r="I17" s="9" t="s">
        <v>101</v>
      </c>
      <c r="J17" s="11" t="s">
        <v>12</v>
      </c>
      <c r="K17" s="12">
        <f t="shared" si="1"/>
        <v>0.05</v>
      </c>
    </row>
    <row r="18" spans="1:11" ht="22.5" x14ac:dyDescent="0.2">
      <c r="A18" s="6">
        <v>13</v>
      </c>
      <c r="B18" s="5" t="s">
        <v>26</v>
      </c>
      <c r="C18" s="5">
        <v>64262</v>
      </c>
      <c r="D18" s="5" t="s">
        <v>90</v>
      </c>
      <c r="E18" s="5">
        <v>13</v>
      </c>
      <c r="F18" s="9">
        <v>29.98</v>
      </c>
      <c r="G18" s="9">
        <f t="shared" si="0"/>
        <v>389.74</v>
      </c>
      <c r="H18" s="9" t="s">
        <v>100</v>
      </c>
      <c r="I18" s="9" t="s">
        <v>101</v>
      </c>
      <c r="J18" s="11" t="s">
        <v>12</v>
      </c>
      <c r="K18" s="12">
        <f t="shared" si="1"/>
        <v>0.05</v>
      </c>
    </row>
    <row r="19" spans="1:11" ht="22.5" x14ac:dyDescent="0.2">
      <c r="A19" s="6">
        <v>14</v>
      </c>
      <c r="B19" s="5" t="s">
        <v>27</v>
      </c>
      <c r="C19" s="5">
        <v>64262</v>
      </c>
      <c r="D19" s="5" t="s">
        <v>90</v>
      </c>
      <c r="E19" s="5">
        <v>140</v>
      </c>
      <c r="F19" s="9">
        <v>33.85</v>
      </c>
      <c r="G19" s="9">
        <f t="shared" si="0"/>
        <v>4739</v>
      </c>
      <c r="H19" s="9" t="s">
        <v>100</v>
      </c>
      <c r="I19" s="9" t="s">
        <v>101</v>
      </c>
      <c r="J19" s="11" t="s">
        <v>12</v>
      </c>
      <c r="K19" s="12">
        <f t="shared" si="1"/>
        <v>0.05</v>
      </c>
    </row>
    <row r="20" spans="1:11" ht="22.5" x14ac:dyDescent="0.2">
      <c r="A20" s="6">
        <v>15</v>
      </c>
      <c r="B20" s="5" t="s">
        <v>28</v>
      </c>
      <c r="C20" s="5">
        <v>64262</v>
      </c>
      <c r="D20" s="5" t="s">
        <v>90</v>
      </c>
      <c r="E20" s="5">
        <v>138</v>
      </c>
      <c r="F20" s="9">
        <v>31.5</v>
      </c>
      <c r="G20" s="9">
        <f t="shared" si="0"/>
        <v>4347</v>
      </c>
      <c r="H20" s="9" t="s">
        <v>100</v>
      </c>
      <c r="I20" s="9" t="s">
        <v>101</v>
      </c>
      <c r="J20" s="11" t="s">
        <v>12</v>
      </c>
      <c r="K20" s="12">
        <f t="shared" si="1"/>
        <v>0.05</v>
      </c>
    </row>
    <row r="21" spans="1:11" ht="22.5" x14ac:dyDescent="0.2">
      <c r="A21" s="6">
        <v>16</v>
      </c>
      <c r="B21" s="5" t="s">
        <v>29</v>
      </c>
      <c r="C21" s="5">
        <v>64262</v>
      </c>
      <c r="D21" s="5" t="s">
        <v>90</v>
      </c>
      <c r="E21" s="5">
        <v>138</v>
      </c>
      <c r="F21" s="9">
        <v>38.99</v>
      </c>
      <c r="G21" s="9">
        <f t="shared" si="0"/>
        <v>5380.62</v>
      </c>
      <c r="H21" s="9" t="s">
        <v>100</v>
      </c>
      <c r="I21" s="9" t="s">
        <v>101</v>
      </c>
      <c r="J21" s="11" t="s">
        <v>12</v>
      </c>
      <c r="K21" s="12">
        <f t="shared" si="1"/>
        <v>0.05</v>
      </c>
    </row>
    <row r="22" spans="1:11" ht="22.5" x14ac:dyDescent="0.2">
      <c r="A22" s="6">
        <v>17</v>
      </c>
      <c r="B22" s="5" t="s">
        <v>30</v>
      </c>
      <c r="C22" s="5">
        <v>64262</v>
      </c>
      <c r="D22" s="5" t="s">
        <v>90</v>
      </c>
      <c r="E22" s="5">
        <v>125</v>
      </c>
      <c r="F22" s="9">
        <v>37.46</v>
      </c>
      <c r="G22" s="9">
        <f t="shared" si="0"/>
        <v>4682.5</v>
      </c>
      <c r="H22" s="9" t="s">
        <v>100</v>
      </c>
      <c r="I22" s="9" t="s">
        <v>101</v>
      </c>
      <c r="J22" s="11" t="s">
        <v>12</v>
      </c>
      <c r="K22" s="12">
        <f t="shared" si="1"/>
        <v>0.05</v>
      </c>
    </row>
    <row r="23" spans="1:11" ht="22.5" x14ac:dyDescent="0.2">
      <c r="A23" s="6">
        <v>18</v>
      </c>
      <c r="B23" s="5" t="s">
        <v>31</v>
      </c>
      <c r="C23" s="5">
        <v>64262</v>
      </c>
      <c r="D23" s="5" t="s">
        <v>90</v>
      </c>
      <c r="E23" s="5">
        <v>138</v>
      </c>
      <c r="F23" s="9">
        <v>37.11</v>
      </c>
      <c r="G23" s="9">
        <f t="shared" si="0"/>
        <v>5121.18</v>
      </c>
      <c r="H23" s="9" t="s">
        <v>100</v>
      </c>
      <c r="I23" s="9" t="s">
        <v>101</v>
      </c>
      <c r="J23" s="11" t="s">
        <v>12</v>
      </c>
      <c r="K23" s="12">
        <f t="shared" si="1"/>
        <v>0.05</v>
      </c>
    </row>
    <row r="24" spans="1:11" ht="22.5" x14ac:dyDescent="0.2">
      <c r="A24" s="6">
        <v>19</v>
      </c>
      <c r="B24" s="5" t="s">
        <v>32</v>
      </c>
      <c r="C24" s="5">
        <v>134570</v>
      </c>
      <c r="D24" s="5" t="s">
        <v>90</v>
      </c>
      <c r="E24" s="5">
        <v>38</v>
      </c>
      <c r="F24" s="9">
        <v>712.45</v>
      </c>
      <c r="G24" s="9">
        <f t="shared" si="0"/>
        <v>27073.100000000002</v>
      </c>
      <c r="H24" s="9" t="s">
        <v>100</v>
      </c>
      <c r="I24" s="9" t="s">
        <v>101</v>
      </c>
      <c r="J24" s="11" t="s">
        <v>12</v>
      </c>
      <c r="K24" s="12">
        <f t="shared" si="1"/>
        <v>0.4</v>
      </c>
    </row>
    <row r="25" spans="1:11" ht="22.5" x14ac:dyDescent="0.2">
      <c r="A25" s="6">
        <v>20</v>
      </c>
      <c r="B25" s="5" t="s">
        <v>33</v>
      </c>
      <c r="C25" s="5">
        <v>134570</v>
      </c>
      <c r="D25" s="5" t="s">
        <v>90</v>
      </c>
      <c r="E25" s="5">
        <v>40</v>
      </c>
      <c r="F25" s="9">
        <v>790.81</v>
      </c>
      <c r="G25" s="9">
        <f t="shared" si="0"/>
        <v>31632.399999999998</v>
      </c>
      <c r="H25" s="9" t="s">
        <v>100</v>
      </c>
      <c r="I25" s="9" t="s">
        <v>101</v>
      </c>
      <c r="J25" s="11" t="s">
        <v>12</v>
      </c>
      <c r="K25" s="12">
        <f t="shared" si="1"/>
        <v>0.4</v>
      </c>
    </row>
    <row r="26" spans="1:11" ht="22.5" x14ac:dyDescent="0.2">
      <c r="A26" s="6">
        <v>21</v>
      </c>
      <c r="B26" s="5" t="s">
        <v>34</v>
      </c>
      <c r="C26" s="5">
        <v>134570</v>
      </c>
      <c r="D26" s="5" t="s">
        <v>90</v>
      </c>
      <c r="E26" s="5">
        <v>38</v>
      </c>
      <c r="F26" s="9">
        <v>646.85</v>
      </c>
      <c r="G26" s="9">
        <f t="shared" si="0"/>
        <v>24580.3</v>
      </c>
      <c r="H26" s="9" t="s">
        <v>100</v>
      </c>
      <c r="I26" s="9" t="s">
        <v>101</v>
      </c>
      <c r="J26" s="11" t="s">
        <v>12</v>
      </c>
      <c r="K26" s="12">
        <f t="shared" si="1"/>
        <v>0.4</v>
      </c>
    </row>
    <row r="27" spans="1:11" ht="22.5" x14ac:dyDescent="0.2">
      <c r="A27" s="6">
        <v>22</v>
      </c>
      <c r="B27" s="5" t="s">
        <v>35</v>
      </c>
      <c r="C27" s="5">
        <v>134570</v>
      </c>
      <c r="D27" s="5" t="s">
        <v>90</v>
      </c>
      <c r="E27" s="5">
        <v>38</v>
      </c>
      <c r="F27" s="9">
        <v>1640.11</v>
      </c>
      <c r="G27" s="9">
        <f t="shared" si="0"/>
        <v>62324.179999999993</v>
      </c>
      <c r="H27" s="9" t="s">
        <v>100</v>
      </c>
      <c r="I27" s="9" t="s">
        <v>101</v>
      </c>
      <c r="J27" s="11" t="s">
        <v>12</v>
      </c>
      <c r="K27" s="12">
        <f t="shared" si="1"/>
        <v>0.5</v>
      </c>
    </row>
    <row r="28" spans="1:11" ht="22.5" x14ac:dyDescent="0.2">
      <c r="A28" s="6">
        <v>23</v>
      </c>
      <c r="B28" s="5" t="s">
        <v>36</v>
      </c>
      <c r="C28" s="5">
        <v>134570</v>
      </c>
      <c r="D28" s="5" t="s">
        <v>90</v>
      </c>
      <c r="E28" s="5">
        <v>47</v>
      </c>
      <c r="F28" s="9">
        <v>822.65</v>
      </c>
      <c r="G28" s="9">
        <f t="shared" si="0"/>
        <v>38664.549999999996</v>
      </c>
      <c r="H28" s="9" t="s">
        <v>100</v>
      </c>
      <c r="I28" s="9" t="s">
        <v>101</v>
      </c>
      <c r="J28" s="11" t="s">
        <v>12</v>
      </c>
      <c r="K28" s="12">
        <f t="shared" si="1"/>
        <v>0.4</v>
      </c>
    </row>
    <row r="29" spans="1:11" ht="22.5" x14ac:dyDescent="0.2">
      <c r="A29" s="6">
        <v>24</v>
      </c>
      <c r="B29" s="5" t="s">
        <v>37</v>
      </c>
      <c r="C29" s="5">
        <v>134570</v>
      </c>
      <c r="D29" s="5" t="s">
        <v>90</v>
      </c>
      <c r="E29" s="5">
        <v>38</v>
      </c>
      <c r="F29" s="9">
        <v>927.54</v>
      </c>
      <c r="G29" s="9">
        <f t="shared" si="0"/>
        <v>35246.519999999997</v>
      </c>
      <c r="H29" s="9" t="s">
        <v>100</v>
      </c>
      <c r="I29" s="9" t="s">
        <v>101</v>
      </c>
      <c r="J29" s="11" t="s">
        <v>12</v>
      </c>
      <c r="K29" s="12">
        <f t="shared" si="1"/>
        <v>0.4</v>
      </c>
    </row>
    <row r="30" spans="1:11" ht="22.5" x14ac:dyDescent="0.2">
      <c r="A30" s="6">
        <v>25</v>
      </c>
      <c r="B30" s="5" t="s">
        <v>38</v>
      </c>
      <c r="C30" s="5">
        <v>134570</v>
      </c>
      <c r="D30" s="5" t="s">
        <v>90</v>
      </c>
      <c r="E30" s="5">
        <v>33</v>
      </c>
      <c r="F30" s="9">
        <v>940.52</v>
      </c>
      <c r="G30" s="9">
        <f t="shared" si="0"/>
        <v>31037.16</v>
      </c>
      <c r="H30" s="9" t="s">
        <v>100</v>
      </c>
      <c r="I30" s="9" t="s">
        <v>101</v>
      </c>
      <c r="J30" s="11" t="s">
        <v>12</v>
      </c>
      <c r="K30" s="12">
        <f t="shared" si="1"/>
        <v>0.4</v>
      </c>
    </row>
    <row r="31" spans="1:11" ht="22.5" x14ac:dyDescent="0.2">
      <c r="A31" s="6">
        <v>26</v>
      </c>
      <c r="B31" s="5" t="s">
        <v>39</v>
      </c>
      <c r="C31" s="5">
        <v>134570</v>
      </c>
      <c r="D31" s="5" t="s">
        <v>90</v>
      </c>
      <c r="E31" s="5">
        <v>27</v>
      </c>
      <c r="F31" s="9">
        <v>1072.03</v>
      </c>
      <c r="G31" s="9">
        <f t="shared" si="0"/>
        <v>28944.809999999998</v>
      </c>
      <c r="H31" s="9" t="s">
        <v>100</v>
      </c>
      <c r="I31" s="9" t="s">
        <v>101</v>
      </c>
      <c r="J31" s="11" t="s">
        <v>12</v>
      </c>
      <c r="K31" s="12">
        <f t="shared" si="1"/>
        <v>0.5</v>
      </c>
    </row>
    <row r="32" spans="1:11" ht="22.5" x14ac:dyDescent="0.2">
      <c r="A32" s="6">
        <v>27</v>
      </c>
      <c r="B32" s="5" t="s">
        <v>40</v>
      </c>
      <c r="C32" s="5">
        <v>134570</v>
      </c>
      <c r="D32" s="5" t="s">
        <v>90</v>
      </c>
      <c r="E32" s="5">
        <v>38</v>
      </c>
      <c r="F32" s="9">
        <v>1786.33</v>
      </c>
      <c r="G32" s="9">
        <f t="shared" si="0"/>
        <v>67880.539999999994</v>
      </c>
      <c r="H32" s="9" t="s">
        <v>100</v>
      </c>
      <c r="I32" s="9" t="s">
        <v>101</v>
      </c>
      <c r="J32" s="11" t="s">
        <v>12</v>
      </c>
      <c r="K32" s="12">
        <f t="shared" si="1"/>
        <v>0.5</v>
      </c>
    </row>
    <row r="33" spans="1:11" ht="22.5" x14ac:dyDescent="0.2">
      <c r="A33" s="6">
        <v>28</v>
      </c>
      <c r="B33" s="5" t="s">
        <v>41</v>
      </c>
      <c r="C33" s="5">
        <v>134570</v>
      </c>
      <c r="D33" s="5" t="s">
        <v>90</v>
      </c>
      <c r="E33" s="5">
        <v>25</v>
      </c>
      <c r="F33" s="9">
        <v>2293.33</v>
      </c>
      <c r="G33" s="9">
        <f t="shared" si="0"/>
        <v>57333.25</v>
      </c>
      <c r="H33" s="9" t="s">
        <v>100</v>
      </c>
      <c r="I33" s="9" t="s">
        <v>101</v>
      </c>
      <c r="J33" s="11" t="s">
        <v>12</v>
      </c>
      <c r="K33" s="12">
        <f t="shared" si="1"/>
        <v>0.8</v>
      </c>
    </row>
    <row r="34" spans="1:11" x14ac:dyDescent="0.2">
      <c r="A34" s="6">
        <v>29</v>
      </c>
      <c r="B34" s="5" t="s">
        <v>42</v>
      </c>
      <c r="C34" s="5">
        <v>134570</v>
      </c>
      <c r="D34" s="5" t="s">
        <v>90</v>
      </c>
      <c r="E34" s="5">
        <v>38</v>
      </c>
      <c r="F34" s="9">
        <v>2462.1799999999998</v>
      </c>
      <c r="G34" s="9">
        <f t="shared" si="0"/>
        <v>93562.84</v>
      </c>
      <c r="H34" s="9" t="s">
        <v>101</v>
      </c>
      <c r="I34" s="9" t="s">
        <v>101</v>
      </c>
      <c r="J34" s="11" t="s">
        <v>12</v>
      </c>
      <c r="K34" s="12">
        <f t="shared" si="1"/>
        <v>0.8</v>
      </c>
    </row>
    <row r="35" spans="1:11" ht="22.5" x14ac:dyDescent="0.2">
      <c r="A35" s="6">
        <v>30</v>
      </c>
      <c r="B35" s="5" t="s">
        <v>43</v>
      </c>
      <c r="C35" s="5">
        <v>134570</v>
      </c>
      <c r="D35" s="5" t="s">
        <v>90</v>
      </c>
      <c r="E35" s="5">
        <v>25</v>
      </c>
      <c r="F35" s="9">
        <v>527.73</v>
      </c>
      <c r="G35" s="9">
        <f t="shared" si="0"/>
        <v>13193.25</v>
      </c>
      <c r="H35" s="9" t="s">
        <v>100</v>
      </c>
      <c r="I35" s="9" t="s">
        <v>101</v>
      </c>
      <c r="J35" s="11" t="s">
        <v>12</v>
      </c>
      <c r="K35" s="12">
        <f t="shared" si="1"/>
        <v>0.4</v>
      </c>
    </row>
    <row r="36" spans="1:11" ht="22.5" x14ac:dyDescent="0.2">
      <c r="A36" s="6">
        <v>31</v>
      </c>
      <c r="B36" s="5" t="s">
        <v>44</v>
      </c>
      <c r="C36" s="5">
        <v>390407</v>
      </c>
      <c r="D36" s="5" t="s">
        <v>90</v>
      </c>
      <c r="E36" s="5">
        <v>83</v>
      </c>
      <c r="F36" s="9">
        <v>52.67</v>
      </c>
      <c r="G36" s="9">
        <f t="shared" si="0"/>
        <v>4371.6100000000006</v>
      </c>
      <c r="H36" s="9" t="s">
        <v>100</v>
      </c>
      <c r="I36" s="9" t="s">
        <v>101</v>
      </c>
      <c r="J36" s="11" t="s">
        <v>12</v>
      </c>
      <c r="K36" s="12">
        <f t="shared" si="1"/>
        <v>0.1</v>
      </c>
    </row>
    <row r="37" spans="1:11" ht="22.5" x14ac:dyDescent="0.2">
      <c r="A37" s="6">
        <v>32</v>
      </c>
      <c r="B37" s="5" t="s">
        <v>45</v>
      </c>
      <c r="C37" s="5">
        <v>32638</v>
      </c>
      <c r="D37" s="5" t="s">
        <v>90</v>
      </c>
      <c r="E37" s="5">
        <v>14</v>
      </c>
      <c r="F37" s="9">
        <v>95.19</v>
      </c>
      <c r="G37" s="9">
        <f t="shared" si="0"/>
        <v>1332.6599999999999</v>
      </c>
      <c r="H37" s="9" t="s">
        <v>100</v>
      </c>
      <c r="I37" s="9" t="s">
        <v>101</v>
      </c>
      <c r="J37" s="11" t="s">
        <v>12</v>
      </c>
      <c r="K37" s="12">
        <f t="shared" si="1"/>
        <v>0.1</v>
      </c>
    </row>
    <row r="38" spans="1:11" ht="56.25" x14ac:dyDescent="0.2">
      <c r="A38" s="6">
        <v>33</v>
      </c>
      <c r="B38" s="5" t="s">
        <v>46</v>
      </c>
      <c r="C38" s="5">
        <v>251594</v>
      </c>
      <c r="D38" s="5" t="s">
        <v>91</v>
      </c>
      <c r="E38" s="5">
        <v>82</v>
      </c>
      <c r="F38" s="9">
        <v>18.86</v>
      </c>
      <c r="G38" s="9">
        <f t="shared" si="0"/>
        <v>1546.52</v>
      </c>
      <c r="H38" s="9" t="s">
        <v>100</v>
      </c>
      <c r="I38" s="9" t="s">
        <v>101</v>
      </c>
      <c r="J38" s="11" t="s">
        <v>12</v>
      </c>
      <c r="K38" s="12">
        <f t="shared" si="1"/>
        <v>0.03</v>
      </c>
    </row>
    <row r="39" spans="1:11" ht="101.25" x14ac:dyDescent="0.2">
      <c r="A39" s="6">
        <v>34</v>
      </c>
      <c r="B39" s="5" t="s">
        <v>47</v>
      </c>
      <c r="C39" s="5">
        <v>23248</v>
      </c>
      <c r="D39" s="5" t="s">
        <v>90</v>
      </c>
      <c r="E39" s="5">
        <v>5</v>
      </c>
      <c r="F39" s="9">
        <v>54.17</v>
      </c>
      <c r="G39" s="9">
        <f t="shared" si="0"/>
        <v>270.85000000000002</v>
      </c>
      <c r="H39" s="9" t="s">
        <v>100</v>
      </c>
      <c r="I39" s="9" t="s">
        <v>101</v>
      </c>
      <c r="J39" s="11" t="s">
        <v>12</v>
      </c>
      <c r="K39" s="12">
        <f t="shared" si="1"/>
        <v>0.1</v>
      </c>
    </row>
    <row r="40" spans="1:11" ht="45" x14ac:dyDescent="0.2">
      <c r="A40" s="6">
        <v>35</v>
      </c>
      <c r="B40" s="5" t="s">
        <v>48</v>
      </c>
      <c r="C40" s="5">
        <v>89354</v>
      </c>
      <c r="D40" s="5" t="s">
        <v>90</v>
      </c>
      <c r="E40" s="5">
        <v>25</v>
      </c>
      <c r="F40" s="9">
        <v>82.21</v>
      </c>
      <c r="G40" s="9">
        <f t="shared" si="0"/>
        <v>2055.25</v>
      </c>
      <c r="H40" s="9" t="s">
        <v>100</v>
      </c>
      <c r="I40" s="9" t="s">
        <v>101</v>
      </c>
      <c r="J40" s="11" t="s">
        <v>12</v>
      </c>
      <c r="K40" s="12">
        <f t="shared" si="1"/>
        <v>0.1</v>
      </c>
    </row>
    <row r="41" spans="1:11" ht="90" x14ac:dyDescent="0.2">
      <c r="A41" s="6">
        <v>36</v>
      </c>
      <c r="B41" s="5" t="s">
        <v>49</v>
      </c>
      <c r="C41" s="5">
        <v>23248</v>
      </c>
      <c r="D41" s="5" t="s">
        <v>90</v>
      </c>
      <c r="E41" s="5">
        <v>250</v>
      </c>
      <c r="F41" s="9">
        <v>201.48</v>
      </c>
      <c r="G41" s="9">
        <f t="shared" si="0"/>
        <v>50370</v>
      </c>
      <c r="H41" s="9" t="s">
        <v>100</v>
      </c>
      <c r="I41" s="9" t="s">
        <v>101</v>
      </c>
      <c r="J41" s="11" t="s">
        <v>12</v>
      </c>
      <c r="K41" s="12">
        <f t="shared" si="1"/>
        <v>0.2</v>
      </c>
    </row>
    <row r="42" spans="1:11" ht="67.5" x14ac:dyDescent="0.2">
      <c r="A42" s="6">
        <v>37</v>
      </c>
      <c r="B42" s="5" t="s">
        <v>50</v>
      </c>
      <c r="C42" s="5">
        <v>384570</v>
      </c>
      <c r="D42" s="5" t="s">
        <v>90</v>
      </c>
      <c r="E42" s="5">
        <v>75</v>
      </c>
      <c r="F42" s="9">
        <v>41.12</v>
      </c>
      <c r="G42" s="9">
        <f t="shared" si="0"/>
        <v>3084</v>
      </c>
      <c r="H42" s="9" t="s">
        <v>100</v>
      </c>
      <c r="I42" s="9" t="s">
        <v>101</v>
      </c>
      <c r="J42" s="11" t="s">
        <v>12</v>
      </c>
      <c r="K42" s="12">
        <f t="shared" si="1"/>
        <v>0.05</v>
      </c>
    </row>
    <row r="43" spans="1:11" ht="22.5" x14ac:dyDescent="0.2">
      <c r="A43" s="6">
        <v>38</v>
      </c>
      <c r="B43" s="5" t="s">
        <v>51</v>
      </c>
      <c r="C43" s="5">
        <v>365383</v>
      </c>
      <c r="D43" s="5" t="s">
        <v>90</v>
      </c>
      <c r="E43" s="5">
        <v>625</v>
      </c>
      <c r="F43" s="9">
        <v>9.2200000000000006</v>
      </c>
      <c r="G43" s="9">
        <f t="shared" si="0"/>
        <v>5762.5</v>
      </c>
      <c r="H43" s="9" t="s">
        <v>100</v>
      </c>
      <c r="I43" s="9" t="s">
        <v>101</v>
      </c>
      <c r="J43" s="11" t="s">
        <v>12</v>
      </c>
      <c r="K43" s="12">
        <f t="shared" si="1"/>
        <v>0.02</v>
      </c>
    </row>
    <row r="44" spans="1:11" ht="22.5" x14ac:dyDescent="0.2">
      <c r="A44" s="6">
        <v>39</v>
      </c>
      <c r="B44" s="5" t="s">
        <v>52</v>
      </c>
      <c r="C44" s="5">
        <v>240780</v>
      </c>
      <c r="D44" s="5" t="s">
        <v>90</v>
      </c>
      <c r="E44" s="5">
        <v>625</v>
      </c>
      <c r="F44" s="9">
        <v>5.12</v>
      </c>
      <c r="G44" s="9">
        <f t="shared" si="0"/>
        <v>3200</v>
      </c>
      <c r="H44" s="9" t="s">
        <v>100</v>
      </c>
      <c r="I44" s="9" t="s">
        <v>101</v>
      </c>
      <c r="J44" s="11" t="s">
        <v>12</v>
      </c>
      <c r="K44" s="12">
        <f t="shared" si="1"/>
        <v>0.02</v>
      </c>
    </row>
    <row r="45" spans="1:11" ht="22.5" x14ac:dyDescent="0.2">
      <c r="A45" s="6">
        <v>40</v>
      </c>
      <c r="B45" s="5" t="s">
        <v>53</v>
      </c>
      <c r="C45" s="5">
        <v>240780</v>
      </c>
      <c r="D45" s="5" t="s">
        <v>90</v>
      </c>
      <c r="E45" s="5">
        <v>625</v>
      </c>
      <c r="F45" s="9">
        <v>5.31</v>
      </c>
      <c r="G45" s="9">
        <f t="shared" si="0"/>
        <v>3318.7499999999995</v>
      </c>
      <c r="H45" s="9" t="s">
        <v>100</v>
      </c>
      <c r="I45" s="9" t="s">
        <v>101</v>
      </c>
      <c r="J45" s="11" t="s">
        <v>12</v>
      </c>
      <c r="K45" s="12">
        <f t="shared" si="1"/>
        <v>0.02</v>
      </c>
    </row>
    <row r="46" spans="1:11" x14ac:dyDescent="0.2">
      <c r="A46" s="6">
        <v>41</v>
      </c>
      <c r="B46" s="5" t="s">
        <v>54</v>
      </c>
      <c r="C46" s="5">
        <v>23248</v>
      </c>
      <c r="D46" s="5" t="s">
        <v>90</v>
      </c>
      <c r="E46" s="5">
        <v>3</v>
      </c>
      <c r="F46" s="9">
        <v>111.5</v>
      </c>
      <c r="G46" s="9">
        <f t="shared" si="0"/>
        <v>334.5</v>
      </c>
      <c r="H46" s="9" t="s">
        <v>100</v>
      </c>
      <c r="I46" s="9" t="s">
        <v>101</v>
      </c>
      <c r="J46" s="11" t="s">
        <v>12</v>
      </c>
      <c r="K46" s="12">
        <f t="shared" si="1"/>
        <v>0.12</v>
      </c>
    </row>
    <row r="47" spans="1:11" ht="22.5" x14ac:dyDescent="0.2">
      <c r="A47" s="6">
        <v>42</v>
      </c>
      <c r="B47" s="5" t="s">
        <v>55</v>
      </c>
      <c r="C47" s="5">
        <v>483796</v>
      </c>
      <c r="D47" s="5" t="s">
        <v>90</v>
      </c>
      <c r="E47" s="5">
        <v>125</v>
      </c>
      <c r="F47" s="9">
        <v>67.89</v>
      </c>
      <c r="G47" s="9">
        <f t="shared" si="0"/>
        <v>8486.25</v>
      </c>
      <c r="H47" s="9" t="s">
        <v>100</v>
      </c>
      <c r="I47" s="9" t="s">
        <v>101</v>
      </c>
      <c r="J47" s="11" t="s">
        <v>12</v>
      </c>
      <c r="K47" s="12">
        <f t="shared" si="1"/>
        <v>0.1</v>
      </c>
    </row>
    <row r="48" spans="1:11" ht="22.5" x14ac:dyDescent="0.2">
      <c r="A48" s="6">
        <v>43</v>
      </c>
      <c r="B48" s="5" t="s">
        <v>56</v>
      </c>
      <c r="C48" s="5">
        <v>483796</v>
      </c>
      <c r="D48" s="5" t="s">
        <v>90</v>
      </c>
      <c r="E48" s="5">
        <v>125</v>
      </c>
      <c r="F48" s="9">
        <v>60.33</v>
      </c>
      <c r="G48" s="9">
        <f t="shared" si="0"/>
        <v>7541.25</v>
      </c>
      <c r="H48" s="9" t="s">
        <v>100</v>
      </c>
      <c r="I48" s="9" t="s">
        <v>101</v>
      </c>
      <c r="J48" s="11" t="s">
        <v>12</v>
      </c>
      <c r="K48" s="12">
        <f t="shared" si="1"/>
        <v>0.1</v>
      </c>
    </row>
    <row r="49" spans="1:14" ht="22.5" x14ac:dyDescent="0.2">
      <c r="A49" s="6">
        <v>44</v>
      </c>
      <c r="B49" s="5" t="s">
        <v>57</v>
      </c>
      <c r="C49" s="5">
        <v>483796</v>
      </c>
      <c r="D49" s="5" t="s">
        <v>90</v>
      </c>
      <c r="E49" s="5">
        <v>250</v>
      </c>
      <c r="F49" s="9">
        <v>9.8699999999999992</v>
      </c>
      <c r="G49" s="9">
        <f t="shared" si="0"/>
        <v>2467.5</v>
      </c>
      <c r="H49" s="9" t="s">
        <v>100</v>
      </c>
      <c r="I49" s="9" t="s">
        <v>101</v>
      </c>
      <c r="J49" s="11" t="s">
        <v>12</v>
      </c>
      <c r="K49" s="12">
        <f t="shared" si="1"/>
        <v>0.02</v>
      </c>
    </row>
    <row r="50" spans="1:14" ht="22.5" x14ac:dyDescent="0.2">
      <c r="A50" s="6">
        <v>45</v>
      </c>
      <c r="B50" s="5" t="s">
        <v>58</v>
      </c>
      <c r="C50" s="5">
        <v>483796</v>
      </c>
      <c r="D50" s="5" t="s">
        <v>90</v>
      </c>
      <c r="E50" s="5">
        <v>250</v>
      </c>
      <c r="F50" s="9">
        <v>9.65</v>
      </c>
      <c r="G50" s="9">
        <f t="shared" si="0"/>
        <v>2412.5</v>
      </c>
      <c r="H50" s="9" t="s">
        <v>100</v>
      </c>
      <c r="I50" s="9" t="s">
        <v>101</v>
      </c>
      <c r="J50" s="11" t="s">
        <v>12</v>
      </c>
      <c r="K50" s="12">
        <f t="shared" si="1"/>
        <v>0.02</v>
      </c>
    </row>
    <row r="51" spans="1:14" ht="33.75" x14ac:dyDescent="0.2">
      <c r="A51" s="6">
        <v>46</v>
      </c>
      <c r="B51" s="5" t="s">
        <v>59</v>
      </c>
      <c r="C51" s="5">
        <v>458284</v>
      </c>
      <c r="D51" s="5" t="s">
        <v>90</v>
      </c>
      <c r="E51" s="5">
        <v>79</v>
      </c>
      <c r="F51" s="9">
        <v>45.3</v>
      </c>
      <c r="G51" s="9">
        <f t="shared" si="0"/>
        <v>3578.7</v>
      </c>
      <c r="H51" s="9" t="s">
        <v>100</v>
      </c>
      <c r="I51" s="9" t="s">
        <v>101</v>
      </c>
      <c r="J51" s="11" t="s">
        <v>12</v>
      </c>
      <c r="K51" s="12">
        <f t="shared" si="1"/>
        <v>0.05</v>
      </c>
    </row>
    <row r="52" spans="1:14" ht="22.5" x14ac:dyDescent="0.2">
      <c r="A52" s="6">
        <v>47</v>
      </c>
      <c r="B52" s="5" t="s">
        <v>60</v>
      </c>
      <c r="C52" s="5">
        <v>399943</v>
      </c>
      <c r="D52" s="5" t="s">
        <v>92</v>
      </c>
      <c r="E52" s="5">
        <v>75</v>
      </c>
      <c r="F52" s="9">
        <v>168.78</v>
      </c>
      <c r="G52" s="9">
        <f t="shared" si="0"/>
        <v>12658.5</v>
      </c>
      <c r="H52" s="9" t="s">
        <v>100</v>
      </c>
      <c r="I52" s="9" t="s">
        <v>101</v>
      </c>
      <c r="J52" s="11" t="s">
        <v>12</v>
      </c>
      <c r="K52" s="12">
        <f t="shared" si="1"/>
        <v>0.12</v>
      </c>
    </row>
    <row r="53" spans="1:14" ht="33.75" x14ac:dyDescent="0.2">
      <c r="A53" s="6">
        <v>48</v>
      </c>
      <c r="B53" s="5" t="s">
        <v>103</v>
      </c>
      <c r="C53" s="5">
        <v>475981</v>
      </c>
      <c r="D53" s="5" t="s">
        <v>90</v>
      </c>
      <c r="E53" s="5">
        <v>158</v>
      </c>
      <c r="F53" s="9">
        <v>6.83</v>
      </c>
      <c r="G53" s="9">
        <f t="shared" si="0"/>
        <v>1079.1400000000001</v>
      </c>
      <c r="H53" s="9" t="s">
        <v>100</v>
      </c>
      <c r="I53" s="9" t="s">
        <v>101</v>
      </c>
      <c r="J53" s="11" t="s">
        <v>12</v>
      </c>
      <c r="K53" s="12">
        <f t="shared" si="1"/>
        <v>0.02</v>
      </c>
      <c r="M53" s="14"/>
      <c r="N53" s="16"/>
    </row>
    <row r="54" spans="1:14" ht="45" x14ac:dyDescent="0.2">
      <c r="A54" s="6">
        <v>49</v>
      </c>
      <c r="B54" s="5" t="s">
        <v>61</v>
      </c>
      <c r="C54" s="5">
        <v>314668</v>
      </c>
      <c r="D54" s="5" t="s">
        <v>93</v>
      </c>
      <c r="E54" s="5">
        <v>44</v>
      </c>
      <c r="F54" s="9">
        <v>32.840000000000003</v>
      </c>
      <c r="G54" s="9">
        <f t="shared" si="0"/>
        <v>1444.96</v>
      </c>
      <c r="H54" s="9" t="s">
        <v>100</v>
      </c>
      <c r="I54" s="9" t="s">
        <v>101</v>
      </c>
      <c r="J54" s="11" t="s">
        <v>12</v>
      </c>
      <c r="K54" s="12">
        <f t="shared" si="1"/>
        <v>0.05</v>
      </c>
    </row>
    <row r="55" spans="1:14" ht="33.75" x14ac:dyDescent="0.2">
      <c r="A55" s="6">
        <v>50</v>
      </c>
      <c r="B55" s="5" t="s">
        <v>62</v>
      </c>
      <c r="C55" s="5">
        <v>35165</v>
      </c>
      <c r="D55" s="5" t="s">
        <v>90</v>
      </c>
      <c r="E55" s="5">
        <v>25</v>
      </c>
      <c r="F55" s="9">
        <v>284.93</v>
      </c>
      <c r="G55" s="9">
        <f t="shared" si="0"/>
        <v>7123.25</v>
      </c>
      <c r="H55" s="9" t="s">
        <v>100</v>
      </c>
      <c r="I55" s="9" t="s">
        <v>101</v>
      </c>
      <c r="J55" s="11" t="s">
        <v>12</v>
      </c>
      <c r="K55" s="12">
        <f t="shared" si="1"/>
        <v>0.2</v>
      </c>
    </row>
    <row r="56" spans="1:14" ht="22.5" x14ac:dyDescent="0.2">
      <c r="A56" s="6">
        <v>51</v>
      </c>
      <c r="B56" s="5" t="s">
        <v>105</v>
      </c>
      <c r="C56" s="5">
        <v>377651</v>
      </c>
      <c r="D56" s="5" t="s">
        <v>104</v>
      </c>
      <c r="E56" s="5">
        <v>73</v>
      </c>
      <c r="F56" s="9">
        <v>1001.9</v>
      </c>
      <c r="G56" s="9">
        <f t="shared" si="0"/>
        <v>73138.7</v>
      </c>
      <c r="H56" s="9" t="s">
        <v>100</v>
      </c>
      <c r="I56" s="9" t="s">
        <v>101</v>
      </c>
      <c r="J56" s="11" t="s">
        <v>12</v>
      </c>
      <c r="K56" s="12">
        <f t="shared" si="1"/>
        <v>0.5</v>
      </c>
      <c r="N56" s="16"/>
    </row>
    <row r="57" spans="1:14" ht="45" x14ac:dyDescent="0.2">
      <c r="A57" s="6">
        <v>52</v>
      </c>
      <c r="B57" s="5" t="s">
        <v>63</v>
      </c>
      <c r="C57" s="5">
        <v>479868</v>
      </c>
      <c r="D57" s="5" t="s">
        <v>94</v>
      </c>
      <c r="E57" s="5">
        <v>134</v>
      </c>
      <c r="F57" s="9">
        <v>79.19</v>
      </c>
      <c r="G57" s="9">
        <f t="shared" si="0"/>
        <v>10611.46</v>
      </c>
      <c r="H57" s="9" t="s">
        <v>100</v>
      </c>
      <c r="I57" s="9" t="s">
        <v>101</v>
      </c>
      <c r="J57" s="11" t="s">
        <v>12</v>
      </c>
      <c r="K57" s="12">
        <f t="shared" si="1"/>
        <v>0.1</v>
      </c>
    </row>
    <row r="58" spans="1:14" ht="22.5" x14ac:dyDescent="0.2">
      <c r="A58" s="6">
        <v>53</v>
      </c>
      <c r="B58" s="5" t="s">
        <v>64</v>
      </c>
      <c r="C58" s="5">
        <v>400045</v>
      </c>
      <c r="D58" s="5" t="s">
        <v>95</v>
      </c>
      <c r="E58" s="5">
        <v>73</v>
      </c>
      <c r="F58" s="9">
        <v>1929.17</v>
      </c>
      <c r="G58" s="9">
        <f t="shared" si="0"/>
        <v>140829.41</v>
      </c>
      <c r="H58" s="9" t="s">
        <v>101</v>
      </c>
      <c r="I58" s="9" t="s">
        <v>101</v>
      </c>
      <c r="J58" s="11" t="s">
        <v>12</v>
      </c>
      <c r="K58" s="12">
        <f t="shared" si="1"/>
        <v>0.5</v>
      </c>
    </row>
    <row r="59" spans="1:14" ht="22.5" x14ac:dyDescent="0.2">
      <c r="A59" s="6">
        <v>54</v>
      </c>
      <c r="B59" s="5" t="s">
        <v>65</v>
      </c>
      <c r="C59" s="5">
        <v>400047</v>
      </c>
      <c r="D59" s="5" t="s">
        <v>96</v>
      </c>
      <c r="E59" s="5">
        <v>72</v>
      </c>
      <c r="F59" s="9">
        <v>950</v>
      </c>
      <c r="G59" s="9">
        <f t="shared" si="0"/>
        <v>68400</v>
      </c>
      <c r="H59" s="9" t="s">
        <v>100</v>
      </c>
      <c r="I59" s="9" t="s">
        <v>101</v>
      </c>
      <c r="J59" s="11" t="s">
        <v>12</v>
      </c>
      <c r="K59" s="12">
        <f t="shared" si="1"/>
        <v>0.4</v>
      </c>
    </row>
    <row r="60" spans="1:14" x14ac:dyDescent="0.2">
      <c r="A60" s="6">
        <v>55</v>
      </c>
      <c r="B60" s="5" t="s">
        <v>66</v>
      </c>
      <c r="C60" s="5">
        <v>463677</v>
      </c>
      <c r="D60" s="5" t="s">
        <v>90</v>
      </c>
      <c r="E60" s="5">
        <v>82</v>
      </c>
      <c r="F60" s="9">
        <v>782.83</v>
      </c>
      <c r="G60" s="9">
        <f t="shared" si="0"/>
        <v>64192.060000000005</v>
      </c>
      <c r="H60" s="9" t="s">
        <v>100</v>
      </c>
      <c r="I60" s="9" t="s">
        <v>101</v>
      </c>
      <c r="J60" s="11" t="s">
        <v>12</v>
      </c>
      <c r="K60" s="12">
        <f t="shared" si="1"/>
        <v>0.4</v>
      </c>
    </row>
    <row r="61" spans="1:14" ht="33.75" x14ac:dyDescent="0.2">
      <c r="A61" s="6">
        <v>56</v>
      </c>
      <c r="B61" s="5" t="s">
        <v>67</v>
      </c>
      <c r="C61" s="5">
        <v>469612</v>
      </c>
      <c r="D61" s="5" t="s">
        <v>90</v>
      </c>
      <c r="E61" s="5">
        <v>7</v>
      </c>
      <c r="F61" s="9">
        <v>126.96</v>
      </c>
      <c r="G61" s="9">
        <f t="shared" si="0"/>
        <v>888.71999999999991</v>
      </c>
      <c r="H61" s="9" t="s">
        <v>100</v>
      </c>
      <c r="I61" s="9" t="s">
        <v>101</v>
      </c>
      <c r="J61" s="11" t="s">
        <v>12</v>
      </c>
      <c r="K61" s="12">
        <f t="shared" si="1"/>
        <v>0.12</v>
      </c>
    </row>
    <row r="62" spans="1:14" ht="22.5" x14ac:dyDescent="0.2">
      <c r="A62" s="6">
        <v>57</v>
      </c>
      <c r="B62" s="5" t="s">
        <v>68</v>
      </c>
      <c r="C62" s="5">
        <v>68420</v>
      </c>
      <c r="D62" s="5" t="s">
        <v>90</v>
      </c>
      <c r="E62" s="5">
        <v>13</v>
      </c>
      <c r="F62" s="9">
        <v>76.63</v>
      </c>
      <c r="G62" s="9">
        <f t="shared" si="0"/>
        <v>996.18999999999994</v>
      </c>
      <c r="H62" s="9" t="s">
        <v>100</v>
      </c>
      <c r="I62" s="9" t="s">
        <v>101</v>
      </c>
      <c r="J62" s="11" t="s">
        <v>12</v>
      </c>
      <c r="K62" s="12">
        <f t="shared" si="1"/>
        <v>0.1</v>
      </c>
    </row>
    <row r="63" spans="1:14" ht="33.75" x14ac:dyDescent="0.2">
      <c r="A63" s="6">
        <v>58</v>
      </c>
      <c r="B63" s="5" t="s">
        <v>69</v>
      </c>
      <c r="C63" s="5">
        <v>68420</v>
      </c>
      <c r="D63" s="5" t="s">
        <v>90</v>
      </c>
      <c r="E63" s="5">
        <v>7</v>
      </c>
      <c r="F63" s="9">
        <v>166.93</v>
      </c>
      <c r="G63" s="9">
        <f t="shared" si="0"/>
        <v>1168.51</v>
      </c>
      <c r="H63" s="9" t="s">
        <v>100</v>
      </c>
      <c r="I63" s="9" t="s">
        <v>101</v>
      </c>
      <c r="J63" s="11" t="s">
        <v>12</v>
      </c>
      <c r="K63" s="12">
        <f t="shared" si="1"/>
        <v>0.12</v>
      </c>
    </row>
    <row r="64" spans="1:14" ht="45" x14ac:dyDescent="0.2">
      <c r="A64" s="6">
        <v>59</v>
      </c>
      <c r="B64" s="5" t="s">
        <v>70</v>
      </c>
      <c r="C64" s="5">
        <v>68420</v>
      </c>
      <c r="D64" s="5" t="s">
        <v>90</v>
      </c>
      <c r="E64" s="5">
        <v>7</v>
      </c>
      <c r="F64" s="9">
        <v>163.63</v>
      </c>
      <c r="G64" s="9">
        <f t="shared" si="0"/>
        <v>1145.4099999999999</v>
      </c>
      <c r="H64" s="9" t="s">
        <v>100</v>
      </c>
      <c r="I64" s="9" t="s">
        <v>101</v>
      </c>
      <c r="J64" s="11" t="s">
        <v>12</v>
      </c>
      <c r="K64" s="12">
        <f t="shared" si="1"/>
        <v>0.12</v>
      </c>
    </row>
    <row r="65" spans="1:14" ht="56.25" x14ac:dyDescent="0.2">
      <c r="A65" s="6">
        <v>60</v>
      </c>
      <c r="B65" s="5" t="s">
        <v>71</v>
      </c>
      <c r="C65" s="5">
        <v>68420</v>
      </c>
      <c r="D65" s="5" t="s">
        <v>90</v>
      </c>
      <c r="E65" s="5">
        <v>15</v>
      </c>
      <c r="F65" s="9">
        <v>168.5</v>
      </c>
      <c r="G65" s="9">
        <f t="shared" si="0"/>
        <v>2527.5</v>
      </c>
      <c r="H65" s="9" t="s">
        <v>100</v>
      </c>
      <c r="I65" s="9" t="s">
        <v>101</v>
      </c>
      <c r="J65" s="11" t="s">
        <v>12</v>
      </c>
      <c r="K65" s="12">
        <f t="shared" si="1"/>
        <v>0.12</v>
      </c>
    </row>
    <row r="66" spans="1:14" ht="33.75" x14ac:dyDescent="0.2">
      <c r="A66" s="6">
        <v>61</v>
      </c>
      <c r="B66" s="5" t="s">
        <v>108</v>
      </c>
      <c r="C66" s="5">
        <v>258900</v>
      </c>
      <c r="D66" s="5" t="s">
        <v>90</v>
      </c>
      <c r="E66" s="5">
        <v>938</v>
      </c>
      <c r="F66" s="9">
        <f>2.74*2</f>
        <v>5.48</v>
      </c>
      <c r="G66" s="9">
        <f t="shared" si="0"/>
        <v>5140.2400000000007</v>
      </c>
      <c r="H66" s="9" t="s">
        <v>100</v>
      </c>
      <c r="I66" s="9" t="s">
        <v>101</v>
      </c>
      <c r="J66" s="11" t="s">
        <v>12</v>
      </c>
      <c r="K66" s="12">
        <f t="shared" si="1"/>
        <v>0.02</v>
      </c>
      <c r="M66" s="14"/>
      <c r="N66" s="16"/>
    </row>
    <row r="67" spans="1:14" ht="33.75" x14ac:dyDescent="0.2">
      <c r="A67" s="6">
        <v>62</v>
      </c>
      <c r="B67" s="5" t="s">
        <v>109</v>
      </c>
      <c r="C67" s="5">
        <v>397477</v>
      </c>
      <c r="D67" s="5" t="s">
        <v>90</v>
      </c>
      <c r="E67" s="5">
        <v>975</v>
      </c>
      <c r="F67" s="9">
        <f>4.49*2</f>
        <v>8.98</v>
      </c>
      <c r="G67" s="9">
        <f t="shared" si="0"/>
        <v>8755.5</v>
      </c>
      <c r="H67" s="9" t="s">
        <v>100</v>
      </c>
      <c r="I67" s="9" t="s">
        <v>101</v>
      </c>
      <c r="J67" s="11" t="s">
        <v>12</v>
      </c>
      <c r="K67" s="12">
        <f t="shared" si="1"/>
        <v>0.02</v>
      </c>
      <c r="M67" s="14"/>
      <c r="N67" s="16"/>
    </row>
    <row r="68" spans="1:14" ht="33.75" x14ac:dyDescent="0.2">
      <c r="A68" s="6">
        <v>63</v>
      </c>
      <c r="B68" s="5" t="s">
        <v>110</v>
      </c>
      <c r="C68" s="5">
        <v>258903</v>
      </c>
      <c r="D68" s="5" t="s">
        <v>90</v>
      </c>
      <c r="E68" s="5">
        <v>975</v>
      </c>
      <c r="F68" s="9">
        <f>6.82*2</f>
        <v>13.64</v>
      </c>
      <c r="G68" s="9">
        <f t="shared" si="0"/>
        <v>13299</v>
      </c>
      <c r="H68" s="9" t="s">
        <v>100</v>
      </c>
      <c r="I68" s="9" t="s">
        <v>101</v>
      </c>
      <c r="J68" s="11" t="s">
        <v>12</v>
      </c>
      <c r="K68" s="12">
        <f t="shared" si="1"/>
        <v>0.03</v>
      </c>
      <c r="M68" s="14"/>
      <c r="N68" s="16"/>
    </row>
    <row r="69" spans="1:14" ht="33.75" x14ac:dyDescent="0.2">
      <c r="A69" s="6">
        <v>64</v>
      </c>
      <c r="B69" s="5" t="s">
        <v>111</v>
      </c>
      <c r="C69" s="5">
        <v>397476</v>
      </c>
      <c r="D69" s="5" t="s">
        <v>90</v>
      </c>
      <c r="E69" s="5">
        <v>975</v>
      </c>
      <c r="F69" s="9">
        <f>4.49*2</f>
        <v>8.98</v>
      </c>
      <c r="G69" s="9">
        <f t="shared" si="0"/>
        <v>8755.5</v>
      </c>
      <c r="H69" s="9" t="s">
        <v>100</v>
      </c>
      <c r="I69" s="9" t="s">
        <v>101</v>
      </c>
      <c r="J69" s="11" t="s">
        <v>12</v>
      </c>
      <c r="K69" s="12">
        <f t="shared" si="1"/>
        <v>0.02</v>
      </c>
      <c r="M69" s="14"/>
      <c r="N69" s="16"/>
    </row>
    <row r="70" spans="1:14" ht="33.75" x14ac:dyDescent="0.2">
      <c r="A70" s="6">
        <v>65</v>
      </c>
      <c r="B70" s="5" t="s">
        <v>112</v>
      </c>
      <c r="C70" s="5">
        <v>258902</v>
      </c>
      <c r="D70" s="5" t="s">
        <v>90</v>
      </c>
      <c r="E70" s="5">
        <v>975</v>
      </c>
      <c r="F70" s="9">
        <f>4.54*2</f>
        <v>9.08</v>
      </c>
      <c r="G70" s="9">
        <f t="shared" si="0"/>
        <v>8853</v>
      </c>
      <c r="H70" s="9" t="s">
        <v>100</v>
      </c>
      <c r="I70" s="9" t="s">
        <v>101</v>
      </c>
      <c r="J70" s="11" t="s">
        <v>12</v>
      </c>
      <c r="K70" s="12">
        <f t="shared" si="1"/>
        <v>0.02</v>
      </c>
      <c r="M70" s="14"/>
      <c r="N70" s="16"/>
    </row>
    <row r="71" spans="1:14" ht="33.75" x14ac:dyDescent="0.2">
      <c r="A71" s="6">
        <v>66</v>
      </c>
      <c r="B71" s="5" t="s">
        <v>113</v>
      </c>
      <c r="C71" s="5">
        <v>258902</v>
      </c>
      <c r="D71" s="5" t="s">
        <v>90</v>
      </c>
      <c r="E71" s="5">
        <v>938</v>
      </c>
      <c r="F71" s="9">
        <f>6.55*2</f>
        <v>13.1</v>
      </c>
      <c r="G71" s="9">
        <f t="shared" ref="G71:G95" si="2">F71*E71</f>
        <v>12287.8</v>
      </c>
      <c r="H71" s="9" t="s">
        <v>100</v>
      </c>
      <c r="I71" s="9" t="s">
        <v>101</v>
      </c>
      <c r="J71" s="11" t="s">
        <v>12</v>
      </c>
      <c r="K71" s="12">
        <f t="shared" ref="K71:K95" si="3">IF(F71&lt;0.01,"",IF(AND(F71&gt;=0.01,F71&lt;=5),0.01,IF(F71&lt;=10,0.02,IF(F71&lt;=20,0.03,IF(F71&lt;=50,0.05,IF(F71&lt;=100,0.1,IF(F71&lt;=200,0.12,IF(F71&lt;=500,0.2,IF(F71&lt;=1000,0.4,IF(F71&lt;=2000,0.5,IF(F71&lt;=5000,0.8,IF(F71&lt;=10000,F71*0.005,"Avaliação Específica"))))))))))))</f>
        <v>0.03</v>
      </c>
      <c r="M71" s="14"/>
      <c r="N71" s="16"/>
    </row>
    <row r="72" spans="1:14" ht="112.5" x14ac:dyDescent="0.2">
      <c r="A72" s="6">
        <v>67</v>
      </c>
      <c r="B72" s="5" t="s">
        <v>72</v>
      </c>
      <c r="C72" s="5">
        <v>343779</v>
      </c>
      <c r="D72" s="5" t="s">
        <v>114</v>
      </c>
      <c r="E72" s="5">
        <v>19</v>
      </c>
      <c r="F72" s="9">
        <v>266</v>
      </c>
      <c r="G72" s="9">
        <f t="shared" si="2"/>
        <v>5054</v>
      </c>
      <c r="H72" s="9" t="s">
        <v>100</v>
      </c>
      <c r="I72" s="9" t="s">
        <v>101</v>
      </c>
      <c r="J72" s="11" t="s">
        <v>12</v>
      </c>
      <c r="K72" s="12">
        <f t="shared" si="3"/>
        <v>0.2</v>
      </c>
    </row>
    <row r="73" spans="1:14" ht="67.5" x14ac:dyDescent="0.2">
      <c r="A73" s="6">
        <v>68</v>
      </c>
      <c r="B73" s="5" t="s">
        <v>73</v>
      </c>
      <c r="C73" s="5">
        <v>458708</v>
      </c>
      <c r="D73" s="5" t="s">
        <v>90</v>
      </c>
      <c r="E73" s="5">
        <v>20</v>
      </c>
      <c r="F73" s="9">
        <v>222.96</v>
      </c>
      <c r="G73" s="9">
        <f t="shared" si="2"/>
        <v>4459.2</v>
      </c>
      <c r="H73" s="9" t="s">
        <v>100</v>
      </c>
      <c r="I73" s="9" t="s">
        <v>101</v>
      </c>
      <c r="J73" s="11" t="s">
        <v>12</v>
      </c>
      <c r="K73" s="12">
        <f t="shared" si="3"/>
        <v>0.2</v>
      </c>
    </row>
    <row r="74" spans="1:14" ht="101.25" x14ac:dyDescent="0.2">
      <c r="A74" s="6">
        <v>69</v>
      </c>
      <c r="B74" s="5" t="s">
        <v>74</v>
      </c>
      <c r="C74" s="5">
        <v>461654</v>
      </c>
      <c r="D74" s="5" t="s">
        <v>91</v>
      </c>
      <c r="E74" s="5">
        <v>33</v>
      </c>
      <c r="F74" s="9">
        <v>77.959999999999994</v>
      </c>
      <c r="G74" s="9">
        <f t="shared" si="2"/>
        <v>2572.6799999999998</v>
      </c>
      <c r="H74" s="9" t="s">
        <v>100</v>
      </c>
      <c r="I74" s="9" t="s">
        <v>101</v>
      </c>
      <c r="J74" s="11" t="s">
        <v>12</v>
      </c>
      <c r="K74" s="12">
        <f t="shared" si="3"/>
        <v>0.1</v>
      </c>
      <c r="M74" s="14"/>
      <c r="N74" s="16"/>
    </row>
    <row r="75" spans="1:14" ht="45" x14ac:dyDescent="0.2">
      <c r="A75" s="6">
        <v>70</v>
      </c>
      <c r="B75" s="5" t="s">
        <v>115</v>
      </c>
      <c r="C75" s="5">
        <v>473436</v>
      </c>
      <c r="D75" s="5" t="s">
        <v>90</v>
      </c>
      <c r="E75" s="5">
        <v>4</v>
      </c>
      <c r="F75" s="9">
        <v>260.79000000000002</v>
      </c>
      <c r="G75" s="9">
        <f t="shared" si="2"/>
        <v>1043.1600000000001</v>
      </c>
      <c r="H75" s="9" t="s">
        <v>100</v>
      </c>
      <c r="I75" s="9" t="s">
        <v>101</v>
      </c>
      <c r="J75" s="11" t="s">
        <v>12</v>
      </c>
      <c r="K75" s="12">
        <f t="shared" si="3"/>
        <v>0.2</v>
      </c>
      <c r="M75" s="14"/>
      <c r="N75" s="16"/>
    </row>
    <row r="76" spans="1:14" ht="135" x14ac:dyDescent="0.2">
      <c r="A76" s="6">
        <v>71</v>
      </c>
      <c r="B76" s="5" t="s">
        <v>75</v>
      </c>
      <c r="C76" s="5">
        <v>345076</v>
      </c>
      <c r="D76" s="5" t="s">
        <v>90</v>
      </c>
      <c r="E76" s="5">
        <v>34</v>
      </c>
      <c r="F76" s="9">
        <v>230.33</v>
      </c>
      <c r="G76" s="9">
        <f t="shared" si="2"/>
        <v>7831.22</v>
      </c>
      <c r="H76" s="9" t="s">
        <v>100</v>
      </c>
      <c r="I76" s="9" t="s">
        <v>101</v>
      </c>
      <c r="J76" s="11" t="s">
        <v>12</v>
      </c>
      <c r="K76" s="12">
        <f t="shared" si="3"/>
        <v>0.2</v>
      </c>
      <c r="M76" s="14"/>
    </row>
    <row r="77" spans="1:14" ht="67.5" x14ac:dyDescent="0.2">
      <c r="A77" s="6">
        <v>72</v>
      </c>
      <c r="B77" s="5" t="s">
        <v>76</v>
      </c>
      <c r="C77" s="5">
        <v>35165</v>
      </c>
      <c r="D77" s="5" t="s">
        <v>90</v>
      </c>
      <c r="E77" s="5">
        <v>7</v>
      </c>
      <c r="F77" s="9">
        <v>20.79</v>
      </c>
      <c r="G77" s="9">
        <f t="shared" si="2"/>
        <v>145.53</v>
      </c>
      <c r="H77" s="9" t="s">
        <v>100</v>
      </c>
      <c r="I77" s="9" t="s">
        <v>101</v>
      </c>
      <c r="J77" s="11" t="s">
        <v>12</v>
      </c>
      <c r="K77" s="12">
        <f t="shared" si="3"/>
        <v>0.05</v>
      </c>
    </row>
    <row r="78" spans="1:14" ht="33.75" x14ac:dyDescent="0.2">
      <c r="A78" s="6">
        <v>73</v>
      </c>
      <c r="B78" s="5" t="s">
        <v>106</v>
      </c>
      <c r="C78" s="5">
        <v>134570</v>
      </c>
      <c r="D78" s="5" t="s">
        <v>90</v>
      </c>
      <c r="E78" s="5">
        <v>138</v>
      </c>
      <c r="F78" s="9">
        <v>189.67</v>
      </c>
      <c r="G78" s="9">
        <f t="shared" si="2"/>
        <v>26174.46</v>
      </c>
      <c r="H78" s="9" t="s">
        <v>100</v>
      </c>
      <c r="I78" s="9" t="s">
        <v>101</v>
      </c>
      <c r="J78" s="11" t="s">
        <v>12</v>
      </c>
      <c r="K78" s="12">
        <f t="shared" si="3"/>
        <v>0.12</v>
      </c>
      <c r="N78" s="16"/>
    </row>
    <row r="79" spans="1:14" ht="18.75" x14ac:dyDescent="0.2">
      <c r="A79" s="6">
        <v>74</v>
      </c>
      <c r="B79" s="5" t="s">
        <v>77</v>
      </c>
      <c r="C79" s="5">
        <v>461398</v>
      </c>
      <c r="D79" s="5" t="s">
        <v>90</v>
      </c>
      <c r="E79" s="5">
        <v>8</v>
      </c>
      <c r="F79" s="9">
        <v>46.03</v>
      </c>
      <c r="G79" s="9">
        <f t="shared" si="2"/>
        <v>368.24</v>
      </c>
      <c r="H79" s="9" t="s">
        <v>100</v>
      </c>
      <c r="I79" s="9" t="s">
        <v>101</v>
      </c>
      <c r="J79" s="11" t="s">
        <v>12</v>
      </c>
      <c r="K79" s="12">
        <f t="shared" si="3"/>
        <v>0.05</v>
      </c>
      <c r="M79" s="14"/>
      <c r="N79" s="16"/>
    </row>
    <row r="80" spans="1:14" ht="123.75" x14ac:dyDescent="0.2">
      <c r="A80" s="6">
        <v>75</v>
      </c>
      <c r="B80" s="5" t="s">
        <v>78</v>
      </c>
      <c r="C80" s="5">
        <v>461398</v>
      </c>
      <c r="D80" s="5" t="s">
        <v>90</v>
      </c>
      <c r="E80" s="5">
        <v>19</v>
      </c>
      <c r="F80" s="9">
        <v>135.43</v>
      </c>
      <c r="G80" s="9">
        <f t="shared" si="2"/>
        <v>2573.17</v>
      </c>
      <c r="H80" s="9" t="s">
        <v>100</v>
      </c>
      <c r="I80" s="9" t="s">
        <v>101</v>
      </c>
      <c r="J80" s="11" t="s">
        <v>12</v>
      </c>
      <c r="K80" s="12">
        <f t="shared" si="3"/>
        <v>0.12</v>
      </c>
      <c r="M80" s="14"/>
      <c r="N80" s="16"/>
    </row>
    <row r="81" spans="1:14" ht="112.5" x14ac:dyDescent="0.2">
      <c r="A81" s="6">
        <v>76</v>
      </c>
      <c r="B81" s="5" t="s">
        <v>79</v>
      </c>
      <c r="C81" s="5">
        <v>464954</v>
      </c>
      <c r="D81" s="5" t="s">
        <v>90</v>
      </c>
      <c r="E81" s="5">
        <v>35</v>
      </c>
      <c r="F81" s="9">
        <v>64.849999999999994</v>
      </c>
      <c r="G81" s="9">
        <f t="shared" si="2"/>
        <v>2269.75</v>
      </c>
      <c r="H81" s="9" t="s">
        <v>100</v>
      </c>
      <c r="I81" s="9" t="s">
        <v>101</v>
      </c>
      <c r="J81" s="11" t="s">
        <v>12</v>
      </c>
      <c r="K81" s="12">
        <f t="shared" si="3"/>
        <v>0.1</v>
      </c>
      <c r="M81" s="14"/>
      <c r="N81" s="16"/>
    </row>
    <row r="82" spans="1:14" ht="45" x14ac:dyDescent="0.2">
      <c r="A82" s="6">
        <v>77</v>
      </c>
      <c r="B82" s="5" t="s">
        <v>80</v>
      </c>
      <c r="C82" s="5">
        <v>414356</v>
      </c>
      <c r="D82" s="5" t="s">
        <v>90</v>
      </c>
      <c r="E82" s="5">
        <v>13</v>
      </c>
      <c r="F82" s="9">
        <v>315.73</v>
      </c>
      <c r="G82" s="9">
        <f t="shared" si="2"/>
        <v>4104.49</v>
      </c>
      <c r="H82" s="9" t="s">
        <v>100</v>
      </c>
      <c r="I82" s="9" t="s">
        <v>101</v>
      </c>
      <c r="J82" s="11" t="s">
        <v>12</v>
      </c>
      <c r="K82" s="12">
        <f t="shared" si="3"/>
        <v>0.2</v>
      </c>
    </row>
    <row r="83" spans="1:14" ht="33.75" x14ac:dyDescent="0.2">
      <c r="A83" s="6">
        <v>78</v>
      </c>
      <c r="B83" s="5" t="s">
        <v>81</v>
      </c>
      <c r="C83" s="5">
        <v>367446</v>
      </c>
      <c r="D83" s="5" t="s">
        <v>98</v>
      </c>
      <c r="E83" s="5">
        <v>13</v>
      </c>
      <c r="F83" s="9">
        <v>693.21</v>
      </c>
      <c r="G83" s="9">
        <f t="shared" si="2"/>
        <v>9011.73</v>
      </c>
      <c r="H83" s="9" t="s">
        <v>100</v>
      </c>
      <c r="I83" s="9" t="s">
        <v>101</v>
      </c>
      <c r="J83" s="11" t="s">
        <v>12</v>
      </c>
      <c r="K83" s="12">
        <f t="shared" si="3"/>
        <v>0.4</v>
      </c>
      <c r="N83" s="16"/>
    </row>
    <row r="84" spans="1:14" ht="33.75" x14ac:dyDescent="0.2">
      <c r="A84" s="6">
        <v>79</v>
      </c>
      <c r="B84" s="5" t="s">
        <v>116</v>
      </c>
      <c r="C84" s="5">
        <v>134570</v>
      </c>
      <c r="D84" s="5" t="s">
        <v>90</v>
      </c>
      <c r="E84" s="5">
        <v>50</v>
      </c>
      <c r="F84" s="9">
        <v>63.63</v>
      </c>
      <c r="G84" s="9">
        <f t="shared" si="2"/>
        <v>3181.5</v>
      </c>
      <c r="H84" s="9" t="s">
        <v>100</v>
      </c>
      <c r="I84" s="9" t="s">
        <v>101</v>
      </c>
      <c r="J84" s="11" t="s">
        <v>12</v>
      </c>
      <c r="K84" s="12">
        <f t="shared" si="3"/>
        <v>0.1</v>
      </c>
    </row>
    <row r="85" spans="1:14" ht="33.75" x14ac:dyDescent="0.2">
      <c r="A85" s="6">
        <v>80</v>
      </c>
      <c r="B85" s="5" t="s">
        <v>117</v>
      </c>
      <c r="C85" s="5">
        <v>134570</v>
      </c>
      <c r="D85" s="5" t="s">
        <v>90</v>
      </c>
      <c r="E85" s="5">
        <v>64</v>
      </c>
      <c r="F85" s="9">
        <v>89.57</v>
      </c>
      <c r="G85" s="9">
        <f t="shared" si="2"/>
        <v>5732.48</v>
      </c>
      <c r="H85" s="9" t="s">
        <v>100</v>
      </c>
      <c r="I85" s="9" t="s">
        <v>101</v>
      </c>
      <c r="J85" s="11" t="s">
        <v>12</v>
      </c>
      <c r="K85" s="12">
        <f t="shared" si="3"/>
        <v>0.1</v>
      </c>
    </row>
    <row r="86" spans="1:14" ht="33.75" x14ac:dyDescent="0.2">
      <c r="A86" s="6">
        <v>81</v>
      </c>
      <c r="B86" s="5" t="s">
        <v>118</v>
      </c>
      <c r="C86" s="5">
        <v>134570</v>
      </c>
      <c r="D86" s="5" t="s">
        <v>90</v>
      </c>
      <c r="E86" s="5">
        <v>64</v>
      </c>
      <c r="F86" s="9">
        <v>71.760000000000005</v>
      </c>
      <c r="G86" s="9">
        <f t="shared" si="2"/>
        <v>4592.6400000000003</v>
      </c>
      <c r="H86" s="9" t="s">
        <v>100</v>
      </c>
      <c r="I86" s="9" t="s">
        <v>101</v>
      </c>
      <c r="J86" s="11" t="s">
        <v>12</v>
      </c>
      <c r="K86" s="12">
        <f t="shared" si="3"/>
        <v>0.1</v>
      </c>
    </row>
    <row r="87" spans="1:14" ht="33.75" x14ac:dyDescent="0.2">
      <c r="A87" s="6">
        <v>82</v>
      </c>
      <c r="B87" s="5" t="s">
        <v>119</v>
      </c>
      <c r="C87" s="5">
        <v>134570</v>
      </c>
      <c r="D87" s="5" t="s">
        <v>90</v>
      </c>
      <c r="E87" s="5">
        <f>44+25</f>
        <v>69</v>
      </c>
      <c r="F87" s="9">
        <v>113.37</v>
      </c>
      <c r="G87" s="9">
        <f t="shared" si="2"/>
        <v>7822.5300000000007</v>
      </c>
      <c r="H87" s="9" t="s">
        <v>100</v>
      </c>
      <c r="I87" s="9" t="s">
        <v>101</v>
      </c>
      <c r="J87" s="11" t="s">
        <v>12</v>
      </c>
      <c r="K87" s="12">
        <f t="shared" si="3"/>
        <v>0.12</v>
      </c>
      <c r="M87" s="14"/>
      <c r="N87" s="16"/>
    </row>
    <row r="88" spans="1:14" x14ac:dyDescent="0.2">
      <c r="A88" s="6">
        <v>83</v>
      </c>
      <c r="B88" s="5" t="s">
        <v>82</v>
      </c>
      <c r="C88" s="5">
        <v>371616</v>
      </c>
      <c r="D88" s="5" t="s">
        <v>97</v>
      </c>
      <c r="E88" s="5">
        <v>1088</v>
      </c>
      <c r="F88" s="9">
        <v>36.33</v>
      </c>
      <c r="G88" s="9">
        <f t="shared" si="2"/>
        <v>39527.040000000001</v>
      </c>
      <c r="H88" s="9" t="s">
        <v>100</v>
      </c>
      <c r="I88" s="9" t="s">
        <v>101</v>
      </c>
      <c r="J88" s="11" t="s">
        <v>12</v>
      </c>
      <c r="K88" s="12">
        <f t="shared" si="3"/>
        <v>0.05</v>
      </c>
    </row>
    <row r="89" spans="1:14" x14ac:dyDescent="0.2">
      <c r="A89" s="6">
        <v>84</v>
      </c>
      <c r="B89" s="5" t="s">
        <v>83</v>
      </c>
      <c r="C89" s="5">
        <v>371620</v>
      </c>
      <c r="D89" s="5" t="s">
        <v>97</v>
      </c>
      <c r="E89" s="5">
        <v>988</v>
      </c>
      <c r="F89" s="9">
        <v>18.600000000000001</v>
      </c>
      <c r="G89" s="9">
        <f t="shared" si="2"/>
        <v>18376.800000000003</v>
      </c>
      <c r="H89" s="9" t="s">
        <v>100</v>
      </c>
      <c r="I89" s="9" t="s">
        <v>101</v>
      </c>
      <c r="J89" s="11" t="s">
        <v>12</v>
      </c>
      <c r="K89" s="12">
        <f t="shared" si="3"/>
        <v>0.03</v>
      </c>
    </row>
    <row r="90" spans="1:14" x14ac:dyDescent="0.2">
      <c r="A90" s="6">
        <v>85</v>
      </c>
      <c r="B90" s="5" t="s">
        <v>84</v>
      </c>
      <c r="C90" s="5">
        <v>371623</v>
      </c>
      <c r="D90" s="5" t="s">
        <v>97</v>
      </c>
      <c r="E90" s="5">
        <v>1063</v>
      </c>
      <c r="F90" s="9">
        <v>51.31</v>
      </c>
      <c r="G90" s="9">
        <f t="shared" si="2"/>
        <v>54542.53</v>
      </c>
      <c r="H90" s="9" t="s">
        <v>100</v>
      </c>
      <c r="I90" s="9" t="s">
        <v>101</v>
      </c>
      <c r="J90" s="11" t="s">
        <v>12</v>
      </c>
      <c r="K90" s="12">
        <f t="shared" si="3"/>
        <v>0.1</v>
      </c>
    </row>
    <row r="91" spans="1:14" x14ac:dyDescent="0.2">
      <c r="A91" s="6">
        <v>86</v>
      </c>
      <c r="B91" s="5" t="s">
        <v>85</v>
      </c>
      <c r="C91" s="5">
        <v>371624</v>
      </c>
      <c r="D91" s="5" t="s">
        <v>97</v>
      </c>
      <c r="E91" s="5">
        <v>963</v>
      </c>
      <c r="F91" s="9">
        <v>25.25</v>
      </c>
      <c r="G91" s="9">
        <f t="shared" si="2"/>
        <v>24315.75</v>
      </c>
      <c r="H91" s="9" t="s">
        <v>100</v>
      </c>
      <c r="I91" s="9" t="s">
        <v>101</v>
      </c>
      <c r="J91" s="11" t="s">
        <v>12</v>
      </c>
      <c r="K91" s="12">
        <f t="shared" si="3"/>
        <v>0.05</v>
      </c>
    </row>
    <row r="92" spans="1:14" x14ac:dyDescent="0.2">
      <c r="A92" s="6">
        <v>87</v>
      </c>
      <c r="B92" s="5" t="s">
        <v>86</v>
      </c>
      <c r="C92" s="5">
        <v>371613</v>
      </c>
      <c r="D92" s="5" t="s">
        <v>97</v>
      </c>
      <c r="E92" s="5">
        <v>963</v>
      </c>
      <c r="F92" s="9">
        <v>44.75</v>
      </c>
      <c r="G92" s="9">
        <f t="shared" si="2"/>
        <v>43094.25</v>
      </c>
      <c r="H92" s="9" t="s">
        <v>100</v>
      </c>
      <c r="I92" s="9" t="s">
        <v>101</v>
      </c>
      <c r="J92" s="11" t="s">
        <v>12</v>
      </c>
      <c r="K92" s="12">
        <f t="shared" si="3"/>
        <v>0.05</v>
      </c>
    </row>
    <row r="93" spans="1:14" ht="15.75" x14ac:dyDescent="0.2">
      <c r="A93" s="6">
        <v>88</v>
      </c>
      <c r="B93" s="5" t="s">
        <v>87</v>
      </c>
      <c r="C93" s="5">
        <v>346253</v>
      </c>
      <c r="D93" s="5" t="s">
        <v>97</v>
      </c>
      <c r="E93" s="5">
        <v>938</v>
      </c>
      <c r="F93" s="9">
        <v>61.26</v>
      </c>
      <c r="G93" s="9">
        <f t="shared" si="2"/>
        <v>57461.88</v>
      </c>
      <c r="H93" s="9" t="s">
        <v>100</v>
      </c>
      <c r="I93" s="9" t="s">
        <v>101</v>
      </c>
      <c r="J93" s="11" t="s">
        <v>12</v>
      </c>
      <c r="K93" s="12">
        <f t="shared" si="3"/>
        <v>0.1</v>
      </c>
      <c r="M93" s="14"/>
    </row>
    <row r="94" spans="1:14" ht="22.5" x14ac:dyDescent="0.2">
      <c r="A94" s="6">
        <v>89</v>
      </c>
      <c r="B94" s="5" t="s">
        <v>88</v>
      </c>
      <c r="C94" s="5">
        <v>265512</v>
      </c>
      <c r="D94" s="5" t="s">
        <v>90</v>
      </c>
      <c r="E94" s="5">
        <v>1348</v>
      </c>
      <c r="F94" s="9">
        <v>4.75</v>
      </c>
      <c r="G94" s="9">
        <f t="shared" si="2"/>
        <v>6403</v>
      </c>
      <c r="H94" s="9" t="s">
        <v>100</v>
      </c>
      <c r="I94" s="9" t="s">
        <v>101</v>
      </c>
      <c r="J94" s="11" t="s">
        <v>12</v>
      </c>
      <c r="K94" s="12">
        <f t="shared" si="3"/>
        <v>0.01</v>
      </c>
    </row>
    <row r="95" spans="1:14" ht="33.75" x14ac:dyDescent="0.2">
      <c r="A95" s="6">
        <v>90</v>
      </c>
      <c r="B95" s="5" t="s">
        <v>89</v>
      </c>
      <c r="C95" s="5">
        <v>367447</v>
      </c>
      <c r="D95" s="5" t="s">
        <v>98</v>
      </c>
      <c r="E95" s="5">
        <v>32</v>
      </c>
      <c r="F95" s="9">
        <v>23.05</v>
      </c>
      <c r="G95" s="9">
        <f t="shared" si="2"/>
        <v>737.6</v>
      </c>
      <c r="H95" s="9" t="s">
        <v>100</v>
      </c>
      <c r="I95" s="9" t="s">
        <v>101</v>
      </c>
      <c r="J95" s="11" t="s">
        <v>12</v>
      </c>
      <c r="K95" s="12">
        <f t="shared" si="3"/>
        <v>0.05</v>
      </c>
    </row>
    <row r="96" spans="1:14" ht="22.5" x14ac:dyDescent="0.2">
      <c r="F96" s="8" t="s">
        <v>99</v>
      </c>
      <c r="G96" s="13">
        <f>SUM(G6:G95)</f>
        <v>1505382.2499999993</v>
      </c>
    </row>
  </sheetData>
  <mergeCells count="3">
    <mergeCell ref="A1:K1"/>
    <mergeCell ref="A2:K2"/>
    <mergeCell ref="A3:K3"/>
  </mergeCells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>
    <oddHeader>&amp;L&amp;G&amp;CPREGÃO ELETRÔNICO 34/2022  
&amp;R&amp;G</oddHeader>
    <oddFooter>&amp;L&amp;"-,Itálico"&amp;9ANEXO I-A- PLANILHA ESTIMATIVA DE QUANTIDADE E PREÇO&amp;R&amp;9&amp;P/&amp;N</oddFooter>
  </headerFooter>
  <ignoredErrors>
    <ignoredError sqref="F68" 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Folha1</vt:lpstr>
      <vt:lpstr>Folha1!Print_Area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JoaoAranha</cp:lastModifiedBy>
  <cp:lastPrinted>2022-03-10T17:17:23Z</cp:lastPrinted>
  <dcterms:created xsi:type="dcterms:W3CDTF">2019-07-30T23:05:19Z</dcterms:created>
  <dcterms:modified xsi:type="dcterms:W3CDTF">2022-03-14T13:07:46Z</dcterms:modified>
</cp:coreProperties>
</file>