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Arquivos da UFF\CPL\Licitação\RDC\2022\RDC 02-2022 Reforma dos Almoxarifados\RDC 02-2022 Reforma Almoxarifado\"/>
    </mc:Choice>
  </mc:AlternateContent>
  <xr:revisionPtr revIDLastSave="0" documentId="13_ncr:1_{DFE35E41-EA8C-409E-9493-1B793E9797F1}" xr6:coauthVersionLast="47" xr6:coauthVersionMax="47" xr10:uidLastSave="{00000000-0000-0000-0000-000000000000}"/>
  <workbookProtection workbookAlgorithmName="SHA-512" workbookHashValue="2Qhg6IWnByuuEnQlkaeTXvAPLeib36RTqHw7aCcM1lzphRYYPF8zw4X3MqdnHjo4H2noaZN5HFRtB5O/kOYXqg==" workbookSaltValue="PJUKhQhVemGbliADAs48MQ==" workbookSpinCount="100000" lockStructure="1"/>
  <bookViews>
    <workbookView xWindow="-120" yWindow="-120" windowWidth="20730" windowHeight="11160" xr2:uid="{00000000-000D-0000-FFFF-FFFF00000000}"/>
  </bookViews>
  <sheets>
    <sheet name="Orçamento" sheetId="2" r:id="rId1"/>
    <sheet name="Cronograma" sheetId="5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s">#N/A</definedName>
    <definedName name="_01" localSheetId="1">#REF!</definedName>
    <definedName name="_01">#REF!</definedName>
    <definedName name="_01_4" localSheetId="1">#REF!</definedName>
    <definedName name="_01_4">#REF!</definedName>
    <definedName name="_10Excel_BuiltIn_Print_Area_1_1_1" localSheetId="1">#REF!</definedName>
    <definedName name="_10Excel_BuiltIn_Print_Area_1_1_1">#REF!</definedName>
    <definedName name="_11Excel_BuiltIn_Print_Area_1_1_1_1">#REF!</definedName>
    <definedName name="_12Excel_BuiltIn_Print_Area_1_1_1_1_1">#REF!</definedName>
    <definedName name="_13Excel_BuiltIn_Print_Area_5_1">#REF!</definedName>
    <definedName name="_14Excel_BuiltIn_Print_Area_5_1_1">"$#REF!.$A$1:$F$49"</definedName>
    <definedName name="_15Excel_BuiltIn_Print_Area_7_1" localSheetId="1">#REF!</definedName>
    <definedName name="_15Excel_BuiltIn_Print_Area_7_1">#REF!</definedName>
    <definedName name="_16ILUM_4_1">"$#REF!.$#REF!$#REF!"</definedName>
    <definedName name="_17INTE_4_1">"$#REF!.$#REF!$#REF!"</definedName>
    <definedName name="_18PARA_4_1">"$#REF!.$#REF!$#REF!"</definedName>
    <definedName name="_1CABO_4_1">"$#REF!.$#REF!$#REF!"</definedName>
    <definedName name="_2CAIX_4_1">"$#REF!.$#REF!$#REF!"</definedName>
    <definedName name="_3CDT_4_1">"$#REF!.$#REF!$#REF!"</definedName>
    <definedName name="_4COND_4_1">"$#REF!.$#REF!$#REF!"</definedName>
    <definedName name="_5CONE_4_1">"$#REF!.$#REF!$#REF!"</definedName>
    <definedName name="_6DIVE_4_1">"$#REF!.$#REF!$#REF!"</definedName>
    <definedName name="_7EQUI_4_1">"$#REF!.$#REF!$#REF!"</definedName>
    <definedName name="_8Excel_BuiltIn_Print_Area_1" localSheetId="1">#REF!</definedName>
    <definedName name="_8Excel_BuiltIn_Print_Area_1">#REF!</definedName>
    <definedName name="_9Excel_BuiltIn_Print_Area_1_1" localSheetId="1">#REF!</definedName>
    <definedName name="_9Excel_BuiltIn_Print_Area_1_1">#REF!</definedName>
    <definedName name="_A99990" localSheetId="1">'[1]Climatização Prédio DECEA'!#REF!</definedName>
    <definedName name="_A99990">'[1]Climatização Prédio DECEA'!#REF!</definedName>
    <definedName name="_A99999" localSheetId="1">'[1]Climatização Prédio DECEA'!#REF!</definedName>
    <definedName name="_A99999">'[1]Climatização Prédio DECEA'!#REF!</definedName>
    <definedName name="_s" localSheetId="1">#REF!</definedName>
    <definedName name="_s">#REF!</definedName>
    <definedName name="Á1" localSheetId="1">#REF!</definedName>
    <definedName name="Á1">#REF!</definedName>
    <definedName name="AAAA" localSheetId="1">#REF!</definedName>
    <definedName name="AAAA">#REF!</definedName>
    <definedName name="ACRES">#REF!</definedName>
    <definedName name="ACRES_4">#REF!</definedName>
    <definedName name="_xlnm.Print_Area" localSheetId="1">Cronograma!$A$1:$H$45</definedName>
    <definedName name="_xlnm.Print_Area" localSheetId="0">Orçamento!$A$1:$N$198</definedName>
    <definedName name="_xlnm.Print_Area">#REF!</definedName>
    <definedName name="Área_impressão_IM" localSheetId="1">#REF!</definedName>
    <definedName name="Área_impressão_IM">#REF!</definedName>
    <definedName name="Área_impressão_IM_1" localSheetId="1">#REF!</definedName>
    <definedName name="Área_impressão_IM_1">#REF!</definedName>
    <definedName name="Área_impressão_IM_1_4" localSheetId="1">'[2]ICEA - SJC'!#REF!</definedName>
    <definedName name="Área_impressão_IM_1_4">'[2]ICEA - SJC'!#REF!</definedName>
    <definedName name="Área_impressão_IM_4" localSheetId="1">#REF!</definedName>
    <definedName name="Área_impressão_IM_4">#REF!</definedName>
    <definedName name="arredondamento" localSheetId="1">#REF!</definedName>
    <definedName name="arredondamento">#REF!</definedName>
    <definedName name="BBBB" localSheetId="1">#REF!</definedName>
    <definedName name="BBBB">#REF!</definedName>
    <definedName name="bdi">#REF!</definedName>
    <definedName name="BuiltIn_AutoFilter___1">#REF!</definedName>
    <definedName name="CABO">"PQ.$#REF!$#REF!"</definedName>
    <definedName name="CABO_2" localSheetId="1">#REF!</definedName>
    <definedName name="CABO_2">#REF!</definedName>
    <definedName name="CABO_3">"$#REF!.$#REF!$#REF!"</definedName>
    <definedName name="CABO_4">"$#REF!.$#REF!$#REF!"</definedName>
    <definedName name="CABO_4_1">"$#REF!.$#REF!$#REF!"</definedName>
    <definedName name="CABO_5">"$#REF!.$#REF!$#REF!"</definedName>
    <definedName name="CABO_6">"$#REF!.$#REF!$#REF!"</definedName>
    <definedName name="CAIX">"PQ.$#REF!$#REF!"</definedName>
    <definedName name="CAIX_2" localSheetId="1">#REF!</definedName>
    <definedName name="CAIX_2">#REF!</definedName>
    <definedName name="CAIX_3">"$#REF!.$#REF!$#REF!"</definedName>
    <definedName name="CAIX_4">"$#REF!.$#REF!$#REF!"</definedName>
    <definedName name="CAIX_4_1">"$#REF!.$#REF!$#REF!"</definedName>
    <definedName name="CAIX_5">"$#REF!.$#REF!$#REF!"</definedName>
    <definedName name="CAIX_6">"$#REF!.$#REF!$#REF!"</definedName>
    <definedName name="ccc" localSheetId="1">'[3]Parte Externa'!#REF!</definedName>
    <definedName name="ccc">'[3]Parte Externa'!#REF!</definedName>
    <definedName name="CDT">"PQ.$#REF!$#REF!"</definedName>
    <definedName name="CDT_2" localSheetId="1">#REF!</definedName>
    <definedName name="CDT_2">#REF!</definedName>
    <definedName name="CDT_3">"$#REF!.$#REF!$#REF!"</definedName>
    <definedName name="CDT_4">"$#REF!.$#REF!$#REF!"</definedName>
    <definedName name="CDT_4_1">"$#REF!.$#REF!$#REF!"</definedName>
    <definedName name="CDT_5">"$#REF!.$#REF!$#REF!"</definedName>
    <definedName name="CDT_6">"$#REF!.$#REF!$#REF!"</definedName>
    <definedName name="COND">"PQ.$#REF!$#REF!"</definedName>
    <definedName name="COND_2" localSheetId="1">#REF!</definedName>
    <definedName name="COND_2">#REF!</definedName>
    <definedName name="COND_3">"$#REF!.$#REF!$#REF!"</definedName>
    <definedName name="COND_4">"$#REF!.$#REF!$#REF!"</definedName>
    <definedName name="COND_4_1">"$#REF!.$#REF!$#REF!"</definedName>
    <definedName name="COND_5">"$#REF!.$#REF!$#REF!"</definedName>
    <definedName name="COND_6">"$#REF!.$#REF!$#REF!"</definedName>
    <definedName name="CONE">"PQ.$#REF!$#REF!"</definedName>
    <definedName name="CONE_2" localSheetId="1">#REF!</definedName>
    <definedName name="CONE_2">#REF!</definedName>
    <definedName name="CONE_3">"$#REF!.$#REF!$#REF!"</definedName>
    <definedName name="CONE_4">"$#REF!.$#REF!$#REF!"</definedName>
    <definedName name="CONE_4_1">"$#REF!.$#REF!$#REF!"</definedName>
    <definedName name="CONE_5">"$#REF!.$#REF!$#REF!"</definedName>
    <definedName name="CONE_6">"$#REF!.$#REF!$#REF!"</definedName>
    <definedName name="_xlnm.Criteria" localSheetId="1">#REF!</definedName>
    <definedName name="_xlnm.Criteria">#REF!</definedName>
    <definedName name="dddd" localSheetId="1">#REF!</definedName>
    <definedName name="dddd">#REF!</definedName>
    <definedName name="DDE_LINK4_5" localSheetId="1">'[4]CRONOGRAMA FISICO-FINANCEIRO'!#REF!</definedName>
    <definedName name="DDE_LINK4_5">'[4]CRONOGRAMA FISICO-FINANCEIRO'!#REF!</definedName>
    <definedName name="DDE_LINK41_5" localSheetId="1">'[4]CRONOGRAMA FISICO-FINANCEIRO'!#REF!</definedName>
    <definedName name="DDE_LINK41_5">'[4]CRONOGRAMA FISICO-FINANCEIRO'!#REF!</definedName>
    <definedName name="DIVE">"PQ.$#REF!$#REF!"</definedName>
    <definedName name="DIVE_2" localSheetId="1">#REF!</definedName>
    <definedName name="DIVE_2">#REF!</definedName>
    <definedName name="DIVE_3">"$#REF!.$#REF!$#REF!"</definedName>
    <definedName name="DIVE_4">"$#REF!.$#REF!$#REF!"</definedName>
    <definedName name="DIVE_4_1">"$#REF!.$#REF!$#REF!"</definedName>
    <definedName name="DIVE_5">"$#REF!.$#REF!$#REF!"</definedName>
    <definedName name="DIVE_6">"$#REF!.$#REF!$#REF!"</definedName>
    <definedName name="DPM_Eletricidade_Ltda." localSheetId="1">#REF!</definedName>
    <definedName name="DPM_Eletricidade_Ltda.">#REF!</definedName>
    <definedName name="EEEEE" localSheetId="1">'[5]ARQUITETURA - ANEXO A'!#REF!</definedName>
    <definedName name="EEEEE">'[5]ARQUITETURA - ANEXO A'!#REF!</definedName>
    <definedName name="EQUI">"PQ.$#REF!$#REF!"</definedName>
    <definedName name="EQUI_2" localSheetId="1">#REF!</definedName>
    <definedName name="EQUI_2">#REF!</definedName>
    <definedName name="EQUI_3">"$#REF!.$#REF!$#REF!"</definedName>
    <definedName name="EQUI_4">"$#REF!.$#REF!$#REF!"</definedName>
    <definedName name="EQUI_4_1">"$#REF!.$#REF!$#REF!"</definedName>
    <definedName name="EQUI_5">"$#REF!.$#REF!$#REF!"</definedName>
    <definedName name="EQUI_6">"$#REF!.$#REF!$#REF!"</definedName>
    <definedName name="Excel_BuiltIn__FilterDatabase_5" localSheetId="1">#REF!</definedName>
    <definedName name="Excel_BuiltIn__FilterDatabase_5">#REF!</definedName>
    <definedName name="Excel_BuiltIn_Print_Area" localSheetId="1">#REF!</definedName>
    <definedName name="Excel_BuiltIn_Print_Area">#REF!</definedName>
    <definedName name="Excel_BuiltIn_Print_Area_1" localSheetId="1">#REF!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_1_1_1">#REF!</definedName>
    <definedName name="Excel_BuiltIn_Print_Area_1_1_1_1_4">#REF!</definedName>
    <definedName name="Excel_BuiltIn_Print_Area_1_1_4">#REF!</definedName>
    <definedName name="Excel_BuiltIn_Print_Area_2">#REF!</definedName>
    <definedName name="Excel_BuiltIn_Print_Area_2_1">#REF!</definedName>
    <definedName name="Excel_BuiltIn_Print_Area_2_1_4">#REF!</definedName>
    <definedName name="Excel_BuiltIn_Print_Area_2_4">#REF!</definedName>
    <definedName name="Excel_BuiltIn_Print_Area_3">#REF!</definedName>
    <definedName name="Excel_BuiltIn_Print_Area_3_4">#REF!</definedName>
    <definedName name="Excel_BuiltIn_Print_Area_4">#REF!</definedName>
    <definedName name="Excel_BuiltIn_Print_Area_4_1">#REF!</definedName>
    <definedName name="Excel_BuiltIn_Print_Area_4_1_1">#REF!</definedName>
    <definedName name="Excel_BuiltIn_Print_Area_4_4">#REF!</definedName>
    <definedName name="Excel_BuiltIn_Print_Area_5">#REF!</definedName>
    <definedName name="Excel_BuiltIn_Print_Area_5_1">"$#REF!.$A$1:$F$49"</definedName>
    <definedName name="Excel_BuiltIn_Print_Area_5_4" localSheetId="1">#REF!</definedName>
    <definedName name="Excel_BuiltIn_Print_Area_5_4">#REF!</definedName>
    <definedName name="Excel_BuiltIn_Print_Area_6_1" localSheetId="1">#REF!</definedName>
    <definedName name="Excel_BuiltIn_Print_Area_6_1">#REF!</definedName>
    <definedName name="Excel_BuiltIn_Print_Area_7" localSheetId="1">#REF!</definedName>
    <definedName name="Excel_BuiltIn_Print_Area_7">#REF!</definedName>
    <definedName name="Excel_BuiltIn_Print_Area_7_1">#REF!</definedName>
    <definedName name="Excel_BuiltIn_Print_Area_7_1_1">#REF!</definedName>
    <definedName name="Excel_BuiltIn_Print_Titles_1">"$'planilha união'.$#REF!$#REF!:$#REF!$#REF!"</definedName>
    <definedName name="Excel_BuiltIn_Print_Titles_1_1" localSheetId="1">#REF!</definedName>
    <definedName name="Excel_BuiltIn_Print_Titles_1_1">#REF!</definedName>
    <definedName name="Excel_BuiltIn_Print_Titles_1_1_2" localSheetId="1">'[6]URB E RED EXT SO SG'!#REF!</definedName>
    <definedName name="Excel_BuiltIn_Print_Titles_1_1_2">'[6]URB E RED EXT SO SG'!#REF!</definedName>
    <definedName name="Excel_BuiltIn_Print_Titles_1_1_4" localSheetId="1">'[7]Climatização Prédio CISCEA'!#REF!</definedName>
    <definedName name="Excel_BuiltIn_Print_Titles_1_1_4">'[7]Climatização Prédio CISCEA'!#REF!</definedName>
    <definedName name="Excel_BuiltIn_Print_Titles_1_4" localSheetId="1">'[2]ICEA - SJC'!#REF!</definedName>
    <definedName name="Excel_BuiltIn_Print_Titles_1_4">'[2]ICEA - SJC'!#REF!</definedName>
    <definedName name="Excel_BuiltIn_Print_Titles_2" localSheetId="1">#REF!</definedName>
    <definedName name="Excel_BuiltIn_Print_Titles_2">#REF!</definedName>
    <definedName name="Excel_BuiltIn_Print_Titles_2_1" localSheetId="1">#REF!</definedName>
    <definedName name="Excel_BuiltIn_Print_Titles_2_1">#REF!</definedName>
    <definedName name="Excel_BuiltIn_Print_Titles_2_4" localSheetId="1">#REF!</definedName>
    <definedName name="Excel_BuiltIn_Print_Titles_2_4">#REF!</definedName>
    <definedName name="Excel_BuiltIn_Print_Titles_3">#REF!</definedName>
    <definedName name="Excel_BuiltIn_Print_Titles_3_1">#REF!</definedName>
    <definedName name="Excel_BuiltIn_Print_Titles_3_4">#REF!</definedName>
    <definedName name="Excel_BuiltIn_Print_Titles_4">#REF!</definedName>
    <definedName name="Excel_BuiltIn_Print_Titles_4_1">#REF!</definedName>
    <definedName name="Excel_BuiltIn_Print_Titles_4_4">#REF!</definedName>
    <definedName name="Excel_BuiltIn_Print_Titles_5">#REF!</definedName>
    <definedName name="Excel_BuiltIn_Print_Titles_5_1">#REF!</definedName>
    <definedName name="Excel_BuiltIn_Print_Titles_5_4">#REF!</definedName>
    <definedName name="ILUM">"PQ.$#REF!$#REF!"</definedName>
    <definedName name="ILUM_2" localSheetId="1">#REF!</definedName>
    <definedName name="ILUM_2">#REF!</definedName>
    <definedName name="ILUM_3">"$#REF!.$#REF!$#REF!"</definedName>
    <definedName name="ILUM_4">"$#REF!.$#REF!$#REF!"</definedName>
    <definedName name="ILUM_4_1">"$#REF!.$#REF!$#REF!"</definedName>
    <definedName name="ILUM_5">"$#REF!.$#REF!$#REF!"</definedName>
    <definedName name="ILUM_6">"$#REF!.$#REF!$#REF!"</definedName>
    <definedName name="INTE">"PQ.$#REF!$#REF!"</definedName>
    <definedName name="INTE_2" localSheetId="1">#REF!</definedName>
    <definedName name="INTE_2">#REF!</definedName>
    <definedName name="INTE_3">"$#REF!.$#REF!$#REF!"</definedName>
    <definedName name="INTE_4">"$#REF!.$#REF!$#REF!"</definedName>
    <definedName name="INTE_4_1">"$#REF!.$#REF!$#REF!"</definedName>
    <definedName name="INTE_5">"$#REF!.$#REF!$#REF!"</definedName>
    <definedName name="INTE_6">"$#REF!.$#REF!$#REF!"</definedName>
    <definedName name="mobilização" localSheetId="1">'[2]ICEA - SJC'!#REF!</definedName>
    <definedName name="mobilização">'[2]ICEA - SJC'!#REF!</definedName>
    <definedName name="NOME_DO_ARQUIVO" localSheetId="1">#REF!</definedName>
    <definedName name="NOME_DO_ARQUIVO">#REF!</definedName>
    <definedName name="NOME_DO_ARQUIVO_2" localSheetId="1">#REF!</definedName>
    <definedName name="NOME_DO_ARQUIVO_2">#REF!</definedName>
    <definedName name="NOME_DO_ARQUIVO_3" localSheetId="1">#REF!</definedName>
    <definedName name="NOME_DO_ARQUIVO_3">#REF!</definedName>
    <definedName name="NOME_DO_ARQUIVO_4">#REF!</definedName>
    <definedName name="NOME_DO_ARQUIVO_9" localSheetId="1">[8]CAPA!#REF!</definedName>
    <definedName name="NOME_DO_ARQUIVO_9">[8]CAPA!#REF!</definedName>
    <definedName name="PARA">"PQ.$#REF!$#REF!"</definedName>
    <definedName name="PARA_2" localSheetId="1">#REF!</definedName>
    <definedName name="PARA_2">#REF!</definedName>
    <definedName name="PARA_3">"$#REF!.$#REF!$#REF!"</definedName>
    <definedName name="PARA_4">"$#REF!.$#REF!$#REF!"</definedName>
    <definedName name="PARA_4_1">"$#REF!.$#REF!$#REF!"</definedName>
    <definedName name="PARA_5">"$#REF!.$#REF!$#REF!"</definedName>
    <definedName name="PARA_6">"$#REF!.$#REF!$#REF!"</definedName>
    <definedName name="Plan2" localSheetId="1">#REF!</definedName>
    <definedName name="Plan2">#REF!</definedName>
    <definedName name="PRAIO" localSheetId="1">#REF!</definedName>
    <definedName name="PRAIO">#REF!</definedName>
    <definedName name="PRAIO_4" localSheetId="1">#REF!</definedName>
    <definedName name="PRAIO_4">#REF!</definedName>
    <definedName name="Print_Area_MI">#REF!</definedName>
    <definedName name="Print_Area_MI___0">"$#REF!.$A$1:$G$64"</definedName>
    <definedName name="_xlnm.Print_Titles" localSheetId="1">Cronograma!$1:$9</definedName>
    <definedName name="_xlnm.Print_Titles" localSheetId="0">Orçamento!$4:$9</definedName>
    <definedName name="Títulos_impressão_IM" localSheetId="1">#REF!</definedName>
    <definedName name="Títulos_impressão_IM">#REF!</definedName>
    <definedName name="Títulos_impressão_IM_1" localSheetId="1">#REF!</definedName>
    <definedName name="Títulos_impressão_IM_1">#REF!</definedName>
    <definedName name="Títulos_impressão_IM_1_4" localSheetId="1">'[2]ICEA - SJC'!#REF!</definedName>
    <definedName name="Títulos_impressão_IM_1_4">'[2]ICEA - SJC'!#REF!</definedName>
    <definedName name="Títulos_impressão_IM_4" localSheetId="1">#REF!</definedName>
    <definedName name="Títulos_impressão_IM_4">#REF!</definedName>
    <definedName name="TOTAL" localSheetId="1">#REF!</definedName>
    <definedName name="TOTAL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87" i="2" l="1"/>
  <c r="I187" i="2"/>
  <c r="J186" i="2"/>
  <c r="I186" i="2"/>
  <c r="J183" i="2"/>
  <c r="I183" i="2"/>
  <c r="J181" i="2"/>
  <c r="I181" i="2"/>
  <c r="J180" i="2"/>
  <c r="I180" i="2"/>
  <c r="J178" i="2"/>
  <c r="I178" i="2"/>
  <c r="J177" i="2"/>
  <c r="I177" i="2"/>
  <c r="J176" i="2"/>
  <c r="I176" i="2"/>
  <c r="J175" i="2"/>
  <c r="I175" i="2"/>
  <c r="J172" i="2"/>
  <c r="I172" i="2"/>
  <c r="J171" i="2"/>
  <c r="I171" i="2"/>
  <c r="J170" i="2"/>
  <c r="I170" i="2"/>
  <c r="J169" i="2"/>
  <c r="I169" i="2"/>
  <c r="J167" i="2"/>
  <c r="I167" i="2"/>
  <c r="J166" i="2"/>
  <c r="I166" i="2"/>
  <c r="J165" i="2"/>
  <c r="I165" i="2"/>
  <c r="J164" i="2"/>
  <c r="I164" i="2"/>
  <c r="J161" i="2"/>
  <c r="I161" i="2"/>
  <c r="J159" i="2"/>
  <c r="I159" i="2"/>
  <c r="J158" i="2"/>
  <c r="I158" i="2"/>
  <c r="J155" i="2"/>
  <c r="I155" i="2"/>
  <c r="J154" i="2"/>
  <c r="I154" i="2"/>
  <c r="J153" i="2"/>
  <c r="I153" i="2"/>
  <c r="J152" i="2"/>
  <c r="I152" i="2"/>
  <c r="J151" i="2"/>
  <c r="I151" i="2"/>
  <c r="J150" i="2"/>
  <c r="I150" i="2"/>
  <c r="J149" i="2"/>
  <c r="I149" i="2"/>
  <c r="J148" i="2"/>
  <c r="I148" i="2"/>
  <c r="J146" i="2"/>
  <c r="I146" i="2"/>
  <c r="J144" i="2"/>
  <c r="I144" i="2"/>
  <c r="J143" i="2"/>
  <c r="I143" i="2"/>
  <c r="J142" i="2"/>
  <c r="I142" i="2"/>
  <c r="J140" i="2"/>
  <c r="I140" i="2"/>
  <c r="J139" i="2"/>
  <c r="I139" i="2"/>
  <c r="J138" i="2"/>
  <c r="I138" i="2"/>
  <c r="J136" i="2"/>
  <c r="I136" i="2"/>
  <c r="J135" i="2"/>
  <c r="I135" i="2"/>
  <c r="J134" i="2"/>
  <c r="I134" i="2"/>
  <c r="J132" i="2"/>
  <c r="I132" i="2"/>
  <c r="J131" i="2"/>
  <c r="I131" i="2"/>
  <c r="J130" i="2"/>
  <c r="I130" i="2"/>
  <c r="J129" i="2"/>
  <c r="I129" i="2"/>
  <c r="J127" i="2"/>
  <c r="I127" i="2"/>
  <c r="J126" i="2"/>
  <c r="I126" i="2"/>
  <c r="J125" i="2"/>
  <c r="I125" i="2"/>
  <c r="J122" i="2"/>
  <c r="I122" i="2"/>
  <c r="J121" i="2"/>
  <c r="I121" i="2"/>
  <c r="J120" i="2"/>
  <c r="I120" i="2"/>
  <c r="J118" i="2"/>
  <c r="I118" i="2"/>
  <c r="J117" i="2"/>
  <c r="I117" i="2"/>
  <c r="J116" i="2"/>
  <c r="I116" i="2"/>
  <c r="J115" i="2"/>
  <c r="I115" i="2"/>
  <c r="J114" i="2"/>
  <c r="I114" i="2"/>
  <c r="J113" i="2"/>
  <c r="I113" i="2"/>
  <c r="J112" i="2"/>
  <c r="I112" i="2"/>
  <c r="J111" i="2"/>
  <c r="I111" i="2"/>
  <c r="J110" i="2"/>
  <c r="I110" i="2"/>
  <c r="J107" i="2"/>
  <c r="I107" i="2"/>
  <c r="J105" i="2"/>
  <c r="I105" i="2"/>
  <c r="J104" i="2"/>
  <c r="I104" i="2"/>
  <c r="J102" i="2"/>
  <c r="I102" i="2"/>
  <c r="J100" i="2"/>
  <c r="I100" i="2"/>
  <c r="J99" i="2"/>
  <c r="I99" i="2"/>
  <c r="J98" i="2"/>
  <c r="I98" i="2"/>
  <c r="J96" i="2"/>
  <c r="I96" i="2"/>
  <c r="J95" i="2"/>
  <c r="I95" i="2"/>
  <c r="J94" i="2"/>
  <c r="I94" i="2"/>
  <c r="J92" i="2"/>
  <c r="I92" i="2"/>
  <c r="J91" i="2"/>
  <c r="I91" i="2"/>
  <c r="J90" i="2"/>
  <c r="I90" i="2"/>
  <c r="J89" i="2"/>
  <c r="I89" i="2"/>
  <c r="J87" i="2"/>
  <c r="I87" i="2"/>
  <c r="J86" i="2"/>
  <c r="I86" i="2"/>
  <c r="J85" i="2"/>
  <c r="I85" i="2"/>
  <c r="J83" i="2"/>
  <c r="I83" i="2"/>
  <c r="J82" i="2"/>
  <c r="I82" i="2"/>
  <c r="J79" i="2"/>
  <c r="I79" i="2"/>
  <c r="J78" i="2"/>
  <c r="I78" i="2"/>
  <c r="J76" i="2"/>
  <c r="I76" i="2"/>
  <c r="J75" i="2"/>
  <c r="I75" i="2"/>
  <c r="J72" i="2"/>
  <c r="I72" i="2"/>
  <c r="J70" i="2"/>
  <c r="I70" i="2"/>
  <c r="J67" i="2"/>
  <c r="I67" i="2"/>
  <c r="J66" i="2"/>
  <c r="I66" i="2"/>
  <c r="J64" i="2"/>
  <c r="I64" i="2"/>
  <c r="J62" i="2"/>
  <c r="I62" i="2"/>
  <c r="J60" i="2"/>
  <c r="I60" i="2"/>
  <c r="J58" i="2"/>
  <c r="I58" i="2"/>
  <c r="J56" i="2"/>
  <c r="I56" i="2"/>
  <c r="J55" i="2"/>
  <c r="I55" i="2"/>
  <c r="J53" i="2"/>
  <c r="I53" i="2"/>
  <c r="J52" i="2"/>
  <c r="I52" i="2"/>
  <c r="J51" i="2"/>
  <c r="I51" i="2"/>
  <c r="J50" i="2"/>
  <c r="I50" i="2"/>
  <c r="J48" i="2"/>
  <c r="I48" i="2"/>
  <c r="J46" i="2"/>
  <c r="I46" i="2"/>
  <c r="J43" i="2"/>
  <c r="I43" i="2"/>
  <c r="J40" i="2"/>
  <c r="I40" i="2"/>
  <c r="J38" i="2"/>
  <c r="I38" i="2"/>
  <c r="J37" i="2"/>
  <c r="I37" i="2"/>
  <c r="J36" i="2"/>
  <c r="I36" i="2"/>
  <c r="J35" i="2"/>
  <c r="I35" i="2"/>
  <c r="J34" i="2"/>
  <c r="I34" i="2"/>
  <c r="J32" i="2"/>
  <c r="I32" i="2"/>
  <c r="J31" i="2"/>
  <c r="I31" i="2"/>
  <c r="J30" i="2"/>
  <c r="I30" i="2"/>
  <c r="J29" i="2"/>
  <c r="I29" i="2"/>
  <c r="J28" i="2"/>
  <c r="I28" i="2"/>
  <c r="J27" i="2"/>
  <c r="I27" i="2"/>
  <c r="J26" i="2"/>
  <c r="I26" i="2"/>
  <c r="J25" i="2"/>
  <c r="I25" i="2"/>
  <c r="J24" i="2"/>
  <c r="I24" i="2"/>
  <c r="J23" i="2"/>
  <c r="I23" i="2"/>
  <c r="J22" i="2"/>
  <c r="I22" i="2"/>
  <c r="J21" i="2"/>
  <c r="I21" i="2"/>
  <c r="J19" i="2"/>
  <c r="I19" i="2"/>
  <c r="J18" i="2"/>
  <c r="I18" i="2"/>
  <c r="J16" i="2"/>
  <c r="I16" i="2"/>
  <c r="J14" i="2"/>
  <c r="I14" i="2"/>
  <c r="I13" i="2"/>
  <c r="J13" i="2"/>
  <c r="K13" i="2" s="1"/>
  <c r="L13" i="2" s="1"/>
  <c r="H32" i="5"/>
  <c r="H30" i="5"/>
  <c r="H28" i="5"/>
  <c r="H26" i="5"/>
  <c r="H24" i="5"/>
  <c r="H22" i="5"/>
  <c r="H20" i="5"/>
  <c r="H18" i="5"/>
  <c r="H16" i="5"/>
  <c r="H14" i="5"/>
  <c r="H10" i="5"/>
  <c r="K14" i="2" l="1"/>
  <c r="L14" i="2" s="1"/>
  <c r="K18" i="2"/>
  <c r="L18" i="2" s="1"/>
  <c r="K21" i="2"/>
  <c r="L21" i="2" s="1"/>
  <c r="K23" i="2"/>
  <c r="L23" i="2" s="1"/>
  <c r="K25" i="2"/>
  <c r="L25" i="2" s="1"/>
  <c r="K27" i="2"/>
  <c r="L27" i="2" s="1"/>
  <c r="K29" i="2"/>
  <c r="L29" i="2" s="1"/>
  <c r="K31" i="2"/>
  <c r="L31" i="2" s="1"/>
  <c r="K34" i="2"/>
  <c r="L34" i="2" s="1"/>
  <c r="K36" i="2"/>
  <c r="L36" i="2" s="1"/>
  <c r="K38" i="2"/>
  <c r="L38" i="2" s="1"/>
  <c r="K43" i="2"/>
  <c r="L43" i="2" s="1"/>
  <c r="M42" i="2" s="1"/>
  <c r="N41" i="2" s="1"/>
  <c r="C12" i="5" s="1"/>
  <c r="K48" i="2"/>
  <c r="L48" i="2" s="1"/>
  <c r="K51" i="2"/>
  <c r="L51" i="2" s="1"/>
  <c r="K53" i="2"/>
  <c r="L53" i="2" s="1"/>
  <c r="K56" i="2"/>
  <c r="L56" i="2" s="1"/>
  <c r="K60" i="2"/>
  <c r="L60" i="2" s="1"/>
  <c r="M59" i="2" s="1"/>
  <c r="K64" i="2"/>
  <c r="L64" i="2" s="1"/>
  <c r="K67" i="2"/>
  <c r="L67" i="2" s="1"/>
  <c r="K72" i="2"/>
  <c r="L72" i="2" s="1"/>
  <c r="K76" i="2"/>
  <c r="L76" i="2" s="1"/>
  <c r="K79" i="2"/>
  <c r="L79" i="2" s="1"/>
  <c r="K83" i="2"/>
  <c r="L83" i="2" s="1"/>
  <c r="K86" i="2"/>
  <c r="L86" i="2" s="1"/>
  <c r="K89" i="2"/>
  <c r="L89" i="2" s="1"/>
  <c r="K91" i="2"/>
  <c r="L91" i="2" s="1"/>
  <c r="K94" i="2"/>
  <c r="L94" i="2" s="1"/>
  <c r="K96" i="2"/>
  <c r="L96" i="2" s="1"/>
  <c r="K99" i="2"/>
  <c r="L99" i="2" s="1"/>
  <c r="K102" i="2"/>
  <c r="L102" i="2" s="1"/>
  <c r="K105" i="2"/>
  <c r="L105" i="2" s="1"/>
  <c r="K110" i="2"/>
  <c r="L110" i="2" s="1"/>
  <c r="K112" i="2"/>
  <c r="L112" i="2" s="1"/>
  <c r="K114" i="2"/>
  <c r="L114" i="2" s="1"/>
  <c r="K116" i="2"/>
  <c r="L116" i="2" s="1"/>
  <c r="K118" i="2"/>
  <c r="L118" i="2" s="1"/>
  <c r="K121" i="2"/>
  <c r="L121" i="2" s="1"/>
  <c r="K125" i="2"/>
  <c r="L125" i="2" s="1"/>
  <c r="K127" i="2"/>
  <c r="L127" i="2" s="1"/>
  <c r="K130" i="2"/>
  <c r="L130" i="2" s="1"/>
  <c r="K132" i="2"/>
  <c r="L132" i="2" s="1"/>
  <c r="K135" i="2"/>
  <c r="L135" i="2" s="1"/>
  <c r="K138" i="2"/>
  <c r="L138" i="2" s="1"/>
  <c r="K140" i="2"/>
  <c r="L140" i="2" s="1"/>
  <c r="K143" i="2"/>
  <c r="L143" i="2" s="1"/>
  <c r="K146" i="2"/>
  <c r="L146" i="2" s="1"/>
  <c r="K149" i="2"/>
  <c r="L149" i="2" s="1"/>
  <c r="K151" i="2"/>
  <c r="L151" i="2" s="1"/>
  <c r="K153" i="2"/>
  <c r="L153" i="2" s="1"/>
  <c r="K155" i="2"/>
  <c r="L155" i="2" s="1"/>
  <c r="K159" i="2"/>
  <c r="L159" i="2" s="1"/>
  <c r="K164" i="2"/>
  <c r="L164" i="2" s="1"/>
  <c r="K166" i="2"/>
  <c r="L166" i="2" s="1"/>
  <c r="K169" i="2"/>
  <c r="L169" i="2" s="1"/>
  <c r="K171" i="2"/>
  <c r="L171" i="2" s="1"/>
  <c r="K175" i="2"/>
  <c r="L175" i="2" s="1"/>
  <c r="K177" i="2"/>
  <c r="L177" i="2" s="1"/>
  <c r="K16" i="2"/>
  <c r="L16" i="2" s="1"/>
  <c r="M15" i="2" s="1"/>
  <c r="K19" i="2"/>
  <c r="L19" i="2" s="1"/>
  <c r="K22" i="2"/>
  <c r="L22" i="2" s="1"/>
  <c r="K24" i="2"/>
  <c r="L24" i="2" s="1"/>
  <c r="K26" i="2"/>
  <c r="L26" i="2" s="1"/>
  <c r="K28" i="2"/>
  <c r="L28" i="2" s="1"/>
  <c r="K30" i="2"/>
  <c r="L30" i="2" s="1"/>
  <c r="K32" i="2"/>
  <c r="L32" i="2" s="1"/>
  <c r="K35" i="2"/>
  <c r="L35" i="2" s="1"/>
  <c r="K37" i="2"/>
  <c r="L37" i="2" s="1"/>
  <c r="K40" i="2"/>
  <c r="L40" i="2" s="1"/>
  <c r="M39" i="2" s="1"/>
  <c r="K46" i="2"/>
  <c r="L46" i="2" s="1"/>
  <c r="M45" i="2" s="1"/>
  <c r="K50" i="2"/>
  <c r="L50" i="2" s="1"/>
  <c r="K52" i="2"/>
  <c r="L52" i="2" s="1"/>
  <c r="K55" i="2"/>
  <c r="L55" i="2" s="1"/>
  <c r="K58" i="2"/>
  <c r="L58" i="2" s="1"/>
  <c r="M57" i="2" s="1"/>
  <c r="K62" i="2"/>
  <c r="L62" i="2" s="1"/>
  <c r="K66" i="2"/>
  <c r="L66" i="2" s="1"/>
  <c r="K70" i="2"/>
  <c r="L70" i="2" s="1"/>
  <c r="K75" i="2"/>
  <c r="L75" i="2" s="1"/>
  <c r="M74" i="2" s="1"/>
  <c r="K78" i="2"/>
  <c r="L78" i="2" s="1"/>
  <c r="K82" i="2"/>
  <c r="L82" i="2" s="1"/>
  <c r="K85" i="2"/>
  <c r="L85" i="2" s="1"/>
  <c r="K87" i="2"/>
  <c r="L87" i="2" s="1"/>
  <c r="K90" i="2"/>
  <c r="L90" i="2" s="1"/>
  <c r="K92" i="2"/>
  <c r="L92" i="2" s="1"/>
  <c r="K95" i="2"/>
  <c r="L95" i="2" s="1"/>
  <c r="K98" i="2"/>
  <c r="L98" i="2" s="1"/>
  <c r="K100" i="2"/>
  <c r="L100" i="2" s="1"/>
  <c r="K104" i="2"/>
  <c r="L104" i="2" s="1"/>
  <c r="K107" i="2"/>
  <c r="L107" i="2" s="1"/>
  <c r="K111" i="2"/>
  <c r="L111" i="2" s="1"/>
  <c r="K113" i="2"/>
  <c r="L113" i="2" s="1"/>
  <c r="K115" i="2"/>
  <c r="L115" i="2" s="1"/>
  <c r="K117" i="2"/>
  <c r="L117" i="2" s="1"/>
  <c r="K120" i="2"/>
  <c r="L120" i="2" s="1"/>
  <c r="K122" i="2"/>
  <c r="L122" i="2" s="1"/>
  <c r="K126" i="2"/>
  <c r="L126" i="2" s="1"/>
  <c r="K129" i="2"/>
  <c r="L129" i="2" s="1"/>
  <c r="K131" i="2"/>
  <c r="L131" i="2" s="1"/>
  <c r="K134" i="2"/>
  <c r="L134" i="2" s="1"/>
  <c r="K136" i="2"/>
  <c r="L136" i="2" s="1"/>
  <c r="K139" i="2"/>
  <c r="L139" i="2" s="1"/>
  <c r="K142" i="2"/>
  <c r="L142" i="2" s="1"/>
  <c r="K144" i="2"/>
  <c r="L144" i="2" s="1"/>
  <c r="K148" i="2"/>
  <c r="L148" i="2" s="1"/>
  <c r="K150" i="2"/>
  <c r="L150" i="2" s="1"/>
  <c r="K152" i="2"/>
  <c r="L152" i="2" s="1"/>
  <c r="K154" i="2"/>
  <c r="L154" i="2" s="1"/>
  <c r="K158" i="2"/>
  <c r="L158" i="2" s="1"/>
  <c r="M157" i="2" s="1"/>
  <c r="N156" i="2" s="1"/>
  <c r="C20" i="5" s="1"/>
  <c r="F21" i="5" s="1"/>
  <c r="H21" i="5" s="1"/>
  <c r="K161" i="2"/>
  <c r="L161" i="2" s="1"/>
  <c r="M160" i="2" s="1"/>
  <c r="N160" i="2" s="1"/>
  <c r="C22" i="5" s="1"/>
  <c r="G23" i="5" s="1"/>
  <c r="H23" i="5" s="1"/>
  <c r="K165" i="2"/>
  <c r="L165" i="2" s="1"/>
  <c r="K167" i="2"/>
  <c r="L167" i="2" s="1"/>
  <c r="K170" i="2"/>
  <c r="L170" i="2" s="1"/>
  <c r="K172" i="2"/>
  <c r="L172" i="2" s="1"/>
  <c r="K176" i="2"/>
  <c r="L176" i="2" s="1"/>
  <c r="K178" i="2"/>
  <c r="L178" i="2" s="1"/>
  <c r="K181" i="2"/>
  <c r="L181" i="2" s="1"/>
  <c r="K180" i="2"/>
  <c r="L180" i="2" s="1"/>
  <c r="K183" i="2"/>
  <c r="L183" i="2" s="1"/>
  <c r="M182" i="2" s="1"/>
  <c r="N182" i="2" s="1"/>
  <c r="C30" i="5" s="1"/>
  <c r="G31" i="5" s="1"/>
  <c r="K186" i="2"/>
  <c r="L186" i="2" s="1"/>
  <c r="K187" i="2"/>
  <c r="L187" i="2" s="1"/>
  <c r="M106" i="2"/>
  <c r="M63" i="2"/>
  <c r="M61" i="2"/>
  <c r="M47" i="2"/>
  <c r="M101" i="2"/>
  <c r="M145" i="2"/>
  <c r="M179" i="2" l="1"/>
  <c r="N179" i="2" s="1"/>
  <c r="C28" i="5" s="1"/>
  <c r="E29" i="5" s="1"/>
  <c r="M185" i="2"/>
  <c r="N184" i="2" s="1"/>
  <c r="C32" i="5" s="1"/>
  <c r="G33" i="5" s="1"/>
  <c r="F31" i="5"/>
  <c r="H31" i="5" s="1"/>
  <c r="M33" i="2"/>
  <c r="M141" i="2"/>
  <c r="M77" i="2"/>
  <c r="M174" i="2"/>
  <c r="N173" i="2" s="1"/>
  <c r="C26" i="5" s="1"/>
  <c r="G27" i="5" s="1"/>
  <c r="H27" i="5" s="1"/>
  <c r="M163" i="2"/>
  <c r="M147" i="2"/>
  <c r="M49" i="2"/>
  <c r="M54" i="2"/>
  <c r="M12" i="2"/>
  <c r="M20" i="2"/>
  <c r="M109" i="2"/>
  <c r="M68" i="2"/>
  <c r="M103" i="2"/>
  <c r="M123" i="2"/>
  <c r="M65" i="2"/>
  <c r="M17" i="2"/>
  <c r="M119" i="2"/>
  <c r="M80" i="2"/>
  <c r="M168" i="2"/>
  <c r="F29" i="5" l="1"/>
  <c r="H29" i="5" s="1"/>
  <c r="F33" i="5"/>
  <c r="E33" i="5"/>
  <c r="N11" i="2"/>
  <c r="C10" i="5" s="1"/>
  <c r="E11" i="5" s="1"/>
  <c r="N162" i="2"/>
  <c r="C24" i="5" s="1"/>
  <c r="G25" i="5" s="1"/>
  <c r="N108" i="2"/>
  <c r="C18" i="5" s="1"/>
  <c r="F19" i="5" s="1"/>
  <c r="N73" i="2"/>
  <c r="C16" i="5" s="1"/>
  <c r="N44" i="2"/>
  <c r="C14" i="5" s="1"/>
  <c r="H33" i="5" l="1"/>
  <c r="F11" i="5"/>
  <c r="G19" i="5"/>
  <c r="E19" i="5"/>
  <c r="E25" i="5"/>
  <c r="H11" i="5"/>
  <c r="C34" i="5"/>
  <c r="D30" i="5" s="1"/>
  <c r="F25" i="5"/>
  <c r="M188" i="2"/>
  <c r="E15" i="5"/>
  <c r="F15" i="5"/>
  <c r="G15" i="5"/>
  <c r="G17" i="5"/>
  <c r="E17" i="5"/>
  <c r="F17" i="5"/>
  <c r="H19" i="5" l="1"/>
  <c r="F36" i="5"/>
  <c r="G36" i="5"/>
  <c r="D28" i="5"/>
  <c r="D26" i="5"/>
  <c r="D16" i="5"/>
  <c r="D10" i="5"/>
  <c r="H25" i="5"/>
  <c r="D14" i="5"/>
  <c r="D12" i="5"/>
  <c r="C35" i="5"/>
  <c r="D18" i="5"/>
  <c r="D32" i="5"/>
  <c r="D20" i="5"/>
  <c r="D24" i="5"/>
  <c r="D22" i="5"/>
  <c r="H17" i="5"/>
  <c r="H15" i="5"/>
  <c r="E36" i="5"/>
  <c r="E37" i="5" s="1"/>
  <c r="E12" i="5" s="1"/>
  <c r="E13" i="5" s="1"/>
  <c r="E38" i="5" s="1"/>
  <c r="F37" i="5" l="1"/>
  <c r="F12" i="5" s="1"/>
  <c r="F13" i="5" s="1"/>
  <c r="F38" i="5" s="1"/>
  <c r="F39" i="5" s="1"/>
  <c r="G37" i="5"/>
  <c r="G12" i="5" s="1"/>
  <c r="G13" i="5" s="1"/>
  <c r="G38" i="5" s="1"/>
  <c r="G39" i="5" s="1"/>
  <c r="D34" i="5"/>
  <c r="H12" i="5" l="1"/>
  <c r="H13" i="5"/>
  <c r="E39" i="5"/>
  <c r="E40" i="5"/>
  <c r="F40" i="5" s="1"/>
  <c r="G40" i="5" s="1"/>
  <c r="E41" i="5" l="1"/>
  <c r="F41" i="5" s="1"/>
  <c r="G41" i="5" s="1"/>
</calcChain>
</file>

<file path=xl/sharedStrings.xml><?xml version="1.0" encoding="utf-8"?>
<sst xmlns="http://schemas.openxmlformats.org/spreadsheetml/2006/main" count="678" uniqueCount="425">
  <si>
    <t>ITEM</t>
  </si>
  <si>
    <t>DESCRIÇÃO DO ITEM</t>
  </si>
  <si>
    <t xml:space="preserve">(n.º do CNPJ) </t>
  </si>
  <si>
    <t>UNID.</t>
  </si>
  <si>
    <t>QUANT.</t>
  </si>
  <si>
    <t>UNITÁRIO</t>
  </si>
  <si>
    <t>(razão social da empresa licitante)</t>
  </si>
  <si>
    <t>Local e data:</t>
  </si>
  <si>
    <t>MODELO DE PLANILHA DE ORÇAMENTO PARA EXECUÇÃO DE OBRA POR EMPREITADA POR PREÇO UNITÁRIO</t>
  </si>
  <si>
    <t>SERVIÇO</t>
  </si>
  <si>
    <t>PERCENTUAL DE DESCONTO E TOTAL GERAL DO ORÇAMENTO</t>
  </si>
  <si>
    <t>OBSERVAÇÃO</t>
  </si>
  <si>
    <t>- A planilha deve ser assinada pelo responsável técnico pela sua confecção (Art. 14 Lei 5.194/66), identificado através de carimbo com número do CREA e pelo representante legal da empresa, com carimbo do CNPJ.</t>
  </si>
  <si>
    <t>FONTE</t>
  </si>
  <si>
    <t>MÊS 1</t>
  </si>
  <si>
    <t>CÓDIGO</t>
  </si>
  <si>
    <t xml:space="preserve"> CUSTO UNITÁRIO</t>
  </si>
  <si>
    <t>BDI (%)</t>
  </si>
  <si>
    <t xml:space="preserve"> PREÇO UNITÁRIO </t>
  </si>
  <si>
    <t>% DESCONTO</t>
  </si>
  <si>
    <t>PREÇO (R$)</t>
  </si>
  <si>
    <t>TOTAL DO ITEM (R$)</t>
  </si>
  <si>
    <t>SUBITEM</t>
  </si>
  <si>
    <t>DISCRIMINAÇÃO DO SERVIÇO</t>
  </si>
  <si>
    <t>VALOR (R$)</t>
  </si>
  <si>
    <t>%</t>
  </si>
  <si>
    <t>- A planilha deve ser assinada pelo responsável técnico pela sua confecção (Art. 14 Lei 5.194/66), identificado através de carimbo com número do CREA/CAU</t>
  </si>
  <si>
    <t>PLANILHA DE CRONOGRAMA FÍSICO E FINANCEIRO</t>
  </si>
  <si>
    <t>PERÍODO</t>
  </si>
  <si>
    <t>TOTAL DO ITEM</t>
  </si>
  <si>
    <t>1</t>
  </si>
  <si>
    <t>2</t>
  </si>
  <si>
    <t>GERENCIAMENTO DE OBRAS / FISCALIZAÇÃO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</si>
  <si>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</si>
  <si>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</si>
  <si>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</si>
  <si>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</si>
  <si>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</si>
  <si>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</si>
  <si>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</si>
  <si>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</si>
  <si>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</si>
  <si>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</si>
  <si>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Total do orçamento</t>
  </si>
  <si>
    <t>Total mensal executado</t>
  </si>
  <si>
    <t>Percentual mensal executado</t>
  </si>
  <si>
    <t>Total acumulado</t>
  </si>
  <si>
    <t>Percentual Acumulado</t>
  </si>
  <si>
    <t>assinatura representante legal da empresa  licitante e carimbro CNPJ</t>
  </si>
  <si>
    <t>CREA/CAU/CRT</t>
  </si>
  <si>
    <t>Identificação e assinatura do Responsável Técnico pelo Orçamento:</t>
  </si>
  <si>
    <t>CREA/CAU/CRT:</t>
  </si>
  <si>
    <t>Assinatura do Responsável legal pela empresa e carimbo do CNPJ:</t>
  </si>
  <si>
    <t>Assinatura do Responsável Técnico pelo Orçamento:</t>
  </si>
  <si>
    <t xml:space="preserve"> 1.1 </t>
  </si>
  <si>
    <t xml:space="preserve"> 1.1.1 </t>
  </si>
  <si>
    <t xml:space="preserve"> 1.1.2 </t>
  </si>
  <si>
    <t xml:space="preserve"> 1.2 </t>
  </si>
  <si>
    <t xml:space="preserve"> 1.2.1 </t>
  </si>
  <si>
    <t xml:space="preserve"> 1.3 </t>
  </si>
  <si>
    <t xml:space="preserve"> 1.3.1 </t>
  </si>
  <si>
    <t xml:space="preserve"> 1.3.2 </t>
  </si>
  <si>
    <t xml:space="preserve"> 1.4 </t>
  </si>
  <si>
    <t xml:space="preserve"> 1.4.1 </t>
  </si>
  <si>
    <t xml:space="preserve"> 1.4.2 </t>
  </si>
  <si>
    <t xml:space="preserve"> 1.4.3 </t>
  </si>
  <si>
    <t xml:space="preserve"> 1.4.4 </t>
  </si>
  <si>
    <t xml:space="preserve"> 1.4.5 </t>
  </si>
  <si>
    <t xml:space="preserve"> 1.4.6 </t>
  </si>
  <si>
    <t xml:space="preserve"> 1.4.7 </t>
  </si>
  <si>
    <t xml:space="preserve"> 1.4.8 </t>
  </si>
  <si>
    <t xml:space="preserve"> 1.4.9 </t>
  </si>
  <si>
    <t xml:space="preserve"> 1.4.10 </t>
  </si>
  <si>
    <t xml:space="preserve"> 1.4.11 </t>
  </si>
  <si>
    <t xml:space="preserve"> 1.4.12 </t>
  </si>
  <si>
    <t xml:space="preserve"> 1.5 </t>
  </si>
  <si>
    <t xml:space="preserve"> 1.5.1 </t>
  </si>
  <si>
    <t xml:space="preserve"> 1.5.2 </t>
  </si>
  <si>
    <t xml:space="preserve"> 1.5.3 </t>
  </si>
  <si>
    <t xml:space="preserve"> 1.5.4 </t>
  </si>
  <si>
    <t xml:space="preserve"> 1.5.5 </t>
  </si>
  <si>
    <t xml:space="preserve"> 1.6 </t>
  </si>
  <si>
    <t xml:space="preserve"> 1.6.1 </t>
  </si>
  <si>
    <t xml:space="preserve"> 2.1 </t>
  </si>
  <si>
    <t xml:space="preserve"> 2.1.1 </t>
  </si>
  <si>
    <t xml:space="preserve"> 3.1 </t>
  </si>
  <si>
    <t xml:space="preserve"> 3.1.1 </t>
  </si>
  <si>
    <t xml:space="preserve"> 3.2 </t>
  </si>
  <si>
    <t xml:space="preserve"> 3.2.1 </t>
  </si>
  <si>
    <t xml:space="preserve"> 3.3 </t>
  </si>
  <si>
    <t xml:space="preserve"> 3.3.1 </t>
  </si>
  <si>
    <t xml:space="preserve"> 3.3.2 </t>
  </si>
  <si>
    <t xml:space="preserve"> 3.3.3 </t>
  </si>
  <si>
    <t xml:space="preserve"> 3.3.4 </t>
  </si>
  <si>
    <t xml:space="preserve"> 3.4 </t>
  </si>
  <si>
    <t xml:space="preserve"> 3.4.1 </t>
  </si>
  <si>
    <t xml:space="preserve"> 3.4.2 </t>
  </si>
  <si>
    <t xml:space="preserve"> 3.5 </t>
  </si>
  <si>
    <t xml:space="preserve"> 3.5.1 </t>
  </si>
  <si>
    <t xml:space="preserve"> 3.6 </t>
  </si>
  <si>
    <t xml:space="preserve"> 3.6.1 </t>
  </si>
  <si>
    <t xml:space="preserve"> 3.7 </t>
  </si>
  <si>
    <t xml:space="preserve"> 3.7.1 </t>
  </si>
  <si>
    <t xml:space="preserve"> 3.8 </t>
  </si>
  <si>
    <t xml:space="preserve"> 3.8.1 </t>
  </si>
  <si>
    <t xml:space="preserve"> 3.9 </t>
  </si>
  <si>
    <t xml:space="preserve"> 3.9.1 </t>
  </si>
  <si>
    <t xml:space="preserve"> 3.9.2 </t>
  </si>
  <si>
    <t xml:space="preserve"> 3.10 </t>
  </si>
  <si>
    <t xml:space="preserve"> 3.10.1 </t>
  </si>
  <si>
    <t xml:space="preserve"> 3.10.1.1 </t>
  </si>
  <si>
    <t xml:space="preserve"> 3.10.2 </t>
  </si>
  <si>
    <t xml:space="preserve"> 3.10.2.1 </t>
  </si>
  <si>
    <t xml:space="preserve"> 4.1 </t>
  </si>
  <si>
    <t xml:space="preserve"> 4.1.1 </t>
  </si>
  <si>
    <t xml:space="preserve"> 4.1.2 </t>
  </si>
  <si>
    <t xml:space="preserve"> 4.2 </t>
  </si>
  <si>
    <t xml:space="preserve"> 4.2.1 </t>
  </si>
  <si>
    <t xml:space="preserve"> 4.2.2 </t>
  </si>
  <si>
    <t xml:space="preserve"> 4.3 </t>
  </si>
  <si>
    <t xml:space="preserve"> 4.3.1 </t>
  </si>
  <si>
    <t xml:space="preserve"> 4.3.1.1 </t>
  </si>
  <si>
    <t xml:space="preserve"> 4.3.1.2 </t>
  </si>
  <si>
    <t xml:space="preserve"> 4.3.2 </t>
  </si>
  <si>
    <t xml:space="preserve"> 4.3.2.1 </t>
  </si>
  <si>
    <t xml:space="preserve"> 4.3.2.2 </t>
  </si>
  <si>
    <t xml:space="preserve"> 4.3.2.3 </t>
  </si>
  <si>
    <t xml:space="preserve"> 4.3.3 </t>
  </si>
  <si>
    <t xml:space="preserve"> 4.3.3.1 </t>
  </si>
  <si>
    <t xml:space="preserve"> 4.3.3.2 </t>
  </si>
  <si>
    <t xml:space="preserve"> 4.3.3.3 </t>
  </si>
  <si>
    <t xml:space="preserve"> 4.3.3.4 </t>
  </si>
  <si>
    <t xml:space="preserve"> 4.3.4 </t>
  </si>
  <si>
    <t xml:space="preserve"> 4.3.4.1 </t>
  </si>
  <si>
    <t xml:space="preserve"> 4.3.4.2 </t>
  </si>
  <si>
    <t xml:space="preserve"> 4.3.4.3 </t>
  </si>
  <si>
    <t xml:space="preserve"> 4.3.5 </t>
  </si>
  <si>
    <t xml:space="preserve"> 4.3.5.1 </t>
  </si>
  <si>
    <t xml:space="preserve"> 4.3.5.2 </t>
  </si>
  <si>
    <t xml:space="preserve"> 4.3.5.3 </t>
  </si>
  <si>
    <t xml:space="preserve"> 4.4 </t>
  </si>
  <si>
    <t xml:space="preserve"> 4.4.1 </t>
  </si>
  <si>
    <t xml:space="preserve"> 4.5 </t>
  </si>
  <si>
    <t xml:space="preserve"> 4.5.1 </t>
  </si>
  <si>
    <t xml:space="preserve"> 4.5.2 </t>
  </si>
  <si>
    <t xml:space="preserve"> 4.6 </t>
  </si>
  <si>
    <t xml:space="preserve"> 4.6.1 </t>
  </si>
  <si>
    <t xml:space="preserve"> 5.1 </t>
  </si>
  <si>
    <t xml:space="preserve"> 5.1.1 </t>
  </si>
  <si>
    <t xml:space="preserve"> 5.1.2 </t>
  </si>
  <si>
    <t xml:space="preserve"> 5.1.3 </t>
  </si>
  <si>
    <t xml:space="preserve"> 5.1.4 </t>
  </si>
  <si>
    <t xml:space="preserve"> 5.1.5 </t>
  </si>
  <si>
    <t xml:space="preserve"> 5.1.6 </t>
  </si>
  <si>
    <t xml:space="preserve"> 5.1.7 </t>
  </si>
  <si>
    <t xml:space="preserve"> 5.1.8 </t>
  </si>
  <si>
    <t xml:space="preserve"> 5.1.9 </t>
  </si>
  <si>
    <t xml:space="preserve"> 5.2 </t>
  </si>
  <si>
    <t xml:space="preserve"> 5.2.1 </t>
  </si>
  <si>
    <t xml:space="preserve"> 5.2.2 </t>
  </si>
  <si>
    <t xml:space="preserve"> 5.2.3 </t>
  </si>
  <si>
    <t xml:space="preserve"> 5.3 </t>
  </si>
  <si>
    <t xml:space="preserve"> 5.3.1 </t>
  </si>
  <si>
    <t xml:space="preserve"> 5.3.1.1 </t>
  </si>
  <si>
    <t xml:space="preserve"> 5.3.1.2 </t>
  </si>
  <si>
    <t xml:space="preserve"> 5.3.1.3 </t>
  </si>
  <si>
    <t xml:space="preserve"> 5.3.2 </t>
  </si>
  <si>
    <t xml:space="preserve"> 5.3.2.1 </t>
  </si>
  <si>
    <t xml:space="preserve"> 5.3.2.2 </t>
  </si>
  <si>
    <t xml:space="preserve"> 5.3.2.3 </t>
  </si>
  <si>
    <t xml:space="preserve"> 5.3.2.4 </t>
  </si>
  <si>
    <t xml:space="preserve"> 5.3.3 </t>
  </si>
  <si>
    <t xml:space="preserve"> 5.3.3.1 </t>
  </si>
  <si>
    <t xml:space="preserve"> 5.3.3.2 </t>
  </si>
  <si>
    <t xml:space="preserve"> 5.3.3.3 </t>
  </si>
  <si>
    <t xml:space="preserve"> 5.3.4 </t>
  </si>
  <si>
    <t xml:space="preserve"> 5.3.4.1 </t>
  </si>
  <si>
    <t xml:space="preserve"> 5.3.4.2 </t>
  </si>
  <si>
    <t xml:space="preserve"> 5.3.4.3 </t>
  </si>
  <si>
    <t xml:space="preserve"> 5.4 </t>
  </si>
  <si>
    <t xml:space="preserve"> 5.4.1 </t>
  </si>
  <si>
    <t xml:space="preserve"> 5.4.2 </t>
  </si>
  <si>
    <t xml:space="preserve"> 5.4.3 </t>
  </si>
  <si>
    <t xml:space="preserve"> 5.5 </t>
  </si>
  <si>
    <t xml:space="preserve"> 5.5.1 </t>
  </si>
  <si>
    <t xml:space="preserve"> 5.6 </t>
  </si>
  <si>
    <t xml:space="preserve"> 5.6.1 </t>
  </si>
  <si>
    <t xml:space="preserve"> 5.6.2 </t>
  </si>
  <si>
    <t xml:space="preserve"> 5.6.3 </t>
  </si>
  <si>
    <t xml:space="preserve"> 5.6.4 </t>
  </si>
  <si>
    <t xml:space="preserve"> 5.6.5 </t>
  </si>
  <si>
    <t xml:space="preserve"> 5.6.6 </t>
  </si>
  <si>
    <t xml:space="preserve"> 5.6.7 </t>
  </si>
  <si>
    <t xml:space="preserve"> 5.6.8 </t>
  </si>
  <si>
    <t xml:space="preserve"> 6.1 </t>
  </si>
  <si>
    <t xml:space="preserve"> 6.1.1 </t>
  </si>
  <si>
    <t xml:space="preserve"> 6.1.2 </t>
  </si>
  <si>
    <t xml:space="preserve"> 7.1 </t>
  </si>
  <si>
    <t xml:space="preserve"> 8.1 </t>
  </si>
  <si>
    <t xml:space="preserve"> 8.1.1 </t>
  </si>
  <si>
    <t xml:space="preserve"> 8.1.2 </t>
  </si>
  <si>
    <t xml:space="preserve"> 8.1.3 </t>
  </si>
  <si>
    <t xml:space="preserve"> 8.1.4 </t>
  </si>
  <si>
    <t xml:space="preserve"> 8.2 </t>
  </si>
  <si>
    <t xml:space="preserve"> 8.2.1 </t>
  </si>
  <si>
    <t xml:space="preserve"> 8.2.2 </t>
  </si>
  <si>
    <t xml:space="preserve"> 8.2.3 </t>
  </si>
  <si>
    <t xml:space="preserve"> 8.2.4 </t>
  </si>
  <si>
    <t xml:space="preserve"> 9.1 </t>
  </si>
  <si>
    <t xml:space="preserve"> 9.1.1 </t>
  </si>
  <si>
    <t xml:space="preserve"> 9.1.2 </t>
  </si>
  <si>
    <t xml:space="preserve"> 9.1.3 </t>
  </si>
  <si>
    <t xml:space="preserve"> 9.1.4 </t>
  </si>
  <si>
    <t xml:space="preserve"> 10.1 </t>
  </si>
  <si>
    <t xml:space="preserve"> 10.2 </t>
  </si>
  <si>
    <t xml:space="preserve"> 11.1 </t>
  </si>
  <si>
    <t xml:space="preserve"> 12.1 </t>
  </si>
  <si>
    <t xml:space="preserve"> 12.1.1 </t>
  </si>
  <si>
    <t xml:space="preserve"> 12.1.2 </t>
  </si>
  <si>
    <t>SINAPI</t>
  </si>
  <si>
    <t>SBC</t>
  </si>
  <si>
    <t>Próprio</t>
  </si>
  <si>
    <t xml:space="preserve"> 73875/001 </t>
  </si>
  <si>
    <t xml:space="preserve"> 74209/001 </t>
  </si>
  <si>
    <t xml:space="preserve"> COMP QUIL 53 </t>
  </si>
  <si>
    <t xml:space="preserve"> UFF - ADM- 23069.169275/2021-19 </t>
  </si>
  <si>
    <t xml:space="preserve"> 73948/007 </t>
  </si>
  <si>
    <t xml:space="preserve"> UFF-012-EBT-018 </t>
  </si>
  <si>
    <t xml:space="preserve"> UFF-012-EBT-019 </t>
  </si>
  <si>
    <t>SERVIÇOS PRELIMINARES</t>
  </si>
  <si>
    <t>INSTALAÇÕES PROVISÓRIAS</t>
  </si>
  <si>
    <t>MONTAGEM E DESMONTAGEM DE ANDAIME TUBULAR TIPO TORRE (EXCLUSIVE ANDAIME E LIMPEZA). AF_11/2017</t>
  </si>
  <si>
    <t>M</t>
  </si>
  <si>
    <t>LOCACAO DE ANDAIME METALICO TUBULAR TIPO TORRE</t>
  </si>
  <si>
    <t>M/MES</t>
  </si>
  <si>
    <t>PLACA DE OBRA</t>
  </si>
  <si>
    <t>PLACA DE OBRA EM CHAPA DE ACO GALVANIZADO</t>
  </si>
  <si>
    <t>m²</t>
  </si>
  <si>
    <t>LICENÇAS, TAXAS E PROJETO AS BUILT</t>
  </si>
  <si>
    <t>A R T TABELA A DO CREA ACIMA DE 15000,01</t>
  </si>
  <si>
    <t>UN</t>
  </si>
  <si>
    <t>AS BUILT GERAL INCLUINDO INSTALAÇÕES ELÉTRICAS E HIDROSSANITÁRIAS</t>
  </si>
  <si>
    <t>REMOÇÃO</t>
  </si>
  <si>
    <t>REMOÇÃO DE TELHAS, DE FIBROCIMENTO, METÁLICA E CERÂMICA, DE FORMA MANUAL, SEM REAPROVEITAMENTO. AF_12/2017</t>
  </si>
  <si>
    <t>REMOÇÃO DE ACESSÓRIOS, DE FORMA MANUAL, SEM REAPROVEITAMENTO. AF_12/2017</t>
  </si>
  <si>
    <t>REMOÇÃO DE VIDRO LISO COMUM DE ESQUADRIA COM BAGUETE DE ALUMÍNIO OU PVC. AF_01/2021</t>
  </si>
  <si>
    <t>REMOÇÃO DE INTERRUPTORES/TOMADAS ELÉTRICAS, DE FORMA MANUAL, SEM REAPROVEITAMENTO. AF_12/2017</t>
  </si>
  <si>
    <t>REMOÇÃO DE CABOS ELÉTRICOS, DE FORMA MANUAL, SEM REAPROVEITAMENTO. AF_12/2017</t>
  </si>
  <si>
    <t>REMOÇÃO DE LUMINÁRIAS, DE FORMA MANUAL, SEM REAPROVEITAMENTO. AF_12/2017</t>
  </si>
  <si>
    <t>REMOÇÃO DE JANELAS, DE FORMA MANUAL, SEM REAPROVEITAMENTO. AF_12/2017</t>
  </si>
  <si>
    <t>RETIRADA QUADRO DE FORCA</t>
  </si>
  <si>
    <t>RETIRADA DE PLACAS VINILICAS EM PISOS</t>
  </si>
  <si>
    <t>RETIRADA DE RODAPES EM PAVIFLEX</t>
  </si>
  <si>
    <t>RETIRADA PAINEIS DE PROTECAO EXTERNA EM CAIXILHOS</t>
  </si>
  <si>
    <t>RETIRADA DIVISORIAS E ARMARIOS</t>
  </si>
  <si>
    <t>DEMOLIÇÃO</t>
  </si>
  <si>
    <t>DEMOLIÇÃO DE ARGAMASSAS, DE FORMA MANUAL, SEM REAPROVEITAMENTO. AF_12/2017</t>
  </si>
  <si>
    <t>DEMOLICAO DE PISO DE ALTA RESISTENCIA</t>
  </si>
  <si>
    <t>m³</t>
  </si>
  <si>
    <t>DEMOLIÇÃO DE LAJES, DE FORMA MANUAL, SEM REAPROVEITAMENTO. AF_12/2017</t>
  </si>
  <si>
    <t>DEMOLIÇÃO DE PILARES E VIGAS EM CONCRETO ARMADO, DE FORMA MANUAL, SEM REAPROVEITAMENTO. AF_12/2017</t>
  </si>
  <si>
    <t>DEMOLIÇÃO DE REVESTIMENTO CERÂMICO, DE FORMA MANUAL, SEM REAPROVEITAMENTO. AF_12/2017</t>
  </si>
  <si>
    <t>LIMPEZA</t>
  </si>
  <si>
    <t>LIXAMENTO MANUAL EM SUPERFÍCIES METÁLICAS EM OBRA. AF_01/2020</t>
  </si>
  <si>
    <t>ADMINISTRAÇÃO DA OBRA</t>
  </si>
  <si>
    <t>ADMINISTRAÇÃO LOCAL COM ENGENHEIRO CIVIL OU ARQUITETO DE OBRAS JUNIOR E MESTRE DE OBRAS COM ENCARGOS COMPLEMENTARES (DE ACORDO COM ÍNDICE DO ACÓRDÃO 2.622/2013 – TCU - PLENÁRIO)</t>
  </si>
  <si>
    <t>ALVENARIA, ESTRUTURA, TRATAMENTO, DIVISÓRIAS, ESQUADRIAS E TELHADO</t>
  </si>
  <si>
    <t>APICOAMENTO</t>
  </si>
  <si>
    <t>APICOAMENTO MANUAL DE SUPERFICIE DE CONCRETO</t>
  </si>
  <si>
    <t>TRATAMENTO ANTICORROSIVO DAS ARMADURAS</t>
  </si>
  <si>
    <t>PINTURA COM TINTA ALQUÍDICA DE FUNDO (TIPO ZARCÃO) APLICADA A ROLO OU PINCEL SOBRE SUPERFÍCIES METÁLICAS (EXCETO PERFIL) EXECUTADO EM OBRA (POR DEMÃO). AF_01/2020</t>
  </si>
  <si>
    <t>ARMADURA</t>
  </si>
  <si>
    <t>ARMAÇÃO DE LAJE DE UMA ESTRUTURA CONVENCIONAL DE CONCRETO ARMADO EM UMA EDIFICAÇÃO TÉRREA OU SOBRADO UTILIZANDO AÇO CA-50 DE 6,3 MM - MONTAGEM. AF_12/2015</t>
  </si>
  <si>
    <t>KG</t>
  </si>
  <si>
    <t>ARMAÇÃO DE LAJE DE UMA ESTRUTURA CONVENCIONAL DE CONCRETO ARMADO EM UMA EDIFICAÇÃO TÉRREA OU SOBRADO UTILIZANDO AÇO CA-50 DE 12,5 MM - MONTAGEM. AF_12/2015</t>
  </si>
  <si>
    <t>CORTE E DOBRA DE AÇO CA-50, DIÂMETRO DE 6,3 MM, UTILIZADO EM LAJE. AF_12/2015</t>
  </si>
  <si>
    <t>CORTE E DOBRA DE AÇO CA-50, DIÂMETRO DE 12,5 MM, UTILIZADO EM LAJE. AF_12/2015</t>
  </si>
  <si>
    <t>CONCRETO</t>
  </si>
  <si>
    <t>CONCRETAGEM DE PILARES, FCK = 25 MPA,  COM USO DE BALDES EM EDIFICAÇÃO COM SEÇÃO MÉDIA DE PILARES MENOR OU IGUAL A 0,25 M² - LANÇAMENTO, ADENSAMENTO E ACABAMENTO. AF_12/2015</t>
  </si>
  <si>
    <t>CONCRETAGEM DE VIGAS E LAJES, FCK=20 MPA, PARA QUALQUER TIPO DE LAJE COM BALDES EM EDIFICAÇÃO TÉRREA, COM ÁREA MÉDIA DE LAJES MENOR OU IGUAL A 20 M² - LANÇAMENTO, ADENSAMENTO E ACABAMENTO. AF_12/2015</t>
  </si>
  <si>
    <t>FECHAMENTO DE VÃO DE AR CONDICIONADO DE PAREDE</t>
  </si>
  <si>
    <t>ALVENARIA DE VEDAÇÃO DE BLOCOS CERÂMICOS FURADOS NA HORIZONTAL DE 11,5X19X19CM (ESPESSURA 11,5CM) DE PAREDES COM ÁREA LÍQUIDA MENOR QUE 6M² SEM VÃOS E ARGAMASSA DE ASSENTAMENTO COM PREPARO MANUAL. AF_06/2014</t>
  </si>
  <si>
    <t>FECHAMENTO DE VÃO SOBRE PORTA DE ACESSO EM ALVENARIA</t>
  </si>
  <si>
    <t>TELA PARA FECHAMENTO DAS JANELAS</t>
  </si>
  <si>
    <t>TELA ACO ELETROSOLDADA Q-196 4,2mm MALHA 10x10cm (3,11kg/m2)</t>
  </si>
  <si>
    <t>TELHADO</t>
  </si>
  <si>
    <t>TELHAMENTO COM TELHA ONDULADA DE FIBROCIMENTO E = 6 MM, COM RECOBRIMENTO LATERAL DE 1/4 DE ONDA PARA TELHADO COM INCLINAÇÃO MAIOR QUE 10°, COM ATÉ 2 ÁGUAS, INCLUSO IÇAMENTO. AF_07/2019</t>
  </si>
  <si>
    <t>DIVISÓRIAS DA ADMINISTRAÇÃO RETIRADAS PARA EXECUÇÃO DE PISO</t>
  </si>
  <si>
    <t>DIVISORIA CEGA - PAINEL MSO/COMEIA E=35MM COLOCADA</t>
  </si>
  <si>
    <t>RECOLOCACAO DE DIVISORIAS</t>
  </si>
  <si>
    <t>ESQUADRIAS</t>
  </si>
  <si>
    <t>PORTÃO DE FERRO</t>
  </si>
  <si>
    <t>PORTA DE FERRO, DE ABRIR, TIPO GRADE COM CHAPA, COM GUARNIÇÕES. AF_12/2019</t>
  </si>
  <si>
    <t>JANELA DE ALUMÍNIO</t>
  </si>
  <si>
    <t>JANELA DE ALUMÍNIO TIPO MAXIM-AR, COM VIDROS, BATENTE E FERRAGENS. EXCLUSIVE ALIZAR, ACABAMENTO E CONTRAMARCO. FORNECIMENTO E INSTALAÇÃO. AF_12/2019</t>
  </si>
  <si>
    <t>REVESTIMENTOS E ACABAMENTOS</t>
  </si>
  <si>
    <t>EMBOÇO</t>
  </si>
  <si>
    <t>MASSA ÚNICA, PARA RECEBIMENTO DE PINTURA, EM ARGAMASSA TRAÇO 1:2:8, PREPARO MANUAL, APLICADA MANUALMENTE EM FACES INTERNAS DE PAREDES, ESPESSURA DE 20MM, COM EXECUÇÃO DE TALISCAS. AF_06/2014</t>
  </si>
  <si>
    <t>EMBOÇO OU MASSA ÚNICA EM ARGAMASSA TRAÇO 1:2:8, PREPARO MECÂNICO COM BETONEIRA 400 L, APLICADA MANUALMENTE EM PANOS DE FACHADA COM PRESENÇA DE VÃOS, ESPESSURA DE 25 MM. AF_06/2014</t>
  </si>
  <si>
    <t>MASSA CORRIDA</t>
  </si>
  <si>
    <t>APLICAÇÃO E LIXAMENTO DE MASSA LÁTEX EM TETO, UMA DEMÃO. AF_06/2014</t>
  </si>
  <si>
    <t>APLICAÇÃO E LIXAMENTO DE MASSA LÁTEX EM PAREDES, UMA DEMÃO. AF_06/2014</t>
  </si>
  <si>
    <t>PINTURA</t>
  </si>
  <si>
    <t>PINTURA DOS PORTÕES DE FERRO, JANELAS E TELAS</t>
  </si>
  <si>
    <t>PINTURA COM TINTA ALQUÍDICA DE ACABAMENTO (ESMALTE SINTÉTICO ACETINADO) APLICADA A ROLO OU PINCEL SOBRE SUPERFÍCIES METÁLICAS (EXCETO PERFIL) EXECUTADO EM OBRA (02 DEMÃOS). AF_01/2020</t>
  </si>
  <si>
    <t>LIMPEZA ESQUADRIA FERRO C/SOLVENTE</t>
  </si>
  <si>
    <t>PINTURA EM PAREDES E TETOS</t>
  </si>
  <si>
    <t>APLICAÇÃO MANUAL DE TINTA LÁTEX ACRÍLICA EM PAREDE EXTERNAS DE CASAS, DUAS DEMÃOS. AF_11/2016</t>
  </si>
  <si>
    <t>APLICAÇÃO MANUAL DE PINTURA COM TINTA LÁTEX ACRÍLICA EM PAREDES, DUAS DEMÃOS. AF_06/2014</t>
  </si>
  <si>
    <t>APLICAÇÃO MANUAL DE PINTURA COM TINTA LÁTEX ACRÍLICA EM TETO, DUAS DEMÃOS. AF_06/2014</t>
  </si>
  <si>
    <t>PINTURA DAS PORTAS DE MADEIRA</t>
  </si>
  <si>
    <t>LIXAMENTO DE MADEIRA PARA APLICAÇÃO DE FUNDO OU PINTURA. AF_01/2021</t>
  </si>
  <si>
    <t>APLICAÇÃO MASSA ALQUÍDICA PARA MADEIRA, PARA PINTURA COM TINTA DE ACABAMENTO (PIGMENTADA). AF_01/2021</t>
  </si>
  <si>
    <t>LIXAMENTO DE MASSA PARA MADEIRA. AF_01/2021</t>
  </si>
  <si>
    <t>PINTURA TINTA DE ACABAMENTO (PIGMENTADA) ESMALTE SINTÉTICO FOSCO EM MADEIRA, 1 DEMÃO. AF_01/2021</t>
  </si>
  <si>
    <t>TRATAMENTO DE PISO METÁLICO, ESCADA E GUARDA CORPO - MEZANINO</t>
  </si>
  <si>
    <t>LIMPEZA DE ESTRUTURA METALICA SEM ANDAIME</t>
  </si>
  <si>
    <t>PINTURA COM TINTA ALQUÍDICA DE FUNDO (TIPO ZARCÃO) PULVERIZADA SOBRE SUPERFÍCIES METÁLICAS (EXCETO PERFIL) EXECUTADO EM OBRA (POR DEMÃO). AF_01/2020_P</t>
  </si>
  <si>
    <t>PINTURA COM TINTA ACRÍLICA DE ACABAMENTO PULVERIZADA SOBRE SUPERFÍCIES METÁLICAS (EXCETO PERFIL) EXECUTADO EM OBRA (02 DEMÃOS). AF_01/2020_P</t>
  </si>
  <si>
    <t>PINTURA DE PISO METÁLICO - MEZANINO</t>
  </si>
  <si>
    <t>VIDROS</t>
  </si>
  <si>
    <t>INSTALAÇÃO DE VIDRO LISO INCOLOR, E = 3 MM, EM ESQUADRIA DE ALUMÍNIO OU PVC, FIXADO COM BAGUETE. AF_01/2021_P</t>
  </si>
  <si>
    <t>PISO E RODAPÉ</t>
  </si>
  <si>
    <t>Piso de argamassa granitica Korodur-PL ou similar, com espessura de 0,8cm, na cor natural do cimento, inclusive base suporte em argamassa de cimento e areia no traco 1:3, espessura de 2,2cm, e 3 polimentos mecanicos.</t>
  </si>
  <si>
    <t>Rodape de argamassa Korodur ou similar, com 10cm de altura, na cor natural do cimento, inclusive 3 polimentos.</t>
  </si>
  <si>
    <t>m</t>
  </si>
  <si>
    <t>REVESTIMENTO CERÂMICO</t>
  </si>
  <si>
    <t>REVESTIMENTO CERÂMICO PARA PAREDES INTERNAS COM PLACAS TIPO ESMALTADA EXTRA DE DIMENSÕES 20X20 CM APLICADAS EM AMBIENTES DE ÁREA MAIOR QUE 5 M² NA ALTURA INTEIRA DAS PAREDES. AF_06/2014</t>
  </si>
  <si>
    <t>INSTALAÇÕES ELÉTRICAS</t>
  </si>
  <si>
    <t>TOMADAS E INTERRUPTORES</t>
  </si>
  <si>
    <t>INTERRUPTOR SIMPLES (1 MÓDULO), 10A/250V, INCLUINDO SUPORTE E PLACA - FORNECIMENTO E INSTALAÇÃO. AF_12/2015</t>
  </si>
  <si>
    <t>TOMADA MÉDIA DE EMBUTIR (1 MÓDULO), 2P+T 10 A, INCLUINDO SUPORTE E PLACA - FORNECIMENTO E INSTALAÇÃO. AF_12/2015</t>
  </si>
  <si>
    <t>TOMADA BAIXA DE EMBUTIR (1 MÓDULO), 2P+T 10 A, INCLUINDO SUPORTE E PLACA - FORNECIMENTO E INSTALAÇÃO. AF_12/2015</t>
  </si>
  <si>
    <t>TOMADA ALTA DE EMBUTIR (1 MÓDULO), 2P+T 20 A, INCLUINDO SUPORTE E PLACA - FORNECIMENTO E INSTALAÇÃO. AF_12/2015</t>
  </si>
  <si>
    <t>TOMADA ALTA DE EMBUTIR (1 MÓDULO), 2P+T 10 A, INCLUINDO SUPORTE E PLACA - FORNECIMENTO E INSTALAÇÃO. AF_12/2015</t>
  </si>
  <si>
    <t>QUEBRA EM ALVENARIA PARA INSTALAÇÃO DE CAIXA DE TOMADA (4X4 OU 4X2). AF_05/2015</t>
  </si>
  <si>
    <t>CAIXA RETANGULAR 4" X 2" MÉDIA (1,30 M DO PISO), PVC, INSTALADA EM PAREDE - FORNECIMENTO E INSTALAÇÃO. AF_12/2015</t>
  </si>
  <si>
    <t>CAIXA RETANGULAR 4" X 2" ALTA (2,00 M DO PISO), PVC, INSTALADA EM PAREDE - FORNECIMENTO E INSTALAÇÃO. AF_12/2015</t>
  </si>
  <si>
    <t>CAIXA RETANGULAR 4" X 2" BAIXA (0,30 M DO PISO), PVC, INSTALADA EM PAREDE - FORNECIMENTO E INSTALAÇÃO. AF_12/2015</t>
  </si>
  <si>
    <t>LUMINÁRIAS</t>
  </si>
  <si>
    <t>LUMINÁRIA TIPO CALHA, DE SOBREPOR, COM 2 LÂMPADAS TUBULARES FLUORESCENTES DE 36 W, COM REATOR DE PARTIDA RÁPIDA - FORNECIMENTO E INSTALAÇÃO. AF_02/2020</t>
  </si>
  <si>
    <t>LUMINÁRIA TIPO CALHA, DE SOBREPOR, COM 2 LÂMPADAS TUBULARES FLUORESCENTES DE 18 W, COM REATOR DE PARTIDA RÁPIDA - FORNECIMENTO E INSTALAÇÃO. AF_02/2020</t>
  </si>
  <si>
    <t>CAIXA OCTOGONAL 3" X 3", PVC, INSTALADA EM LAJE - FORNECIMENTO E INSTALAÇÃO. AF_12/2015</t>
  </si>
  <si>
    <t>ELETRODUTOS</t>
  </si>
  <si>
    <t>ELETRODUTO RÍGIDO 1"</t>
  </si>
  <si>
    <t>ELETRODUTO RÍGIDO ROSCÁVEL, PVC, DN 32 MM (1"), PARA CIRCUITOS TERMINAIS, INSTALADO EM PAREDE - FORNECIMENTO E INSTALAÇÃO. AF_12/2015</t>
  </si>
  <si>
    <t>LUVA PARA ELETRODUTO, PVC, ROSCÁVEL, DN 32 MM (1"), PARA CIRCUITOS TERMINAIS, INSTALADA EM PAREDE - FORNECIMENTO E INSTALAÇÃO. AF_12/2015</t>
  </si>
  <si>
    <t>CURVA 90 GRAUS PARA ELETRODUTO, PVC, ROSCÁVEL, DN 32 MM (1"), PARA CIRCUITOS TERMINAIS, INSTALADA EM PAREDE - FORNECIMENTO E INSTALAÇÃO. AF_12/2015</t>
  </si>
  <si>
    <t>ELETRODUTO RÍGIDO 3/4"</t>
  </si>
  <si>
    <t>ELETRODUTO RÍGIDO ROSCÁVEL, PVC, DN 25 MM (3/4"), PARA CIRCUITOS TERMINAIS, INSTALADO EM PAREDE - FORNECIMENTO E INSTALAÇÃO. AF_12/2015</t>
  </si>
  <si>
    <t>LUVA PARA ELETRODUTO, PVC, ROSCÁVEL, DN 25 MM (3/4"), PARA CIRCUITOS TERMINAIS, INSTALADA EM FORRO - FORNECIMENTO E INSTALAÇÃO. AF_12/2015</t>
  </si>
  <si>
    <t>ELETRODUTO RÍGIDO ROSCÁVEL, PVC, DN 25 MM (3/4"), PARA CIRCUITOS TERMINAIS, INSTALADO EM LAJE - FORNECIMENTO E INSTALAÇÃO. AF_12/2015</t>
  </si>
  <si>
    <t>CURVA 90 GRAUS PARA ELETRODUTO, PVC, ROSCÁVEL, DN 25 MM (3/4"), PARA CIRCUITOS TERMINAIS, INSTALADA EM FORRO - FORNECIMENTO E INSTALAÇÃO. AF_12/2015</t>
  </si>
  <si>
    <t>ELETRODUTO RÍGIDO 1 1/4"</t>
  </si>
  <si>
    <t>ELETRODUTO RÍGIDO ROSCÁVEL, PVC, DN 40 MM (1 1/4"), PARA CIRCUITOS TERMINAIS, INSTALADO EM PAREDE - FORNECIMENTO E INSTALAÇÃO. AF_12/2015</t>
  </si>
  <si>
    <t>LUVA PARA ELETRODUTO, PVC, ROSCÁVEL, DN 40 MM (1 1/4"), PARA CIRCUITOS TERMINAIS, INSTALADA EM PAREDE - FORNECIMENTO E INSTALAÇÃO. AF_12/2015</t>
  </si>
  <si>
    <t>CURVA 90 GRAUS PARA ELETRODUTO, PVC, ROSCÁVEL, DN 40 MM (1 1/4"), PARA CIRCUITOS TERMINAIS, INSTALADA EM PAREDE - FORNECIMENTO E INSTALAÇÃO. AF_12/2015</t>
  </si>
  <si>
    <t>ELETRODUTO FLEXÍVEL 3/4"</t>
  </si>
  <si>
    <t>ELETRODUTO FLEXÍVEL CORRUGADO, PVC, DN 25 MM (3/4"), PARA CIRCUITOS TERMINAIS, INSTALADO EM FORRO - FORNECIMENTO E INSTALAÇÃO. AF_12/2015</t>
  </si>
  <si>
    <t>ELETRODUTO FLEXÍVEL CORRUGADO, PVC, DN 25 MM (3/4"), PARA CIRCUITOS TERMINAIS, INSTALADO EM PAREDE - FORNECIMENTO E INSTALAÇÃO. AF_12/2015</t>
  </si>
  <si>
    <t>RASGO EM ALVENARIA PARA ELETRODUTOS COM DIAMETROS MENORES OU IGUAIS A 40 MM. AF_05/2015</t>
  </si>
  <si>
    <t>CABO DE COBRE FLEXÍVEL</t>
  </si>
  <si>
    <t>CABO DE COBRE FLEXÍVEL ISOLADO, 2,5 MM², ANTI-CHAMA 450/750 V, PARA CIRCUITOS TERMINAIS - FORNECIMENTO E INSTALAÇÃO. AF_12/2015</t>
  </si>
  <si>
    <t>CABO DE COBRE FLEXÍVEL ISOLADO, 4 MM², ANTI-CHAMA 450/750 V, PARA CIRCUITOS TERMINAIS - FORNECIMENTO E INSTALAÇÃO. AF_12/2015</t>
  </si>
  <si>
    <t>CABO DE COBRE FLEXÍVEL ISOLADO, 16 MM², ANTI-CHAMA 450/750 V, PARA DISTRIBUIÇÃO - FORNECIMENTO E INSTALAÇÃO. AF_12/2015</t>
  </si>
  <si>
    <t>ENTRADA</t>
  </si>
  <si>
    <t>ENTRADA DE ENERGIA ELÉTRICA, AÉREA, TRIFÁSICA, COM CAIXA DE EMBUTIR, CABO DE 16 MM2 E DISJUNTOR DIN 50A (NÃO INCLUSO O POSTE DE CONCRETO). AF_07/2020</t>
  </si>
  <si>
    <t>QUADROS E DISJUNTORES</t>
  </si>
  <si>
    <t>QUADRO DE DISTRIBUIÇÃO DE ENERGIA EM CHAPA DE AÇO GALVANIZADO, DE EMBUTIR, COM BARRAMENTO TRIFÁSICO, PARA 12 DISJUNTORES DIN 100A - FORNECIMENTO E INSTALAÇÃO. AF_10/2020</t>
  </si>
  <si>
    <t>QUADRO DE DISTRIBUIÇÃO DE ENERGIA EM CHAPA DE AÇO GALVANIZADO, DE EMBUTIR, COM BARRAMENTO TRIFÁSICO, PARA 24 DISJUNTORES DIN 100A - FORNECIMENTO E INSTALAÇÃO. AF_10/2020</t>
  </si>
  <si>
    <t>DISJUNTOR MONOPOLAR TIPO DIN, CORRENTE NOMINAL DE 16A - FORNECIMENTO E INSTALAÇÃO. AF_10/2020</t>
  </si>
  <si>
    <t>DISJUNTOR BIPOLAR TIPO DIN, CORRENTE NOMINAL DE 16A - FORNECIMENTO E INSTALAÇÃO. AF_10/2020</t>
  </si>
  <si>
    <t>DISJUNTOR TRIPOLAR TIPO DIN, CORRENTE NOMINAL DE 16A - FORNECIMENTO E INSTALAÇÃO. AF_10/2020</t>
  </si>
  <si>
    <t>DISJUNTOR BIPOLAR TIPO DIN, CORRENTE NOMINAL DE 25A - FORNECIMENTO E INSTALAÇÃO. AF_10/2020</t>
  </si>
  <si>
    <t>DISJUNTOR TRIPOLAR TIPO DIN, CORRENTE NOMINAL DE 50A - FORNECIMENTO E INSTALAÇÃO. AF_10/2020</t>
  </si>
  <si>
    <t>DISJUNTOR TETRAPOLAR TIPO DR, CORRENTE NOMINAL DE 40A - FORNECIMENTO E INSTALAÇÃO. AF_04/2016</t>
  </si>
  <si>
    <t>INSTALAÇÕES HIDRÁULICAS</t>
  </si>
  <si>
    <t>TUBO PVC MARROM SOLDÁVEL</t>
  </si>
  <si>
    <t>(COMPOSIÇÃO REPRESENTATIVA) DO SERVIÇO DE INSTALAÇÃO DE TUBOS DE PVC, SOLDÁVEL, ÁGUA FRIA, DN 20 MM (INSTALADO EM RAMAL, SUB-RAMAL OU RAMAL DE DISTRIBUIÇÃO), INCLUSIVE CONEXÕES, CORTES E FIXAÇÕES, PARA PRÉDIOS. AF_10/2015</t>
  </si>
  <si>
    <t>(COMPOSIÇÃO REPRESENTATIVA) DO SERVIÇO DE INSTALAÇÃO DE TUBO DE PVC, SÉRIE NORMAL, ESGOTO PREDIAL, DN 40 MM (INSTALADO EM RAMAL DE DESCARGA OU RAMAL DE ESGOTO SANITÁRIO), INCLUSIVE CONEXÕES, CORTES E FIXAÇÕES, PARA PRÉDIOS. AF_10/2015</t>
  </si>
  <si>
    <t>INSTALAÇÕES DE TELEFONIA E LÓGICA</t>
  </si>
  <si>
    <t>CANALETA 20x12cm COM TAMPA SEPARADA SISTEMA ""X"" PIAL</t>
  </si>
  <si>
    <t>INSTALAÇÕES DE AR CONDICIONADO</t>
  </si>
  <si>
    <t>PARA AR CONDICIONADO SPLIT 9000BTU/H</t>
  </si>
  <si>
    <t>TUBO EM COBRE FLEXÍVEL, DN 1/4, COM ISOLAMENTO, INSTALADO EM RAMAL DE ALIMENTAÇÃO DE AR CONDICIONADO COM CONDENSADORA INDIVIDUAL   FORNECIMENTO E INSTALAÇÃO. AF_12/2015</t>
  </si>
  <si>
    <t>TUBO EM COBRE FLEXÍVEL, DN 3/8", COM ISOLAMENTO, INSTALADO EM RAMAL DE ALIMENTAÇÃO DE AR CONDICIONADO COM CONDENSADORA INDIVIDUAL  FORNECIMENTO E INSTALAÇÃO. AF_12/2015</t>
  </si>
  <si>
    <t>SUPORTE MÃO FRANCESA EM ACO, ABAS IGUAIS 40 CM, CAPACIDADE MINIMA 70 KG, BRANCO - FORNECIMENTO E INSTALAÇÃO. AF_01/2020</t>
  </si>
  <si>
    <t>SUPORTE PARA CONDENSADOR 400mm</t>
  </si>
  <si>
    <t>PARA AR CONDICIONADO SPLIT 60 000BTU/H</t>
  </si>
  <si>
    <t>TUBO EM COBRE FLEXÍVEL, DN 1/2", COM ISOLAMENTO, INSTALADO EM RAMAL DE ALIMENTAÇÃO DE AR CONDICIONADO COM CONDENSADORA INDIVIDUAL  FORNECIMENTO E INSTALAÇÃO. AF_12/2015</t>
  </si>
  <si>
    <t>TUBO EM COBRE FLEXÍVEL, DN 5/8", COM ISOLAMENTO, INSTALADO EM RAMAL DE ALIMENTAÇÃO DE AR CONDICIONADO COM CONDENSADORA INDIVIDUAL  FORNECIMENTO E INSTALAÇÃO. AF_12/2015</t>
  </si>
  <si>
    <t>SUPORTE PARA CONDENSADOR 500mm</t>
  </si>
  <si>
    <t>INSTALAÇÕES DE COMBATE A INCÊNDIO</t>
  </si>
  <si>
    <t>SINALIZAÇÃO E SUPORTE</t>
  </si>
  <si>
    <t>PLACA DE SINALIZACAO ADESIVO DE SOLO PARA EXTINTORES/HIDRANTES 1,0x1,0m</t>
  </si>
  <si>
    <t>ETIQUETA INDICACAO/SETA AUTOADESIVA "EXTINTOR"/HIDRANTE</t>
  </si>
  <si>
    <t>SUPORTE DE PARADE PARA EXTINTOR</t>
  </si>
  <si>
    <t>BUCHA DE NYLON SEM ABA S8, COM PARAFUSO DE 4,80 X 50 MM EM ACO ZINCADO COM ROSCA SOBERBA, CABECA CHATA E FENDA PHILLIPS</t>
  </si>
  <si>
    <t>URBANISMO - RAMPA EXTERNA</t>
  </si>
  <si>
    <t>ARGAMASSA TRAÇO 1:4 (EM VOLUME DE CIMENTO E AREIA MÉDIA ÚMIDA) PARA CONTRAPISO, PREPARO MECÂNICO COM BETONEIRA 600 L. AF_08/2019</t>
  </si>
  <si>
    <t>PISO EM CONCRETO 20 MPA PREPARO MECÂNICO, ESPESSURA 7CM. AF_09/2020</t>
  </si>
  <si>
    <t>EXAUSTOR</t>
  </si>
  <si>
    <t>EXAUSTOR AXIAL TRIFASICO 400MM MODELO EA400-T6</t>
  </si>
  <si>
    <t>SERVIÇOS COMPLEMENTARES</t>
  </si>
  <si>
    <t>LIMPEZA DE OBRAS</t>
  </si>
  <si>
    <t>LIMPEZA DE REVESTIMENTO CERÂMICO EM PAREDE COM PANO ÚMIDO AF_04/2019</t>
  </si>
  <si>
    <t>BOTA FORA EM CACAMBA 5M3</t>
  </si>
  <si>
    <t>VALOR PROPOSTO PELA LICITANTE</t>
  </si>
  <si>
    <t xml:space="preserve"> - Mês de Referência: Dez/2021</t>
  </si>
  <si>
    <t xml:space="preserve"> - Incluso BDI (onerado) sobre preço unitário de: 22,23 %</t>
  </si>
  <si>
    <r>
      <t>A referência utilizada como base de custos é a planilha do Sistema Nacional de Pesquisa de Custos e Índices da Construção Civil (SINAPI) e SBC, ambos de</t>
    </r>
    <r>
      <rPr>
        <b/>
        <sz val="9"/>
        <color indexed="10"/>
        <rFont val="Verdana"/>
        <family val="2"/>
      </rPr>
      <t xml:space="preserve"> Dez/2021</t>
    </r>
  </si>
  <si>
    <t xml:space="preserve">As composições que não constam no SINAPI, procedeu-se a obtenção da composição em outra fonte (SBC) e utilizou-se como base de cálculo os insumos do SINAPI. </t>
  </si>
  <si>
    <t>No caso de não haver o insumo no SINAPI, foi mantido a referência de valor indicada na composição do SBC</t>
  </si>
  <si>
    <t>ANEXO III-A DO EDITAL DE LICITAÇÃO POR RDC ELETRÔNICO N.º 02/2022</t>
  </si>
  <si>
    <t>LOCAL: Campus Mequinho - Avenida Jansen de Melo, 174, Centro, Niterói - RJ.</t>
  </si>
  <si>
    <t>MÊS 2</t>
  </si>
  <si>
    <t>MÊS 3</t>
  </si>
  <si>
    <t>Total mensal executado sem gerenciamento</t>
  </si>
  <si>
    <t>Total do orçamento s/ Administração</t>
  </si>
  <si>
    <t>Percentual correspondente à Administração</t>
  </si>
  <si>
    <t>ANEXO III-B DO EDITAL DE LICITAÇÃO POR RDC ELETRÔNICO N.º 02/2022</t>
  </si>
  <si>
    <t>VALOR ESTIMADO PELA UFF</t>
  </si>
  <si>
    <t>OBRA: Reforma dos galpões da Central de Logística Patrimonial da Superintendência de Arquitetura, Engenharia e Patrimônio (CLP/SAEP/UFF) e do Almoxarifado da Pró-Reitoria de Administração da UFF (PROAD/UFF).</t>
  </si>
  <si>
    <t>Para complementar a planilha basta a licitante digitar o percentual de desconto proposto na célula acima (coluna J e linha 188), substituindo o valor 0,0000%;</t>
  </si>
  <si>
    <t>Planilha protegida por senha, com exceção de partes editáveis como cabeçalho (A1:A2), percentual de desconto (J188) e linhas inferiores;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</si>
</sst>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\$* #,##0.00_);_(\$* \(#,##0.00\);_(\$* \-??_);_(@_)"/>
    <numFmt numFmtId="166" formatCode="_-* #,##0.00_-;\-* #,##0.00_-;_-* \-??_-;_-@_-"/>
    <numFmt numFmtId="167" formatCode="_(* #,##0.00_);_(* \(#,##0.00\);_(* \-??_);_(@_)"/>
    <numFmt numFmtId="169" formatCode="General_)"/>
  </numFmts>
  <fonts count="5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sz val="9"/>
      <name val="Verdana"/>
      <family val="2"/>
    </font>
    <font>
      <b/>
      <sz val="9"/>
      <name val="Verdana"/>
      <family val="2"/>
    </font>
    <font>
      <b/>
      <sz val="12"/>
      <color indexed="10"/>
      <name val="Verdana"/>
      <family val="2"/>
    </font>
    <font>
      <b/>
      <sz val="9"/>
      <color indexed="10"/>
      <name val="Verdana"/>
      <family val="2"/>
    </font>
    <font>
      <i/>
      <sz val="8"/>
      <color indexed="8"/>
      <name val="Verdana"/>
      <family val="2"/>
    </font>
    <font>
      <i/>
      <sz val="8"/>
      <name val="Verdana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sz val="11"/>
      <color indexed="14"/>
      <name val="Calibri"/>
      <family val="2"/>
    </font>
    <font>
      <sz val="10"/>
      <name val="Arial"/>
      <family val="2"/>
    </font>
    <font>
      <sz val="10"/>
      <name val="Arial"/>
      <family val="2"/>
      <charset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sz val="9"/>
      <name val="Arial"/>
      <family val="2"/>
    </font>
    <font>
      <sz val="9"/>
      <color indexed="10"/>
      <name val="Verdana"/>
      <family val="2"/>
    </font>
    <font>
      <b/>
      <sz val="11"/>
      <color indexed="8"/>
      <name val="Verdana"/>
      <family val="2"/>
    </font>
    <font>
      <b/>
      <sz val="11"/>
      <name val="Verdana"/>
      <family val="2"/>
    </font>
    <font>
      <sz val="9"/>
      <color rgb="FFFF0000"/>
      <name val="Verdana"/>
      <family val="2"/>
    </font>
    <font>
      <sz val="9"/>
      <color rgb="FF000000"/>
      <name val="Verdana"/>
      <family val="2"/>
    </font>
    <font>
      <b/>
      <sz val="9"/>
      <color rgb="FF000000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sz val="12"/>
      <name val="Verdana"/>
      <family val="2"/>
    </font>
    <font>
      <b/>
      <sz val="12"/>
      <name val="Verdana"/>
      <family val="2"/>
    </font>
    <font>
      <b/>
      <sz val="7"/>
      <color rgb="FFFF0000"/>
      <name val="Verdana"/>
      <family val="2"/>
    </font>
    <font>
      <b/>
      <sz val="12"/>
      <color rgb="FFFF0000"/>
      <name val="Verdana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sz val="9"/>
      <color rgb="FF333399"/>
      <name val="Verdana"/>
      <family val="2"/>
    </font>
    <font>
      <sz val="12"/>
      <name val="Courier"/>
      <family val="3"/>
    </font>
    <font>
      <i/>
      <sz val="7"/>
      <name val="Verdana"/>
      <family val="2"/>
    </font>
    <font>
      <i/>
      <sz val="7"/>
      <color indexed="8"/>
      <name val="Verdana"/>
      <family val="2"/>
    </font>
    <font>
      <b/>
      <sz val="9"/>
      <color rgb="FFFF0000"/>
      <name val="Verdana"/>
      <family val="2"/>
    </font>
    <font>
      <sz val="11"/>
      <color theme="1"/>
      <name val="Calibri"/>
      <family val="2"/>
      <scheme val="minor"/>
    </font>
    <font>
      <sz val="10"/>
      <color rgb="FFFF0000"/>
      <name val="Verdana"/>
      <family val="2"/>
    </font>
    <font>
      <b/>
      <sz val="10"/>
      <color rgb="FFFF0000"/>
      <name val="Verdana"/>
      <family val="2"/>
    </font>
  </fonts>
  <fills count="2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rgb="FF8EB4E3"/>
      </patternFill>
    </fill>
    <fill>
      <patternFill patternType="solid">
        <fgColor theme="4" tint="0.79998168889431442"/>
        <bgColor rgb="FF8EB4E3"/>
      </patternFill>
    </fill>
    <fill>
      <patternFill patternType="solid">
        <fgColor theme="4" tint="0.79998168889431442"/>
        <bgColor indexed="64"/>
      </patternFill>
    </fill>
  </fills>
  <borders count="7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rgb="FF000000"/>
      </left>
      <right style="hair">
        <color indexed="64"/>
      </right>
      <top style="thin">
        <color rgb="FF000000"/>
      </top>
      <bottom/>
      <diagonal/>
    </border>
    <border>
      <left style="hair">
        <color indexed="64"/>
      </left>
      <right style="hair">
        <color indexed="64"/>
      </right>
      <top style="thin">
        <color rgb="FF000000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rgb="FF000000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rgb="FF000000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rgb="FF000000"/>
      </left>
      <right style="hair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hair">
        <color rgb="FF000000"/>
      </left>
      <right style="hair">
        <color rgb="FF000000"/>
      </right>
      <top style="thin">
        <color indexed="64"/>
      </top>
      <bottom style="hair">
        <color rgb="FF000000"/>
      </bottom>
      <diagonal/>
    </border>
    <border>
      <left style="double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double">
        <color rgb="FF000000"/>
      </left>
      <right/>
      <top style="hair">
        <color rgb="FF000000"/>
      </top>
      <bottom style="double">
        <color rgb="FF000000"/>
      </bottom>
      <diagonal/>
    </border>
    <border>
      <left/>
      <right/>
      <top style="hair">
        <color rgb="FF000000"/>
      </top>
      <bottom style="double">
        <color rgb="FF000000"/>
      </bottom>
      <diagonal/>
    </border>
    <border>
      <left/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 style="hair">
        <color rgb="FF000000"/>
      </left>
      <right/>
      <top style="double">
        <color rgb="FF000000"/>
      </top>
      <bottom style="hair">
        <color rgb="FF000000"/>
      </bottom>
      <diagonal/>
    </border>
    <border>
      <left/>
      <right/>
      <top style="double">
        <color rgb="FF000000"/>
      </top>
      <bottom style="hair">
        <color rgb="FF000000"/>
      </bottom>
      <diagonal/>
    </border>
    <border>
      <left/>
      <right style="hair">
        <color rgb="FF000000"/>
      </right>
      <top style="double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hair">
        <color rgb="FF000000"/>
      </bottom>
      <diagonal/>
    </border>
    <border>
      <left style="thin">
        <color indexed="64"/>
      </left>
      <right style="hair">
        <color rgb="FF000000"/>
      </right>
      <top style="double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hair">
        <color rgb="FF000000"/>
      </top>
      <bottom style="thin">
        <color rgb="FF000000"/>
      </bottom>
      <diagonal/>
    </border>
    <border>
      <left style="thin">
        <color indexed="64"/>
      </left>
      <right style="hair">
        <color rgb="FF000000"/>
      </right>
      <top style="double">
        <color rgb="FF000000"/>
      </top>
      <bottom style="thin">
        <color indexed="64"/>
      </bottom>
      <diagonal/>
    </border>
    <border>
      <left style="double">
        <color rgb="FF000000"/>
      </left>
      <right/>
      <top style="double">
        <color rgb="FF000000"/>
      </top>
      <bottom style="hair">
        <color rgb="FF000000"/>
      </bottom>
      <diagonal/>
    </border>
    <border>
      <left style="double">
        <color rgb="FF000000"/>
      </left>
      <right/>
      <top style="hair">
        <color rgb="FF000000"/>
      </top>
      <bottom style="thin">
        <color rgb="FF000000"/>
      </bottom>
      <diagonal/>
    </border>
    <border>
      <left style="thin">
        <color indexed="64"/>
      </left>
      <right style="hair">
        <color rgb="FF000000"/>
      </right>
      <top style="hair">
        <color rgb="FF000000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 diagonalUp="1">
      <left style="hair">
        <color rgb="FF000000"/>
      </left>
      <right style="hair">
        <color rgb="FF000000"/>
      </right>
      <top style="thin">
        <color indexed="64"/>
      </top>
      <bottom/>
      <diagonal style="double">
        <color rgb="FF000000"/>
      </diagonal>
    </border>
    <border diagonalUp="1">
      <left style="hair">
        <color rgb="FF000000"/>
      </left>
      <right style="double">
        <color indexed="64"/>
      </right>
      <top style="thin">
        <color indexed="64"/>
      </top>
      <bottom/>
      <diagonal style="double">
        <color rgb="FF000000"/>
      </diagonal>
    </border>
    <border diagonalUp="1">
      <left style="hair">
        <color rgb="FF000000"/>
      </left>
      <right style="hair">
        <color rgb="FF000000"/>
      </right>
      <top/>
      <bottom style="hair">
        <color rgb="FF000000"/>
      </bottom>
      <diagonal style="double">
        <color rgb="FF000000"/>
      </diagonal>
    </border>
    <border diagonalUp="1">
      <left style="hair">
        <color rgb="FF000000"/>
      </left>
      <right style="double">
        <color indexed="64"/>
      </right>
      <top/>
      <bottom style="hair">
        <color rgb="FF000000"/>
      </bottom>
      <diagonal style="double">
        <color rgb="FF000000"/>
      </diagonal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</borders>
  <cellStyleXfs count="8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3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8" borderId="0" applyNumberFormat="0" applyBorder="0" applyAlignment="0" applyProtection="0"/>
    <xf numFmtId="0" fontId="11" fillId="12" borderId="0" applyNumberFormat="0" applyBorder="0" applyAlignment="0" applyProtection="0"/>
    <xf numFmtId="0" fontId="11" fillId="3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23" fillId="6" borderId="0" applyNumberFormat="0" applyBorder="0" applyAlignment="0" applyProtection="0"/>
    <xf numFmtId="0" fontId="13" fillId="2" borderId="1" applyNumberFormat="0" applyAlignment="0" applyProtection="0"/>
    <xf numFmtId="0" fontId="14" fillId="16" borderId="2" applyNumberFormat="0" applyAlignment="0" applyProtection="0"/>
    <xf numFmtId="165" fontId="24" fillId="0" borderId="0" applyFill="0" applyBorder="0" applyAlignment="0" applyProtection="0"/>
    <xf numFmtId="0" fontId="25" fillId="0" borderId="0"/>
    <xf numFmtId="0" fontId="20" fillId="0" borderId="0" applyNumberFormat="0" applyFill="0" applyBorder="0" applyAlignment="0" applyProtection="0"/>
    <xf numFmtId="0" fontId="12" fillId="7" borderId="0" applyNumberFormat="0" applyBorder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8" fillId="0" borderId="6" applyNumberFormat="0" applyFill="0" applyAlignment="0" applyProtection="0"/>
    <xf numFmtId="0" fontId="28" fillId="0" borderId="0" applyNumberFormat="0" applyFill="0" applyBorder="0" applyAlignment="0" applyProtection="0"/>
    <xf numFmtId="0" fontId="16" fillId="3" borderId="1" applyNumberFormat="0" applyAlignment="0" applyProtection="0"/>
    <xf numFmtId="0" fontId="15" fillId="0" borderId="3" applyNumberFormat="0" applyFill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7" fillId="10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4" borderId="7" applyNumberFormat="0" applyFont="0" applyAlignment="0" applyProtection="0"/>
    <xf numFmtId="0" fontId="18" fillId="2" borderId="8" applyNumberFormat="0" applyAlignment="0" applyProtection="0"/>
    <xf numFmtId="9" fontId="2" fillId="0" borderId="0" applyFont="0" applyFill="0" applyBorder="0" applyAlignment="0" applyProtection="0"/>
    <xf numFmtId="9" fontId="24" fillId="0" borderId="0" applyFill="0" applyBorder="0" applyAlignment="0" applyProtection="0"/>
    <xf numFmtId="9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4" fillId="0" borderId="0" applyFill="0" applyBorder="0" applyAlignment="0" applyProtection="0"/>
    <xf numFmtId="164" fontId="24" fillId="0" borderId="0" applyFill="0" applyBorder="0" applyAlignment="0" applyProtection="0"/>
    <xf numFmtId="166" fontId="1" fillId="0" borderId="0"/>
    <xf numFmtId="164" fontId="24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7" fontId="24" fillId="0" borderId="0"/>
    <xf numFmtId="0" fontId="19" fillId="0" borderId="0" applyNumberFormat="0" applyFill="0" applyBorder="0" applyAlignment="0" applyProtection="0"/>
    <xf numFmtId="9" fontId="1" fillId="0" borderId="0" applyFont="0" applyFill="0" applyBorder="0" applyAlignment="0" applyProtection="0"/>
    <xf numFmtId="169" fontId="46" fillId="0" borderId="0"/>
    <xf numFmtId="43" fontId="50" fillId="0" borderId="0" applyFont="0" applyFill="0" applyBorder="0" applyAlignment="0" applyProtection="0"/>
  </cellStyleXfs>
  <cellXfs count="218">
    <xf numFmtId="0" fontId="0" fillId="0" borderId="0" xfId="0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left" wrapText="1"/>
    </xf>
    <xf numFmtId="2" fontId="3" fillId="0" borderId="0" xfId="0" applyNumberFormat="1" applyFont="1" applyAlignment="1">
      <alignment horizontal="center"/>
    </xf>
    <xf numFmtId="0" fontId="3" fillId="0" borderId="0" xfId="0" applyFont="1"/>
    <xf numFmtId="2" fontId="3" fillId="0" borderId="0" xfId="0" applyNumberFormat="1" applyFont="1" applyAlignment="1">
      <alignment horizontal="right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left" wrapText="1"/>
    </xf>
    <xf numFmtId="2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right"/>
    </xf>
    <xf numFmtId="0" fontId="5" fillId="0" borderId="0" xfId="0" applyFont="1"/>
    <xf numFmtId="44" fontId="6" fillId="0" borderId="0" xfId="38" applyFont="1" applyFill="1" applyBorder="1"/>
    <xf numFmtId="44" fontId="5" fillId="0" borderId="0" xfId="38" applyFont="1"/>
    <xf numFmtId="4" fontId="3" fillId="0" borderId="0" xfId="0" applyNumberFormat="1" applyFont="1"/>
    <xf numFmtId="0" fontId="5" fillId="17" borderId="10" xfId="0" applyFont="1" applyFill="1" applyBorder="1" applyAlignment="1" applyProtection="1">
      <alignment horizontal="center" vertical="center" wrapText="1"/>
    </xf>
    <xf numFmtId="2" fontId="5" fillId="17" borderId="10" xfId="0" applyNumberFormat="1" applyFont="1" applyFill="1" applyBorder="1" applyAlignment="1" applyProtection="1">
      <alignment horizontal="left" vertical="center" wrapText="1"/>
    </xf>
    <xf numFmtId="44" fontId="6" fillId="0" borderId="0" xfId="38" applyFont="1"/>
    <xf numFmtId="44" fontId="3" fillId="0" borderId="0" xfId="38" applyFont="1"/>
    <xf numFmtId="44" fontId="4" fillId="0" borderId="0" xfId="38" applyFont="1"/>
    <xf numFmtId="0" fontId="5" fillId="18" borderId="10" xfId="0" applyFont="1" applyFill="1" applyBorder="1" applyAlignment="1" applyProtection="1">
      <alignment horizontal="center" vertical="center" wrapText="1"/>
    </xf>
    <xf numFmtId="2" fontId="5" fillId="18" borderId="10" xfId="0" applyNumberFormat="1" applyFont="1" applyFill="1" applyBorder="1" applyAlignment="1" applyProtection="1">
      <alignment horizontal="left" vertical="center" wrapText="1"/>
    </xf>
    <xf numFmtId="0" fontId="6" fillId="20" borderId="10" xfId="0" applyFont="1" applyFill="1" applyBorder="1" applyAlignment="1" applyProtection="1">
      <alignment horizontal="center" vertical="center" wrapText="1"/>
    </xf>
    <xf numFmtId="0" fontId="5" fillId="20" borderId="10" xfId="0" applyFont="1" applyFill="1" applyBorder="1" applyAlignment="1" applyProtection="1">
      <alignment horizontal="center" vertical="center" wrapText="1"/>
    </xf>
    <xf numFmtId="0" fontId="34" fillId="0" borderId="0" xfId="0" applyFont="1" applyAlignment="1">
      <alignment horizontal="left" vertical="center" wrapText="1"/>
    </xf>
    <xf numFmtId="0" fontId="42" fillId="0" borderId="0" xfId="0" applyFont="1"/>
    <xf numFmtId="0" fontId="7" fillId="0" borderId="0" xfId="0" applyFont="1"/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6" fillId="17" borderId="0" xfId="0" applyFont="1" applyFill="1" applyAlignment="1">
      <alignment vertical="center"/>
    </xf>
    <xf numFmtId="0" fontId="44" fillId="0" borderId="20" xfId="0" applyFont="1" applyBorder="1"/>
    <xf numFmtId="10" fontId="44" fillId="21" borderId="24" xfId="0" applyNumberFormat="1" applyFont="1" applyFill="1" applyBorder="1" applyAlignment="1">
      <alignment horizontal="center"/>
    </xf>
    <xf numFmtId="10" fontId="44" fillId="22" borderId="24" xfId="0" applyNumberFormat="1" applyFont="1" applyFill="1" applyBorder="1" applyAlignment="1">
      <alignment horizontal="center"/>
    </xf>
    <xf numFmtId="4" fontId="45" fillId="17" borderId="10" xfId="0" applyNumberFormat="1" applyFont="1" applyFill="1" applyBorder="1" applyAlignment="1">
      <alignment horizontal="center"/>
    </xf>
    <xf numFmtId="4" fontId="45" fillId="0" borderId="10" xfId="0" applyNumberFormat="1" applyFont="1" applyBorder="1" applyAlignment="1">
      <alignment horizontal="center"/>
    </xf>
    <xf numFmtId="10" fontId="44" fillId="22" borderId="10" xfId="0" applyNumberFormat="1" applyFont="1" applyFill="1" applyBorder="1" applyAlignment="1">
      <alignment horizontal="center"/>
    </xf>
    <xf numFmtId="4" fontId="6" fillId="19" borderId="33" xfId="0" applyNumberFormat="1" applyFont="1" applyFill="1" applyBorder="1" applyAlignment="1">
      <alignment vertical="center"/>
    </xf>
    <xf numFmtId="0" fontId="44" fillId="0" borderId="0" xfId="0" applyFont="1"/>
    <xf numFmtId="4" fontId="35" fillId="19" borderId="17" xfId="0" applyNumberFormat="1" applyFont="1" applyFill="1" applyBorder="1" applyAlignment="1">
      <alignment horizontal="center"/>
    </xf>
    <xf numFmtId="10" fontId="5" fillId="0" borderId="17" xfId="78" applyNumberFormat="1" applyFont="1" applyFill="1" applyBorder="1" applyAlignment="1">
      <alignment horizontal="center" vertical="center" wrapText="1"/>
    </xf>
    <xf numFmtId="4" fontId="6" fillId="0" borderId="37" xfId="78" applyNumberFormat="1" applyFont="1" applyFill="1" applyBorder="1" applyAlignment="1">
      <alignment horizontal="center" vertical="center" wrapText="1"/>
    </xf>
    <xf numFmtId="10" fontId="43" fillId="0" borderId="41" xfId="0" applyNumberFormat="1" applyFont="1" applyBorder="1" applyAlignment="1">
      <alignment horizontal="center"/>
    </xf>
    <xf numFmtId="0" fontId="48" fillId="0" borderId="17" xfId="0" applyFont="1" applyBorder="1" applyAlignment="1">
      <alignment horizontal="center" vertical="top" wrapText="1"/>
    </xf>
    <xf numFmtId="0" fontId="34" fillId="0" borderId="0" xfId="0" applyFont="1"/>
    <xf numFmtId="4" fontId="34" fillId="0" borderId="0" xfId="0" applyNumberFormat="1" applyFont="1"/>
    <xf numFmtId="0" fontId="31" fillId="0" borderId="0" xfId="0" applyFont="1" applyAlignment="1">
      <alignment vertical="distributed" wrapText="1"/>
    </xf>
    <xf numFmtId="0" fontId="8" fillId="0" borderId="0" xfId="0" applyFont="1" applyAlignment="1">
      <alignment vertical="distributed" wrapText="1"/>
    </xf>
    <xf numFmtId="0" fontId="43" fillId="19" borderId="63" xfId="0" applyFont="1" applyFill="1" applyBorder="1" applyAlignment="1">
      <alignment horizontal="center"/>
    </xf>
    <xf numFmtId="0" fontId="43" fillId="19" borderId="62" xfId="0" applyFont="1" applyFill="1" applyBorder="1" applyAlignment="1">
      <alignment horizontal="center"/>
    </xf>
    <xf numFmtId="10" fontId="45" fillId="0" borderId="10" xfId="0" applyNumberFormat="1" applyFont="1" applyBorder="1" applyAlignment="1">
      <alignment horizontal="center"/>
    </xf>
    <xf numFmtId="4" fontId="45" fillId="17" borderId="10" xfId="0" applyNumberFormat="1" applyFont="1" applyFill="1" applyBorder="1" applyAlignment="1">
      <alignment horizontal="center" vertical="center"/>
    </xf>
    <xf numFmtId="10" fontId="5" fillId="0" borderId="37" xfId="78" applyNumberFormat="1" applyFont="1" applyFill="1" applyBorder="1" applyAlignment="1">
      <alignment horizontal="center" vertical="center" wrapText="1"/>
    </xf>
    <xf numFmtId="4" fontId="5" fillId="0" borderId="37" xfId="80" applyNumberFormat="1" applyFont="1" applyFill="1" applyBorder="1" applyAlignment="1">
      <alignment horizontal="center" wrapText="1"/>
    </xf>
    <xf numFmtId="10" fontId="44" fillId="0" borderId="0" xfId="0" applyNumberFormat="1" applyFont="1"/>
    <xf numFmtId="4" fontId="44" fillId="0" borderId="0" xfId="0" applyNumberFormat="1" applyFont="1"/>
    <xf numFmtId="10" fontId="6" fillId="19" borderId="33" xfId="78" applyNumberFormat="1" applyFont="1" applyFill="1" applyBorder="1" applyAlignment="1">
      <alignment vertical="center"/>
    </xf>
    <xf numFmtId="0" fontId="32" fillId="19" borderId="0" xfId="0" applyFont="1" applyFill="1" applyBorder="1" applyAlignment="1">
      <alignment vertical="center"/>
    </xf>
    <xf numFmtId="0" fontId="33" fillId="0" borderId="0" xfId="0" applyFont="1" applyAlignment="1">
      <alignment vertical="center" wrapText="1"/>
    </xf>
    <xf numFmtId="4" fontId="34" fillId="0" borderId="0" xfId="0" applyNumberFormat="1" applyFont="1" applyAlignment="1" applyProtection="1">
      <alignment horizontal="left" vertical="center"/>
      <protection locked="0"/>
    </xf>
    <xf numFmtId="0" fontId="30" fillId="0" borderId="0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left" wrapText="1"/>
      <protection locked="0"/>
    </xf>
    <xf numFmtId="2" fontId="5" fillId="0" borderId="0" xfId="0" applyNumberFormat="1" applyFont="1" applyAlignment="1" applyProtection="1">
      <alignment horizontal="center"/>
      <protection locked="0"/>
    </xf>
    <xf numFmtId="2" fontId="5" fillId="0" borderId="0" xfId="0" applyNumberFormat="1" applyFont="1" applyAlignment="1" applyProtection="1">
      <alignment horizontal="right"/>
      <protection locked="0"/>
    </xf>
    <xf numFmtId="44" fontId="5" fillId="0" borderId="0" xfId="38" applyFont="1" applyProtection="1">
      <protection locked="0"/>
    </xf>
    <xf numFmtId="0" fontId="5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1" fillId="0" borderId="0" xfId="0" applyFont="1" applyBorder="1" applyAlignment="1" applyProtection="1">
      <alignment vertical="distributed" wrapText="1"/>
      <protection locked="0"/>
    </xf>
    <xf numFmtId="4" fontId="34" fillId="0" borderId="0" xfId="0" applyNumberFormat="1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0" xfId="0" applyFont="1" applyBorder="1" applyProtection="1">
      <protection locked="0"/>
    </xf>
    <xf numFmtId="0" fontId="3" fillId="0" borderId="0" xfId="0" applyFont="1" applyBorder="1" applyProtection="1">
      <protection locked="0"/>
    </xf>
    <xf numFmtId="2" fontId="6" fillId="20" borderId="10" xfId="0" applyNumberFormat="1" applyFont="1" applyFill="1" applyBorder="1" applyAlignment="1" applyProtection="1">
      <alignment horizontal="left" vertical="center" wrapText="1"/>
    </xf>
    <xf numFmtId="0" fontId="3" fillId="0" borderId="0" xfId="0" applyFont="1" applyProtection="1"/>
    <xf numFmtId="0" fontId="5" fillId="0" borderId="15" xfId="0" applyFont="1" applyBorder="1" applyAlignment="1" applyProtection="1"/>
    <xf numFmtId="0" fontId="5" fillId="0" borderId="0" xfId="0" applyFont="1" applyProtection="1"/>
    <xf numFmtId="0" fontId="37" fillId="0" borderId="0" xfId="0" applyFont="1" applyBorder="1" applyAlignment="1" applyProtection="1">
      <alignment horizontal="center"/>
    </xf>
    <xf numFmtId="0" fontId="37" fillId="0" borderId="0" xfId="0" applyFont="1" applyAlignment="1" applyProtection="1">
      <alignment horizontal="left" wrapText="1"/>
    </xf>
    <xf numFmtId="44" fontId="38" fillId="18" borderId="10" xfId="38" applyFont="1" applyFill="1" applyBorder="1" applyAlignment="1" applyProtection="1">
      <alignment horizontal="center" vertical="center" wrapText="1"/>
    </xf>
    <xf numFmtId="2" fontId="5" fillId="20" borderId="10" xfId="0" applyNumberFormat="1" applyFont="1" applyFill="1" applyBorder="1" applyAlignment="1" applyProtection="1">
      <alignment horizontal="center" vertical="center" wrapText="1"/>
    </xf>
    <xf numFmtId="4" fontId="5" fillId="20" borderId="10" xfId="0" applyNumberFormat="1" applyFont="1" applyFill="1" applyBorder="1" applyAlignment="1" applyProtection="1">
      <alignment horizontal="right" vertical="center"/>
    </xf>
    <xf numFmtId="2" fontId="39" fillId="20" borderId="10" xfId="0" applyNumberFormat="1" applyFont="1" applyFill="1" applyBorder="1" applyAlignment="1" applyProtection="1">
      <alignment horizontal="right"/>
    </xf>
    <xf numFmtId="44" fontId="39" fillId="20" borderId="10" xfId="38" applyFont="1" applyFill="1" applyBorder="1" applyProtection="1"/>
    <xf numFmtId="44" fontId="40" fillId="20" borderId="10" xfId="38" applyFont="1" applyFill="1" applyBorder="1" applyProtection="1"/>
    <xf numFmtId="0" fontId="39" fillId="20" borderId="10" xfId="0" applyFont="1" applyFill="1" applyBorder="1" applyProtection="1"/>
    <xf numFmtId="0" fontId="39" fillId="20" borderId="10" xfId="0" applyFont="1" applyFill="1" applyBorder="1" applyAlignment="1" applyProtection="1">
      <alignment horizontal="right" vertical="center"/>
    </xf>
    <xf numFmtId="4" fontId="6" fillId="20" borderId="10" xfId="0" applyNumberFormat="1" applyFont="1" applyFill="1" applyBorder="1" applyAlignment="1" applyProtection="1">
      <alignment horizontal="right" vertical="center"/>
    </xf>
    <xf numFmtId="2" fontId="5" fillId="18" borderId="10" xfId="0" applyNumberFormat="1" applyFont="1" applyFill="1" applyBorder="1" applyAlignment="1" applyProtection="1">
      <alignment horizontal="center" vertical="center" wrapText="1"/>
    </xf>
    <xf numFmtId="4" fontId="5" fillId="18" borderId="10" xfId="0" applyNumberFormat="1" applyFont="1" applyFill="1" applyBorder="1" applyAlignment="1" applyProtection="1">
      <alignment horizontal="right" vertical="center"/>
    </xf>
    <xf numFmtId="2" fontId="39" fillId="18" borderId="10" xfId="0" applyNumberFormat="1" applyFont="1" applyFill="1" applyBorder="1" applyAlignment="1" applyProtection="1">
      <alignment horizontal="right"/>
    </xf>
    <xf numFmtId="44" fontId="39" fillId="18" borderId="10" xfId="38" applyFont="1" applyFill="1" applyBorder="1" applyProtection="1"/>
    <xf numFmtId="44" fontId="40" fillId="18" borderId="10" xfId="38" applyFont="1" applyFill="1" applyBorder="1" applyProtection="1"/>
    <xf numFmtId="0" fontId="39" fillId="18" borderId="10" xfId="0" applyFont="1" applyFill="1" applyBorder="1" applyProtection="1"/>
    <xf numFmtId="0" fontId="5" fillId="0" borderId="10" xfId="0" applyFont="1" applyBorder="1" applyAlignment="1" applyProtection="1">
      <alignment horizontal="right" vertical="center"/>
    </xf>
    <xf numFmtId="2" fontId="5" fillId="17" borderId="10" xfId="0" applyNumberFormat="1" applyFont="1" applyFill="1" applyBorder="1" applyAlignment="1" applyProtection="1">
      <alignment horizontal="center" vertical="center" wrapText="1"/>
    </xf>
    <xf numFmtId="4" fontId="5" fillId="17" borderId="10" xfId="0" applyNumberFormat="1" applyFont="1" applyFill="1" applyBorder="1" applyAlignment="1" applyProtection="1">
      <alignment horizontal="right" vertical="center"/>
    </xf>
    <xf numFmtId="10" fontId="5" fillId="17" borderId="10" xfId="60" applyNumberFormat="1" applyFont="1" applyFill="1" applyBorder="1" applyAlignment="1" applyProtection="1">
      <alignment horizontal="right" vertical="center"/>
    </xf>
    <xf numFmtId="4" fontId="5" fillId="17" borderId="10" xfId="38" applyNumberFormat="1" applyFont="1" applyFill="1" applyBorder="1" applyAlignment="1" applyProtection="1">
      <alignment vertical="center"/>
    </xf>
    <xf numFmtId="10" fontId="5" fillId="17" borderId="10" xfId="60" applyNumberFormat="1" applyFont="1" applyFill="1" applyBorder="1" applyAlignment="1" applyProtection="1">
      <alignment vertical="center"/>
    </xf>
    <xf numFmtId="4" fontId="5" fillId="17" borderId="10" xfId="0" applyNumberFormat="1" applyFont="1" applyFill="1" applyBorder="1" applyAlignment="1" applyProtection="1">
      <alignment vertical="center"/>
    </xf>
    <xf numFmtId="4" fontId="5" fillId="0" borderId="10" xfId="0" applyNumberFormat="1" applyFont="1" applyBorder="1" applyAlignment="1" applyProtection="1">
      <alignment horizontal="right" vertical="center"/>
    </xf>
    <xf numFmtId="9" fontId="5" fillId="17" borderId="10" xfId="0" applyNumberFormat="1" applyFont="1" applyFill="1" applyBorder="1" applyAlignment="1" applyProtection="1">
      <alignment horizontal="center" vertical="center" wrapText="1"/>
    </xf>
    <xf numFmtId="2" fontId="39" fillId="17" borderId="10" xfId="0" applyNumberFormat="1" applyFont="1" applyFill="1" applyBorder="1" applyAlignment="1" applyProtection="1">
      <alignment horizontal="right"/>
    </xf>
    <xf numFmtId="44" fontId="39" fillId="17" borderId="10" xfId="38" applyFont="1" applyFill="1" applyBorder="1" applyProtection="1"/>
    <xf numFmtId="44" fontId="40" fillId="17" borderId="10" xfId="38" applyFont="1" applyFill="1" applyBorder="1" applyProtection="1"/>
    <xf numFmtId="0" fontId="39" fillId="17" borderId="10" xfId="0" applyFont="1" applyFill="1" applyBorder="1" applyProtection="1"/>
    <xf numFmtId="4" fontId="6" fillId="17" borderId="10" xfId="0" applyNumberFormat="1" applyFont="1" applyFill="1" applyBorder="1" applyAlignment="1" applyProtection="1">
      <alignment horizontal="right" vertical="center"/>
    </xf>
    <xf numFmtId="0" fontId="6" fillId="18" borderId="0" xfId="0" applyFont="1" applyFill="1" applyBorder="1" applyAlignment="1" applyProtection="1">
      <alignment vertical="center" wrapText="1"/>
    </xf>
    <xf numFmtId="10" fontId="6" fillId="18" borderId="18" xfId="60" applyNumberFormat="1" applyFont="1" applyFill="1" applyBorder="1" applyAlignment="1" applyProtection="1">
      <alignment horizontal="center" vertical="center" wrapText="1"/>
    </xf>
    <xf numFmtId="0" fontId="6" fillId="18" borderId="16" xfId="0" applyFont="1" applyFill="1" applyBorder="1" applyAlignment="1" applyProtection="1">
      <alignment vertical="center" wrapText="1"/>
    </xf>
    <xf numFmtId="0" fontId="3" fillId="18" borderId="0" xfId="0" applyFont="1" applyFill="1" applyProtection="1"/>
    <xf numFmtId="0" fontId="5" fillId="18" borderId="0" xfId="0" applyFont="1" applyFill="1" applyProtection="1"/>
    <xf numFmtId="4" fontId="34" fillId="0" borderId="0" xfId="0" applyNumberFormat="1" applyFont="1" applyBorder="1" applyAlignment="1" applyProtection="1">
      <alignment horizontal="center" vertical="center"/>
      <protection locked="0"/>
    </xf>
    <xf numFmtId="4" fontId="3" fillId="0" borderId="0" xfId="80" applyNumberFormat="1" applyFont="1"/>
    <xf numFmtId="0" fontId="3" fillId="0" borderId="0" xfId="0" applyFont="1" applyAlignment="1">
      <alignment vertical="center"/>
    </xf>
    <xf numFmtId="4" fontId="4" fillId="0" borderId="0" xfId="0" applyNumberFormat="1" applyFont="1" applyAlignment="1">
      <alignment vertical="center"/>
    </xf>
    <xf numFmtId="0" fontId="10" fillId="0" borderId="10" xfId="0" applyFont="1" applyFill="1" applyBorder="1" applyAlignment="1" applyProtection="1">
      <alignment horizontal="center" vertical="top" wrapText="1"/>
      <protection locked="0"/>
    </xf>
    <xf numFmtId="0" fontId="9" fillId="0" borderId="10" xfId="0" applyFont="1" applyBorder="1" applyAlignment="1" applyProtection="1">
      <alignment horizontal="center" vertical="top" wrapText="1"/>
      <protection locked="0"/>
    </xf>
    <xf numFmtId="0" fontId="34" fillId="0" borderId="0" xfId="0" applyFont="1" applyAlignment="1" applyProtection="1">
      <alignment horizontal="left" vertical="center" wrapText="1"/>
      <protection locked="0"/>
    </xf>
    <xf numFmtId="0" fontId="34" fillId="0" borderId="0" xfId="0" applyFont="1" applyAlignment="1" applyProtection="1">
      <protection locked="0"/>
    </xf>
    <xf numFmtId="0" fontId="6" fillId="18" borderId="16" xfId="0" applyFont="1" applyFill="1" applyBorder="1" applyAlignment="1" applyProtection="1">
      <alignment horizontal="center" vertical="center" wrapText="1"/>
    </xf>
    <xf numFmtId="0" fontId="6" fillId="18" borderId="0" xfId="0" applyFont="1" applyFill="1" applyBorder="1" applyAlignment="1" applyProtection="1">
      <alignment horizontal="center" vertical="center" wrapText="1"/>
    </xf>
    <xf numFmtId="4" fontId="34" fillId="0" borderId="0" xfId="0" applyNumberFormat="1" applyFont="1" applyBorder="1" applyAlignment="1" applyProtection="1">
      <alignment horizontal="center" vertical="center"/>
      <protection locked="0"/>
    </xf>
    <xf numFmtId="4" fontId="51" fillId="0" borderId="0" xfId="0" applyNumberFormat="1" applyFont="1" applyBorder="1" applyAlignment="1" applyProtection="1">
      <alignment horizontal="left" vertical="center" wrapText="1"/>
      <protection locked="0"/>
    </xf>
    <xf numFmtId="4" fontId="52" fillId="0" borderId="0" xfId="0" applyNumberFormat="1" applyFont="1" applyAlignment="1" applyProtection="1">
      <alignment horizontal="left" vertical="center" wrapText="1"/>
      <protection locked="0"/>
    </xf>
    <xf numFmtId="4" fontId="51" fillId="0" borderId="0" xfId="0" applyNumberFormat="1" applyFont="1" applyAlignment="1" applyProtection="1">
      <alignment horizontal="left" vertical="center" wrapText="1"/>
      <protection locked="0"/>
    </xf>
    <xf numFmtId="0" fontId="38" fillId="18" borderId="10" xfId="0" applyFont="1" applyFill="1" applyBorder="1" applyAlignment="1" applyProtection="1">
      <alignment horizontal="center" vertical="center" wrapText="1"/>
    </xf>
    <xf numFmtId="2" fontId="38" fillId="18" borderId="10" xfId="0" applyNumberFormat="1" applyFont="1" applyFill="1" applyBorder="1" applyAlignment="1" applyProtection="1">
      <alignment horizontal="center" vertical="center" wrapText="1"/>
    </xf>
    <xf numFmtId="44" fontId="38" fillId="18" borderId="10" xfId="38" applyFont="1" applyFill="1" applyBorder="1" applyAlignment="1" applyProtection="1">
      <alignment horizontal="center" vertical="center" wrapText="1"/>
    </xf>
    <xf numFmtId="4" fontId="6" fillId="18" borderId="11" xfId="38" applyNumberFormat="1" applyFont="1" applyFill="1" applyBorder="1" applyAlignment="1" applyProtection="1">
      <alignment horizontal="center" vertical="center"/>
    </xf>
    <xf numFmtId="4" fontId="6" fillId="18" borderId="13" xfId="38" applyNumberFormat="1" applyFont="1" applyFill="1" applyBorder="1" applyAlignment="1" applyProtection="1">
      <alignment horizontal="center" vertical="center"/>
    </xf>
    <xf numFmtId="0" fontId="41" fillId="0" borderId="14" xfId="0" applyFont="1" applyBorder="1" applyAlignment="1" applyProtection="1">
      <alignment horizontal="center" vertical="center" textRotation="255"/>
      <protection locked="0"/>
    </xf>
    <xf numFmtId="0" fontId="41" fillId="0" borderId="0" xfId="0" applyFont="1" applyBorder="1" applyAlignment="1" applyProtection="1">
      <alignment horizontal="center" vertical="center" textRotation="255"/>
      <protection locked="0"/>
    </xf>
    <xf numFmtId="0" fontId="40" fillId="0" borderId="0" xfId="0" applyFont="1" applyBorder="1" applyAlignment="1" applyProtection="1">
      <alignment horizontal="center"/>
    </xf>
    <xf numFmtId="0" fontId="31" fillId="0" borderId="0" xfId="0" quotePrefix="1" applyFont="1" applyBorder="1" applyAlignment="1" applyProtection="1">
      <alignment horizontal="left" vertical="distributed" wrapText="1"/>
      <protection locked="0"/>
    </xf>
    <xf numFmtId="0" fontId="38" fillId="18" borderId="11" xfId="0" applyFont="1" applyFill="1" applyBorder="1" applyAlignment="1" applyProtection="1">
      <alignment horizontal="center" vertical="center" wrapText="1"/>
    </xf>
    <xf numFmtId="0" fontId="38" fillId="18" borderId="12" xfId="0" applyFont="1" applyFill="1" applyBorder="1" applyAlignment="1" applyProtection="1">
      <alignment horizontal="center" vertical="center" wrapText="1"/>
    </xf>
    <xf numFmtId="0" fontId="38" fillId="18" borderId="13" xfId="0" applyFont="1" applyFill="1" applyBorder="1" applyAlignment="1" applyProtection="1">
      <alignment horizontal="center" vertical="center" wrapText="1"/>
    </xf>
    <xf numFmtId="4" fontId="38" fillId="18" borderId="10" xfId="38" applyNumberFormat="1" applyFont="1" applyFill="1" applyBorder="1" applyAlignment="1" applyProtection="1">
      <alignment horizontal="center" vertical="center"/>
    </xf>
    <xf numFmtId="0" fontId="38" fillId="18" borderId="10" xfId="0" applyFont="1" applyFill="1" applyBorder="1" applyAlignment="1" applyProtection="1">
      <alignment horizontal="center" vertical="center"/>
    </xf>
    <xf numFmtId="2" fontId="38" fillId="18" borderId="10" xfId="0" applyNumberFormat="1" applyFont="1" applyFill="1" applyBorder="1" applyAlignment="1" applyProtection="1">
      <alignment horizontal="center" vertical="center"/>
    </xf>
    <xf numFmtId="0" fontId="42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</xf>
    <xf numFmtId="0" fontId="33" fillId="0" borderId="0" xfId="0" applyFont="1" applyAlignment="1" applyProtection="1">
      <alignment horizontal="center" vertical="center" wrapText="1"/>
    </xf>
    <xf numFmtId="0" fontId="32" fillId="19" borderId="0" xfId="0" applyFont="1" applyFill="1" applyBorder="1" applyAlignment="1" applyProtection="1">
      <alignment horizontal="center"/>
    </xf>
    <xf numFmtId="0" fontId="47" fillId="0" borderId="42" xfId="0" applyFont="1" applyBorder="1" applyAlignment="1">
      <alignment horizontal="center" vertical="top" wrapText="1"/>
    </xf>
    <xf numFmtId="0" fontId="47" fillId="0" borderId="43" xfId="0" applyFont="1" applyBorder="1" applyAlignment="1">
      <alignment horizontal="center" vertical="top" wrapText="1"/>
    </xf>
    <xf numFmtId="0" fontId="47" fillId="0" borderId="44" xfId="0" applyFont="1" applyBorder="1" applyAlignment="1">
      <alignment horizontal="center" vertical="top" wrapText="1"/>
    </xf>
    <xf numFmtId="0" fontId="48" fillId="0" borderId="45" xfId="0" applyFont="1" applyBorder="1" applyAlignment="1">
      <alignment horizontal="center" vertical="top" wrapText="1"/>
    </xf>
    <xf numFmtId="0" fontId="48" fillId="0" borderId="0" xfId="0" applyFont="1" applyAlignment="1">
      <alignment horizontal="center" vertical="top" wrapText="1"/>
    </xf>
    <xf numFmtId="0" fontId="48" fillId="0" borderId="46" xfId="0" applyFont="1" applyBorder="1" applyAlignment="1">
      <alignment horizontal="center" vertical="top" wrapText="1"/>
    </xf>
    <xf numFmtId="0" fontId="48" fillId="0" borderId="48" xfId="0" applyFont="1" applyBorder="1" applyAlignment="1">
      <alignment horizontal="center" vertical="top" wrapText="1"/>
    </xf>
    <xf numFmtId="0" fontId="48" fillId="0" borderId="49" xfId="0" applyFont="1" applyBorder="1" applyAlignment="1">
      <alignment horizontal="center" vertical="top" wrapText="1"/>
    </xf>
    <xf numFmtId="0" fontId="48" fillId="0" borderId="50" xfId="0" applyFont="1" applyBorder="1" applyAlignment="1">
      <alignment horizontal="center" vertical="top" wrapText="1"/>
    </xf>
    <xf numFmtId="0" fontId="48" fillId="0" borderId="47" xfId="0" applyFont="1" applyBorder="1" applyAlignment="1">
      <alignment horizontal="center" vertical="top" wrapText="1"/>
    </xf>
    <xf numFmtId="0" fontId="48" fillId="0" borderId="35" xfId="0" applyFont="1" applyBorder="1" applyAlignment="1">
      <alignment horizontal="center" vertical="top" wrapText="1"/>
    </xf>
    <xf numFmtId="0" fontId="48" fillId="0" borderId="36" xfId="0" applyFont="1" applyBorder="1" applyAlignment="1">
      <alignment horizontal="center" vertical="top" wrapText="1"/>
    </xf>
    <xf numFmtId="0" fontId="49" fillId="0" borderId="51" xfId="0" applyFont="1" applyBorder="1" applyAlignment="1">
      <alignment horizontal="center"/>
    </xf>
    <xf numFmtId="0" fontId="31" fillId="0" borderId="0" xfId="0" quotePrefix="1" applyFont="1" applyAlignment="1">
      <alignment horizontal="center" vertical="top" wrapText="1"/>
    </xf>
    <xf numFmtId="10" fontId="6" fillId="19" borderId="34" xfId="0" applyNumberFormat="1" applyFont="1" applyFill="1" applyBorder="1" applyAlignment="1">
      <alignment horizontal="center"/>
    </xf>
    <xf numFmtId="10" fontId="6" fillId="19" borderId="35" xfId="0" applyNumberFormat="1" applyFont="1" applyFill="1" applyBorder="1" applyAlignment="1">
      <alignment horizontal="center"/>
    </xf>
    <xf numFmtId="10" fontId="6" fillId="19" borderId="36" xfId="0" applyNumberFormat="1" applyFont="1" applyFill="1" applyBorder="1" applyAlignment="1">
      <alignment horizontal="center"/>
    </xf>
    <xf numFmtId="0" fontId="6" fillId="19" borderId="34" xfId="0" applyFont="1" applyFill="1" applyBorder="1" applyAlignment="1">
      <alignment horizontal="center" vertical="center"/>
    </xf>
    <xf numFmtId="0" fontId="6" fillId="19" borderId="35" xfId="0" applyFont="1" applyFill="1" applyBorder="1" applyAlignment="1">
      <alignment horizontal="center" vertical="center"/>
    </xf>
    <xf numFmtId="4" fontId="6" fillId="19" borderId="48" xfId="0" applyNumberFormat="1" applyFont="1" applyFill="1" applyBorder="1" applyAlignment="1">
      <alignment horizontal="center" vertical="center"/>
    </xf>
    <xf numFmtId="4" fontId="6" fillId="19" borderId="50" xfId="0" applyNumberFormat="1" applyFont="1" applyFill="1" applyBorder="1" applyAlignment="1">
      <alignment horizontal="center" vertical="center"/>
    </xf>
    <xf numFmtId="0" fontId="44" fillId="0" borderId="68" xfId="0" applyFont="1" applyBorder="1" applyAlignment="1">
      <alignment horizontal="center"/>
    </xf>
    <xf numFmtId="0" fontId="44" fillId="0" borderId="69" xfId="0" applyFont="1" applyBorder="1" applyAlignment="1">
      <alignment horizontal="center"/>
    </xf>
    <xf numFmtId="0" fontId="44" fillId="0" borderId="70" xfId="0" applyFont="1" applyBorder="1" applyAlignment="1">
      <alignment horizontal="center"/>
    </xf>
    <xf numFmtId="49" fontId="6" fillId="19" borderId="28" xfId="0" applyNumberFormat="1" applyFont="1" applyFill="1" applyBorder="1" applyAlignment="1">
      <alignment horizontal="center" vertical="center" wrapText="1"/>
    </xf>
    <xf numFmtId="49" fontId="6" fillId="19" borderId="26" xfId="0" applyNumberFormat="1" applyFont="1" applyFill="1" applyBorder="1" applyAlignment="1">
      <alignment horizontal="center" vertical="center" wrapText="1"/>
    </xf>
    <xf numFmtId="0" fontId="6" fillId="17" borderId="10" xfId="79" applyNumberFormat="1" applyFont="1" applyFill="1" applyBorder="1" applyAlignment="1">
      <alignment horizontal="center" vertical="center" wrapText="1"/>
    </xf>
    <xf numFmtId="4" fontId="5" fillId="0" borderId="29" xfId="0" applyNumberFormat="1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10" fontId="35" fillId="19" borderId="24" xfId="78" applyNumberFormat="1" applyFont="1" applyFill="1" applyBorder="1" applyAlignment="1">
      <alignment horizontal="center" vertical="center"/>
    </xf>
    <xf numFmtId="10" fontId="35" fillId="19" borderId="10" xfId="78" applyNumberFormat="1" applyFont="1" applyFill="1" applyBorder="1" applyAlignment="1">
      <alignment horizontal="center" vertical="center"/>
    </xf>
    <xf numFmtId="49" fontId="6" fillId="19" borderId="30" xfId="0" applyNumberFormat="1" applyFont="1" applyFill="1" applyBorder="1" applyAlignment="1">
      <alignment horizontal="center" vertical="center" wrapText="1"/>
    </xf>
    <xf numFmtId="0" fontId="6" fillId="17" borderId="29" xfId="79" applyNumberFormat="1" applyFont="1" applyFill="1" applyBorder="1" applyAlignment="1">
      <alignment horizontal="center" vertical="center" wrapText="1"/>
    </xf>
    <xf numFmtId="4" fontId="35" fillId="19" borderId="10" xfId="0" applyNumberFormat="1" applyFont="1" applyFill="1" applyBorder="1" applyAlignment="1">
      <alignment horizontal="center" vertical="center"/>
    </xf>
    <xf numFmtId="0" fontId="5" fillId="0" borderId="10" xfId="0" applyFont="1" applyBorder="1"/>
    <xf numFmtId="10" fontId="6" fillId="19" borderId="38" xfId="0" applyNumberFormat="1" applyFont="1" applyFill="1" applyBorder="1" applyAlignment="1">
      <alignment horizontal="center" vertical="center"/>
    </xf>
    <xf numFmtId="10" fontId="6" fillId="19" borderId="39" xfId="0" applyNumberFormat="1" applyFont="1" applyFill="1" applyBorder="1" applyAlignment="1">
      <alignment horizontal="center" vertical="center"/>
    </xf>
    <xf numFmtId="10" fontId="6" fillId="19" borderId="40" xfId="0" applyNumberFormat="1" applyFont="1" applyFill="1" applyBorder="1" applyAlignment="1">
      <alignment horizontal="center" vertical="center"/>
    </xf>
    <xf numFmtId="4" fontId="36" fillId="19" borderId="64" xfId="0" applyNumberFormat="1" applyFont="1" applyFill="1" applyBorder="1" applyAlignment="1">
      <alignment horizontal="center"/>
    </xf>
    <xf numFmtId="4" fontId="36" fillId="19" borderId="66" xfId="0" applyNumberFormat="1" applyFont="1" applyFill="1" applyBorder="1" applyAlignment="1">
      <alignment horizontal="center"/>
    </xf>
    <xf numFmtId="4" fontId="36" fillId="19" borderId="65" xfId="0" applyNumberFormat="1" applyFont="1" applyFill="1" applyBorder="1" applyAlignment="1">
      <alignment horizontal="center"/>
    </xf>
    <xf numFmtId="4" fontId="36" fillId="19" borderId="67" xfId="0" applyNumberFormat="1" applyFont="1" applyFill="1" applyBorder="1" applyAlignment="1">
      <alignment horizontal="center"/>
    </xf>
    <xf numFmtId="0" fontId="6" fillId="19" borderId="71" xfId="0" applyFont="1" applyFill="1" applyBorder="1" applyAlignment="1">
      <alignment horizontal="center" vertical="center"/>
    </xf>
    <xf numFmtId="0" fontId="6" fillId="19" borderId="72" xfId="0" applyFont="1" applyFill="1" applyBorder="1" applyAlignment="1">
      <alignment horizontal="center" vertical="center"/>
    </xf>
    <xf numFmtId="49" fontId="6" fillId="19" borderId="22" xfId="0" applyNumberFormat="1" applyFont="1" applyFill="1" applyBorder="1" applyAlignment="1">
      <alignment horizontal="center" vertical="center" wrapText="1"/>
    </xf>
    <xf numFmtId="2" fontId="6" fillId="17" borderId="52" xfId="0" applyNumberFormat="1" applyFont="1" applyFill="1" applyBorder="1" applyAlignment="1">
      <alignment horizontal="center" vertical="center" wrapText="1"/>
    </xf>
    <xf numFmtId="2" fontId="6" fillId="17" borderId="10" xfId="0" applyNumberFormat="1" applyFont="1" applyFill="1" applyBorder="1" applyAlignment="1">
      <alignment horizontal="center" vertical="center" wrapText="1"/>
    </xf>
    <xf numFmtId="4" fontId="5" fillId="17" borderId="23" xfId="38" applyNumberFormat="1" applyFont="1" applyFill="1" applyBorder="1" applyAlignment="1">
      <alignment horizontal="center" vertical="center" wrapText="1"/>
    </xf>
    <xf numFmtId="4" fontId="5" fillId="17" borderId="24" xfId="38" applyNumberFormat="1" applyFont="1" applyFill="1" applyBorder="1" applyAlignment="1">
      <alignment horizontal="center" vertical="center" wrapText="1"/>
    </xf>
    <xf numFmtId="4" fontId="6" fillId="17" borderId="10" xfId="79" applyNumberFormat="1" applyFont="1" applyFill="1" applyBorder="1" applyAlignment="1">
      <alignment horizontal="center" vertical="center" wrapText="1"/>
    </xf>
    <xf numFmtId="0" fontId="43" fillId="0" borderId="19" xfId="0" applyFont="1" applyBorder="1" applyAlignment="1">
      <alignment horizontal="center" vertical="center" wrapText="1"/>
    </xf>
    <xf numFmtId="0" fontId="43" fillId="0" borderId="21" xfId="0" applyFont="1" applyBorder="1" applyAlignment="1">
      <alignment horizontal="center" vertical="center" wrapText="1"/>
    </xf>
    <xf numFmtId="0" fontId="42" fillId="0" borderId="0" xfId="0" applyFont="1" applyAlignment="1">
      <alignment horizontal="center"/>
    </xf>
    <xf numFmtId="0" fontId="40" fillId="0" borderId="0" xfId="0" applyFont="1" applyAlignment="1">
      <alignment horizontal="center"/>
    </xf>
    <xf numFmtId="0" fontId="6" fillId="17" borderId="0" xfId="0" applyFont="1" applyFill="1" applyAlignment="1">
      <alignment horizontal="center" vertical="center"/>
    </xf>
    <xf numFmtId="0" fontId="33" fillId="0" borderId="0" xfId="0" applyFont="1" applyAlignment="1">
      <alignment horizontal="center" vertical="center" wrapText="1"/>
    </xf>
    <xf numFmtId="0" fontId="32" fillId="19" borderId="0" xfId="0" applyFont="1" applyFill="1" applyBorder="1" applyAlignment="1">
      <alignment horizontal="center" vertical="center"/>
    </xf>
    <xf numFmtId="0" fontId="43" fillId="19" borderId="58" xfId="0" applyFont="1" applyFill="1" applyBorder="1" applyAlignment="1">
      <alignment horizontal="center" vertical="center"/>
    </xf>
    <xf numFmtId="0" fontId="43" fillId="19" borderId="59" xfId="0" applyFont="1" applyFill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6" fillId="19" borderId="57" xfId="0" applyFont="1" applyFill="1" applyBorder="1" applyAlignment="1">
      <alignment horizontal="center"/>
    </xf>
    <xf numFmtId="0" fontId="6" fillId="19" borderId="61" xfId="0" applyFont="1" applyFill="1" applyBorder="1" applyAlignment="1">
      <alignment horizontal="center"/>
    </xf>
    <xf numFmtId="10" fontId="45" fillId="23" borderId="10" xfId="0" applyNumberFormat="1" applyFont="1" applyFill="1" applyBorder="1" applyAlignment="1">
      <alignment horizontal="center"/>
    </xf>
    <xf numFmtId="10" fontId="45" fillId="23" borderId="10" xfId="60" applyNumberFormat="1" applyFont="1" applyFill="1" applyBorder="1" applyAlignment="1">
      <alignment horizontal="center"/>
    </xf>
    <xf numFmtId="10" fontId="44" fillId="0" borderId="25" xfId="0" applyNumberFormat="1" applyFont="1" applyBorder="1" applyAlignment="1">
      <alignment vertical="center"/>
    </xf>
    <xf numFmtId="4" fontId="44" fillId="0" borderId="27" xfId="0" applyNumberFormat="1" applyFont="1" applyBorder="1" applyAlignment="1">
      <alignment vertical="center"/>
    </xf>
    <xf numFmtId="10" fontId="44" fillId="0" borderId="27" xfId="0" applyNumberFormat="1" applyFont="1" applyBorder="1" applyAlignment="1">
      <alignment vertical="center"/>
    </xf>
    <xf numFmtId="10" fontId="44" fillId="0" borderId="31" xfId="0" applyNumberFormat="1" applyFont="1" applyBorder="1" applyAlignment="1">
      <alignment vertical="center"/>
    </xf>
    <xf numFmtId="4" fontId="44" fillId="0" borderId="32" xfId="0" applyNumberFormat="1" applyFont="1" applyBorder="1" applyAlignment="1">
      <alignment vertical="center"/>
    </xf>
    <xf numFmtId="10" fontId="6" fillId="18" borderId="10" xfId="60" applyNumberFormat="1" applyFont="1" applyFill="1" applyBorder="1" applyAlignment="1" applyProtection="1">
      <alignment horizontal="right" vertical="center"/>
      <protection locked="0"/>
    </xf>
  </cellXfs>
  <cellStyles count="81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Currency_Revised Pricing List to CISCEA" xfId="28" xr:uid="{00000000-0005-0000-0000-00001B000000}"/>
    <cellStyle name="Excel Built-in Normal_Mapa de Cotações Cinto tipo paraquedista." xfId="29" xr:uid="{00000000-0005-0000-0000-00001C000000}"/>
    <cellStyle name="Explanatory Text" xfId="30" xr:uid="{00000000-0005-0000-0000-00001D000000}"/>
    <cellStyle name="Good" xfId="31" xr:uid="{00000000-0005-0000-0000-00001E000000}"/>
    <cellStyle name="Heading 1" xfId="32" xr:uid="{00000000-0005-0000-0000-00001F000000}"/>
    <cellStyle name="Heading 2" xfId="33" xr:uid="{00000000-0005-0000-0000-000020000000}"/>
    <cellStyle name="Heading 3" xfId="34" xr:uid="{00000000-0005-0000-0000-000021000000}"/>
    <cellStyle name="Heading 4" xfId="35" xr:uid="{00000000-0005-0000-0000-000022000000}"/>
    <cellStyle name="Input" xfId="36" xr:uid="{00000000-0005-0000-0000-000023000000}"/>
    <cellStyle name="Linked Cell" xfId="37" xr:uid="{00000000-0005-0000-0000-000024000000}"/>
    <cellStyle name="Moeda 10" xfId="38" xr:uid="{00000000-0005-0000-0000-000025000000}"/>
    <cellStyle name="Moeda 10 2" xfId="39" xr:uid="{00000000-0005-0000-0000-000026000000}"/>
    <cellStyle name="Moeda 13 2" xfId="40" xr:uid="{00000000-0005-0000-0000-000027000000}"/>
    <cellStyle name="Moeda 14 2" xfId="41" xr:uid="{00000000-0005-0000-0000-000028000000}"/>
    <cellStyle name="Moeda 15 2" xfId="42" xr:uid="{00000000-0005-0000-0000-000029000000}"/>
    <cellStyle name="Moeda 2 2" xfId="43" xr:uid="{00000000-0005-0000-0000-00002A000000}"/>
    <cellStyle name="Moeda 3 2" xfId="44" xr:uid="{00000000-0005-0000-0000-00002B000000}"/>
    <cellStyle name="Moeda 4 2" xfId="45" xr:uid="{00000000-0005-0000-0000-00002C000000}"/>
    <cellStyle name="Moeda 5 2" xfId="46" xr:uid="{00000000-0005-0000-0000-00002D000000}"/>
    <cellStyle name="Moeda 6 2" xfId="47" xr:uid="{00000000-0005-0000-0000-00002E000000}"/>
    <cellStyle name="Moeda 7 2" xfId="48" xr:uid="{00000000-0005-0000-0000-00002F000000}"/>
    <cellStyle name="Moeda 8 2" xfId="49" xr:uid="{00000000-0005-0000-0000-000030000000}"/>
    <cellStyle name="Moeda 9 2" xfId="50" xr:uid="{00000000-0005-0000-0000-000031000000}"/>
    <cellStyle name="Neutral" xfId="51" xr:uid="{00000000-0005-0000-0000-000032000000}"/>
    <cellStyle name="Normal" xfId="0" builtinId="0"/>
    <cellStyle name="Normal 2" xfId="52" xr:uid="{00000000-0005-0000-0000-000034000000}"/>
    <cellStyle name="Normal 3" xfId="53" xr:uid="{00000000-0005-0000-0000-000035000000}"/>
    <cellStyle name="Normal 3 2" xfId="54" xr:uid="{00000000-0005-0000-0000-000036000000}"/>
    <cellStyle name="Normal 4" xfId="55" xr:uid="{00000000-0005-0000-0000-000037000000}"/>
    <cellStyle name="Normal 40" xfId="79" xr:uid="{F7D7985E-62E9-41EE-B3E5-17F3725849C4}"/>
    <cellStyle name="Normal 5" xfId="56" xr:uid="{00000000-0005-0000-0000-000038000000}"/>
    <cellStyle name="Normal 6" xfId="57" xr:uid="{00000000-0005-0000-0000-000039000000}"/>
    <cellStyle name="Note" xfId="58" xr:uid="{00000000-0005-0000-0000-00003A000000}"/>
    <cellStyle name="Output" xfId="59" xr:uid="{00000000-0005-0000-0000-00003B000000}"/>
    <cellStyle name="Porcentagem" xfId="60" builtinId="5"/>
    <cellStyle name="Porcentagem 2" xfId="61" xr:uid="{00000000-0005-0000-0000-00003D000000}"/>
    <cellStyle name="Porcentagem 2 2" xfId="62" xr:uid="{00000000-0005-0000-0000-00003E000000}"/>
    <cellStyle name="Porcentagem 3" xfId="78" xr:uid="{00000000-0005-0000-0000-00003F000000}"/>
    <cellStyle name="Separador de milhares 10 2" xfId="63" xr:uid="{00000000-0005-0000-0000-000040000000}"/>
    <cellStyle name="Separador de milhares 13 2" xfId="64" xr:uid="{00000000-0005-0000-0000-000041000000}"/>
    <cellStyle name="Separador de milhares 15 2" xfId="65" xr:uid="{00000000-0005-0000-0000-000042000000}"/>
    <cellStyle name="Separador de milhares 2 2" xfId="66" xr:uid="{00000000-0005-0000-0000-000043000000}"/>
    <cellStyle name="Separador de milhares 2 2 2" xfId="67" xr:uid="{00000000-0005-0000-0000-000044000000}"/>
    <cellStyle name="Separador de milhares 2 3" xfId="68" xr:uid="{00000000-0005-0000-0000-000045000000}"/>
    <cellStyle name="Separador de milhares 3 2" xfId="69" xr:uid="{00000000-0005-0000-0000-000046000000}"/>
    <cellStyle name="Title" xfId="70" xr:uid="{00000000-0005-0000-0000-000047000000}"/>
    <cellStyle name="Título 1 1" xfId="71" xr:uid="{00000000-0005-0000-0000-000048000000}"/>
    <cellStyle name="Título 1 1 1" xfId="72" xr:uid="{00000000-0005-0000-0000-000049000000}"/>
    <cellStyle name="Título 1 1_ANEXO A - 049.016.G00.PL.002.01Memória" xfId="73" xr:uid="{00000000-0005-0000-0000-00004A000000}"/>
    <cellStyle name="Título 5" xfId="74" xr:uid="{00000000-0005-0000-0000-00004B000000}"/>
    <cellStyle name="Título 6" xfId="75" xr:uid="{00000000-0005-0000-0000-00004C000000}"/>
    <cellStyle name="Vírgula" xfId="80" builtinId="3"/>
    <cellStyle name="Vírgula 2" xfId="76" xr:uid="{00000000-0005-0000-0000-00004D000000}"/>
    <cellStyle name="Warning Text" xfId="77" xr:uid="{00000000-0005-0000-0000-00004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ENA\Orgfiles\_CISCEA\DI\IOR\01%20-%20EMPREENDIMENTOS-S&#205;TIOS\Natal%20(RN)\12.003%20-%20Ampliar%20o%20Sistema%20de%20Energia%20DTCEA%20Natal\02%20-%20OR&#199;AMENTO\02%20-%20CCU%20-%20ADMINSITRATIVOS\ANEXO%20A%20-%20265%2000%20U01%20PL%20002%2000%20REV%20franz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file:///M:\Documents%20and%20Settings\frans\Configura&#231;&#245;es%20locais\Temporary%20Internet%20Files\OLK6C\SFCO%202007\OR&#199;AMENTOS%20%202007\S&#237;tios%20no%20Estado%20de%20S&#227;o%20Paulo\CNMA%20-%20S&#227;o%20Jos&#233;%20dos%20CAmpos\Mem&#243;ria\ANEXO%20A%20-%20C%20A%20116%20058%20P%20PB%20582%20CI%20E00%20PQ%20001%2000.xls?0B5E1E65" TargetMode="External"/><Relationship Id="rId1" Type="http://schemas.openxmlformats.org/officeDocument/2006/relationships/externalLinkPath" Target="file:///\\0B5E1E65\ANEXO%20A%20-%20C%20A%20116%20058%20P%20PB%20582%20CI%20E00%20PQ%20001%2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ENA\Orgfiles\_CISCEA\DI\IOR\01%20-%20EMPREENDIMENTOS-S&#205;TIOS\Bras&#237;lia%20(DF)\Projeto%2013.001%20-%20CODA%20-%20Revitaliza&#231;&#227;o%20da%20Sala%20t&#233;cnica%20atual\02%20-%20OR&#199;AMENTO\04%20-%20Or&#231;amento\Anexo%20A%20-%20&#211;leo%20Combust&#237;vel%20006.11.U03.PL.001.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frans\Desktop\CISCEA\Aripuan&#227;\ANEXO%20A%20-%20284.15.G00.PL.001.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ENA\Orgfiles\_CISCEA\DI\IOR\01%20-%20EMPREENDIMENTOS-S&#205;TIOS\Bras&#237;lia%20(DF)\Projeto%2013.001%20-%20CODA%20-%20Revitaliza&#231;&#227;o%20da%20Sala%20t&#233;cnica%20atual\02%20-%20OR&#199;AMENTO\04%20-%20Or&#231;amento\ANEXO%20A%20-%20GRUPO%20GERADOR%20%20Arquitetur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ena\Orgfiles\Users\marcoslimamcl\Desktop\Trabalho%20Marcos%20Lima%20(IOR)\TRABALHOS%20SITIOS\Porto%20Seguro%20(BA)\09.046%20-%20Vila%20Habitacional%20de%20Porto%20Seguro\02%20-%20OR&#199;AMENTO\209.14.G00.PL.002.00.xls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microsoft.com/office/2019/04/relationships/externalLinkLongPath" Target="file:///M:\Documents%20and%20Settings\frans\Configura&#231;&#245;es%20locais\Temporary%20Internet%20Files\OLK6C\ADMINISTRATIVAS\OR&#199;AMENTO\RIO%20DE%20JANEIRO%20-%20RJ\CISCEA%20-%20RJ\NOVO%20SIST.%20CLIMATIZA&#199;&#195;O%20DA%20CISCEA\OR&#199;AMENTO\ANEXO%20A%20-%20265.06.U00.PL.008.00.xls?A67073F4" TargetMode="External"/><Relationship Id="rId1" Type="http://schemas.openxmlformats.org/officeDocument/2006/relationships/externalLinkPath" Target="file:///\\A67073F4\ANEXO%20A%20-%20265.06.U00.PL.008.00.xls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microsoft.com/office/2019/04/relationships/externalLinkLongPath" Target="file:///M:\Documents%20and%20Settings\frans\Configura&#231;&#245;es%20locais\Temporary%20Internet%20Files\OLK6C\I%20F%20C%20%20-%20%202009\CIAAR%20-%20Lagoa%20Santa%20(MG)\OR&#199;AMENTO%20099.19.G00.PL.001.00\020-08-ENTREGA%20PARCIAL%20LOT%20E%20CLIENTE-%20EM%20DESENVOLVIMENTO%2025-05-2009\ALOJAMENTO%20ALUNOS%201?5123F872" TargetMode="External"/><Relationship Id="rId1" Type="http://schemas.openxmlformats.org/officeDocument/2006/relationships/externalLinkPath" Target="file:///\\5123F872\ALOJAMENTO%20ALUNOS%20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imatização Prédio DECEA"/>
      <sheetName val="BDI SERVIÇOS"/>
      <sheetName val="BDI PROJETOS"/>
      <sheetName val="BDI EQUIPAMENTOS"/>
      <sheetName val="COMPO"/>
      <sheetName val="CCU001"/>
      <sheetName val="SBC70129"/>
      <sheetName val="SBC70132"/>
      <sheetName val="ORESE7047"/>
      <sheetName val="SBC70131"/>
      <sheetName val="SBC70149"/>
      <sheetName val="SBC120705"/>
      <sheetName val="CCU002"/>
      <sheetName val="CCU003"/>
      <sheetName val="CCU004"/>
      <sheetName val="CCU005"/>
      <sheetName val="CCU006"/>
      <sheetName val="CCU007"/>
      <sheetName val="CCU008"/>
      <sheetName val="CCU009"/>
      <sheetName val="CCU010"/>
      <sheetName val="CCU011"/>
      <sheetName val="CCU012"/>
      <sheetName val="CCU0013"/>
      <sheetName val="CCU0014"/>
      <sheetName val="CCU015"/>
      <sheetName val="CCU016"/>
      <sheetName val="CCU017"/>
      <sheetName val="ORSE7038"/>
      <sheetName val="ORSE7039"/>
      <sheetName val="SBC52536"/>
      <sheetName val="SBC52535"/>
      <sheetName val="SBC52534"/>
      <sheetName val="CCU018"/>
      <sheetName val="CCU019"/>
      <sheetName val="CCU020"/>
      <sheetName val="CCU021"/>
      <sheetName val="CCU022"/>
      <sheetName val="CCU023"/>
      <sheetName val="CCU024"/>
      <sheetName val="CCU025"/>
      <sheetName val="CCU026"/>
      <sheetName val="SBC55512"/>
      <sheetName val="SBC55509"/>
      <sheetName val="SBC52911"/>
      <sheetName val="SBC52912"/>
      <sheetName val="SBC52913"/>
      <sheetName val="INSUM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CEA - SJC"/>
      <sheetName val="As built"/>
      <sheetName val="Composições"/>
      <sheetName val="BDI"/>
      <sheetName val="Canteiro"/>
      <sheetName val="Adm Local"/>
      <sheetName val="Mob_ Desmobilização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e Interna"/>
      <sheetName val="Parte Externa"/>
    </sheetNames>
    <sheetDataSet>
      <sheetData sheetId="0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VHF UHF Aripuanã"/>
      <sheetName val="BDI de serviço"/>
      <sheetName val="BDI de equipamento"/>
      <sheetName val="BDI DE PROJETOS"/>
      <sheetName val="CRONOGRAMA FISICO-FINANCEIRO"/>
      <sheetName val="CURVA 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QUITETURA - ANEXO A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 GERAL"/>
      <sheetName val="SERVIÇO AUXILIARES E ADM"/>
      <sheetName val="RESUMO URB RED EXT OFICIAIS"/>
      <sheetName val="URB E REDES EXT OFICIAIS"/>
      <sheetName val="RESUMO CASA DE OFICIAIS"/>
      <sheetName val="CASA DE OFICIAIS"/>
      <sheetName val="RESUMO CASA DE SUB E SGT"/>
      <sheetName val="CASA DE SUB E SARGENTOS"/>
      <sheetName val="RESUMO URB E RED EXT SO SG"/>
      <sheetName val="URB E RED EXT SO SG"/>
      <sheetName val="REDES EXTERNAS ELETRONICA"/>
      <sheetName val="Rel. CCU"/>
      <sheetName val="INSUMOS"/>
      <sheetName val="Cronograma Físico-Financeiro"/>
      <sheetName val="Memoria de Calculo do Cronogram"/>
      <sheetName val="ABC Serv."/>
      <sheetName val="CANTEIRO DE OBRAS"/>
      <sheetName val="MOBILIZAÇÃO DESMOBILIZAÇÃO"/>
      <sheetName val="OPERAÇÃO E MANUTENÇÃO"/>
      <sheetName val="ADMINISTRAÇÃO LOCAL"/>
      <sheetName val="1"/>
      <sheetName val="2"/>
      <sheetName val="3"/>
      <sheetName val="4"/>
      <sheetName val="5"/>
      <sheetName val="6"/>
      <sheetName val="7"/>
      <sheetName val="8"/>
      <sheetName val="10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COT 03 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"/>
      <sheetName val="83"/>
      <sheetName val="84"/>
      <sheetName val="85"/>
      <sheetName val="86"/>
      <sheetName val="87"/>
      <sheetName val="88"/>
      <sheetName val="89"/>
      <sheetName val="90"/>
      <sheetName val="91"/>
      <sheetName val="92"/>
      <sheetName val="93"/>
      <sheetName val="94"/>
      <sheetName val="95"/>
      <sheetName val="96"/>
      <sheetName val="97"/>
      <sheetName val="98"/>
      <sheetName val="99"/>
      <sheetName val="100"/>
      <sheetName val="101"/>
      <sheetName val="102"/>
      <sheetName val="103"/>
      <sheetName val="104"/>
      <sheetName val="105"/>
      <sheetName val="106"/>
      <sheetName val="107"/>
      <sheetName val="108"/>
      <sheetName val="109"/>
      <sheetName val="110"/>
      <sheetName val="111"/>
      <sheetName val="112"/>
      <sheetName val="113"/>
      <sheetName val="114"/>
      <sheetName val="115"/>
      <sheetName val="116"/>
      <sheetName val="117"/>
      <sheetName val="118"/>
      <sheetName val="119"/>
      <sheetName val="120"/>
      <sheetName val="121"/>
      <sheetName val="122"/>
      <sheetName val="123"/>
      <sheetName val="124"/>
      <sheetName val="125"/>
      <sheetName val="126"/>
      <sheetName val="127"/>
      <sheetName val="128"/>
      <sheetName val="129"/>
      <sheetName val="130"/>
      <sheetName val="131"/>
      <sheetName val="132"/>
      <sheetName val="133"/>
      <sheetName val="134"/>
      <sheetName val="135"/>
      <sheetName val="136"/>
      <sheetName val="137"/>
      <sheetName val="138"/>
      <sheetName val="139"/>
      <sheetName val="COT 04"/>
      <sheetName val="140"/>
      <sheetName val="141"/>
      <sheetName val="142"/>
      <sheetName val="143"/>
      <sheetName val="144"/>
      <sheetName val="145"/>
      <sheetName val="146"/>
      <sheetName val="147"/>
      <sheetName val="148"/>
      <sheetName val="149"/>
      <sheetName val="150"/>
      <sheetName val="151"/>
      <sheetName val="152"/>
      <sheetName val="153"/>
      <sheetName val="154"/>
      <sheetName val="155"/>
      <sheetName val="156"/>
      <sheetName val="157"/>
      <sheetName val="158"/>
      <sheetName val="160"/>
      <sheetName val="161"/>
      <sheetName val="162"/>
      <sheetName val="163"/>
      <sheetName val="164"/>
      <sheetName val="165"/>
      <sheetName val="166"/>
      <sheetName val="167"/>
      <sheetName val="168"/>
      <sheetName val="169"/>
      <sheetName val="170"/>
      <sheetName val="171"/>
      <sheetName val="172"/>
      <sheetName val="173"/>
      <sheetName val="174"/>
      <sheetName val="175"/>
      <sheetName val="176"/>
      <sheetName val="177"/>
      <sheetName val="178"/>
      <sheetName val="179"/>
      <sheetName val="180"/>
      <sheetName val="181"/>
      <sheetName val="182"/>
      <sheetName val="183"/>
      <sheetName val="184"/>
      <sheetName val="185"/>
      <sheetName val="186"/>
      <sheetName val="187"/>
      <sheetName val="188"/>
      <sheetName val="189"/>
      <sheetName val="190"/>
      <sheetName val="191"/>
      <sheetName val="192"/>
      <sheetName val="193"/>
      <sheetName val="194"/>
      <sheetName val="195"/>
      <sheetName val="196"/>
      <sheetName val="197"/>
      <sheetName val="198"/>
      <sheetName val="199"/>
      <sheetName val="201"/>
      <sheetName val="COT 01"/>
      <sheetName val="202"/>
      <sheetName val="COT 02"/>
      <sheetName val="203"/>
      <sheetName val="204"/>
      <sheetName val="205"/>
      <sheetName val="206"/>
      <sheetName val="207"/>
      <sheetName val="208"/>
      <sheetName val="209"/>
      <sheetName val="210"/>
      <sheetName val="211"/>
      <sheetName val="212"/>
      <sheetName val="213"/>
      <sheetName val="214"/>
      <sheetName val="215"/>
      <sheetName val="216"/>
      <sheetName val="217"/>
      <sheetName val="218"/>
      <sheetName val="219"/>
      <sheetName val="220"/>
      <sheetName val="221"/>
      <sheetName val="222"/>
      <sheetName val="223"/>
      <sheetName val="224"/>
      <sheetName val="225"/>
      <sheetName val="226"/>
      <sheetName val="227"/>
      <sheetName val="228"/>
      <sheetName val="229"/>
      <sheetName val="230"/>
      <sheetName val="231"/>
      <sheetName val="232"/>
      <sheetName val="233"/>
      <sheetName val="234"/>
      <sheetName val="235"/>
      <sheetName val="236"/>
      <sheetName val="237"/>
      <sheetName val="238"/>
      <sheetName val="239"/>
      <sheetName val="240"/>
      <sheetName val="241"/>
      <sheetName val="242"/>
      <sheetName val="243"/>
      <sheetName val="246"/>
      <sheetName val="249"/>
      <sheetName val="252"/>
      <sheetName val="255"/>
      <sheetName val="258"/>
      <sheetName val="259"/>
      <sheetName val="260"/>
      <sheetName val="261"/>
      <sheetName val="262"/>
      <sheetName val="265"/>
      <sheetName val="266"/>
      <sheetName val="268"/>
      <sheetName val="269"/>
      <sheetName val="270"/>
      <sheetName val="271"/>
      <sheetName val="272"/>
      <sheetName val="273"/>
      <sheetName val="274"/>
      <sheetName val="275"/>
      <sheetName val="276"/>
      <sheetName val="277"/>
      <sheetName val="278"/>
      <sheetName val="279"/>
      <sheetName val="280"/>
      <sheetName val="281"/>
      <sheetName val="282"/>
      <sheetName val="283"/>
      <sheetName val="284"/>
      <sheetName val="285"/>
      <sheetName val="286"/>
      <sheetName val="287"/>
      <sheetName val="288"/>
      <sheetName val="289"/>
      <sheetName val="290"/>
      <sheetName val="29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imatização Prédio CISCEA"/>
      <sheetName val="BDI DE SERVIÇOS"/>
      <sheetName val="BDI DE EQUIPAMENTOS"/>
      <sheetName val="BDI DE PROJETOS"/>
      <sheetName val="Adm. Local"/>
      <sheetName val="Mobilização"/>
      <sheetName val="Plan1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27"/>
  <sheetViews>
    <sheetView tabSelected="1" zoomScaleNormal="100" workbookViewId="0">
      <selection sqref="A1:N1"/>
    </sheetView>
  </sheetViews>
  <sheetFormatPr defaultRowHeight="15.75" x14ac:dyDescent="0.25"/>
  <cols>
    <col min="1" max="1" width="8.5703125" style="1" customWidth="1"/>
    <col min="2" max="2" width="9.7109375" style="1" customWidth="1"/>
    <col min="3" max="3" width="11.85546875" style="1" bestFit="1" customWidth="1"/>
    <col min="4" max="4" width="45.28515625" style="2" customWidth="1"/>
    <col min="5" max="5" width="7.140625" style="3" customWidth="1"/>
    <col min="6" max="6" width="8.42578125" style="5" bestFit="1" customWidth="1"/>
    <col min="7" max="7" width="10.42578125" style="5" customWidth="1"/>
    <col min="8" max="8" width="8.5703125" style="5" bestFit="1" customWidth="1"/>
    <col min="9" max="9" width="10.140625" style="17" bestFit="1" customWidth="1"/>
    <col min="10" max="10" width="11.85546875" style="18" bestFit="1" customWidth="1"/>
    <col min="11" max="11" width="10.7109375" style="4" bestFit="1" customWidth="1"/>
    <col min="12" max="12" width="10.140625" style="4" bestFit="1" customWidth="1"/>
    <col min="13" max="13" width="11.42578125" style="4" bestFit="1" customWidth="1"/>
    <col min="14" max="14" width="13.7109375" style="4" customWidth="1"/>
    <col min="15" max="15" width="9.140625" style="4"/>
    <col min="16" max="16" width="14.28515625" style="4" bestFit="1" customWidth="1"/>
    <col min="17" max="17" width="12.5703125" style="4" customWidth="1"/>
    <col min="18" max="16384" width="9.140625" style="4"/>
  </cols>
  <sheetData>
    <row r="1" spans="1:14" ht="15" x14ac:dyDescent="0.2">
      <c r="A1" s="139" t="s">
        <v>6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</row>
    <row r="2" spans="1:14" ht="15" x14ac:dyDescent="0.2">
      <c r="A2" s="139" t="s">
        <v>2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</row>
    <row r="3" spans="1:14" ht="15" x14ac:dyDescent="0.2">
      <c r="A3" s="131" t="s">
        <v>413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</row>
    <row r="4" spans="1:14" ht="18.75" customHeight="1" x14ac:dyDescent="0.2">
      <c r="A4" s="140" t="s">
        <v>8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</row>
    <row r="5" spans="1:14" ht="31.5" customHeight="1" x14ac:dyDescent="0.2">
      <c r="A5" s="141" t="s">
        <v>422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</row>
    <row r="6" spans="1:14" ht="15" x14ac:dyDescent="0.2">
      <c r="A6" s="142" t="s">
        <v>414</v>
      </c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</row>
    <row r="7" spans="1:14" ht="15" x14ac:dyDescent="0.2">
      <c r="A7" s="71"/>
      <c r="B7" s="71"/>
      <c r="C7" s="71"/>
      <c r="D7" s="71"/>
      <c r="E7" s="71"/>
      <c r="F7" s="71"/>
      <c r="G7" s="71"/>
      <c r="H7" s="71"/>
      <c r="I7" s="72"/>
      <c r="J7" s="72"/>
      <c r="K7" s="72"/>
      <c r="L7" s="73"/>
      <c r="M7" s="71"/>
      <c r="N7" s="71"/>
    </row>
    <row r="8" spans="1:14" ht="15.75" customHeight="1" x14ac:dyDescent="0.2">
      <c r="A8" s="74"/>
      <c r="B8" s="74"/>
      <c r="C8" s="74"/>
      <c r="D8" s="75"/>
      <c r="E8" s="133" t="s">
        <v>421</v>
      </c>
      <c r="F8" s="134"/>
      <c r="G8" s="134"/>
      <c r="H8" s="134"/>
      <c r="I8" s="135"/>
      <c r="J8" s="136" t="s">
        <v>407</v>
      </c>
      <c r="K8" s="136"/>
      <c r="L8" s="136"/>
      <c r="M8" s="136"/>
      <c r="N8" s="136"/>
    </row>
    <row r="9" spans="1:14" ht="15" x14ac:dyDescent="0.2">
      <c r="A9" s="137" t="s">
        <v>0</v>
      </c>
      <c r="B9" s="137" t="s">
        <v>13</v>
      </c>
      <c r="C9" s="124" t="s">
        <v>15</v>
      </c>
      <c r="D9" s="124" t="s">
        <v>1</v>
      </c>
      <c r="E9" s="138" t="s">
        <v>3</v>
      </c>
      <c r="F9" s="138" t="s">
        <v>4</v>
      </c>
      <c r="G9" s="124" t="s">
        <v>16</v>
      </c>
      <c r="H9" s="124" t="s">
        <v>17</v>
      </c>
      <c r="I9" s="124" t="s">
        <v>18</v>
      </c>
      <c r="J9" s="125" t="s">
        <v>19</v>
      </c>
      <c r="K9" s="126" t="s">
        <v>20</v>
      </c>
      <c r="L9" s="126"/>
      <c r="M9" s="126"/>
      <c r="N9" s="126" t="s">
        <v>21</v>
      </c>
    </row>
    <row r="10" spans="1:14" ht="15" x14ac:dyDescent="0.2">
      <c r="A10" s="137"/>
      <c r="B10" s="137"/>
      <c r="C10" s="124"/>
      <c r="D10" s="124"/>
      <c r="E10" s="138"/>
      <c r="F10" s="138"/>
      <c r="G10" s="124"/>
      <c r="H10" s="124"/>
      <c r="I10" s="124"/>
      <c r="J10" s="125"/>
      <c r="K10" s="76" t="s">
        <v>5</v>
      </c>
      <c r="L10" s="76" t="s">
        <v>22</v>
      </c>
      <c r="M10" s="76" t="s">
        <v>9</v>
      </c>
      <c r="N10" s="126"/>
    </row>
    <row r="11" spans="1:14" ht="15" x14ac:dyDescent="0.2">
      <c r="A11" s="21">
        <v>1</v>
      </c>
      <c r="B11" s="22"/>
      <c r="C11" s="22"/>
      <c r="D11" s="70" t="s">
        <v>229</v>
      </c>
      <c r="E11" s="22"/>
      <c r="F11" s="77"/>
      <c r="G11" s="78"/>
      <c r="H11" s="79"/>
      <c r="I11" s="80"/>
      <c r="J11" s="81"/>
      <c r="K11" s="82"/>
      <c r="L11" s="82"/>
      <c r="M11" s="83"/>
      <c r="N11" s="84">
        <f>SUM(M12:M39)</f>
        <v>23808.22</v>
      </c>
    </row>
    <row r="12" spans="1:14" ht="15" x14ac:dyDescent="0.2">
      <c r="A12" s="19" t="s">
        <v>54</v>
      </c>
      <c r="B12" s="19"/>
      <c r="C12" s="19"/>
      <c r="D12" s="20" t="s">
        <v>230</v>
      </c>
      <c r="E12" s="19"/>
      <c r="F12" s="85"/>
      <c r="G12" s="86"/>
      <c r="H12" s="87"/>
      <c r="I12" s="88"/>
      <c r="J12" s="89"/>
      <c r="K12" s="90"/>
      <c r="L12" s="90"/>
      <c r="M12" s="86">
        <f>SUM(L13:L14)</f>
        <v>426.72</v>
      </c>
      <c r="N12" s="91"/>
    </row>
    <row r="13" spans="1:14" ht="33.75" x14ac:dyDescent="0.2">
      <c r="A13" s="14" t="s">
        <v>55</v>
      </c>
      <c r="B13" s="14" t="s">
        <v>219</v>
      </c>
      <c r="C13" s="14">
        <v>97064</v>
      </c>
      <c r="D13" s="15" t="s">
        <v>231</v>
      </c>
      <c r="E13" s="14" t="s">
        <v>232</v>
      </c>
      <c r="F13" s="92">
        <v>4</v>
      </c>
      <c r="G13" s="93">
        <v>23.55</v>
      </c>
      <c r="H13" s="94">
        <v>0.2223</v>
      </c>
      <c r="I13" s="95">
        <f>TRUNC(G13*(1+H13),2)</f>
        <v>28.78</v>
      </c>
      <c r="J13" s="96">
        <f>$J$188</f>
        <v>0</v>
      </c>
      <c r="K13" s="97">
        <f>TRUNC(I13*(1-J13),2)</f>
        <v>28.78</v>
      </c>
      <c r="L13" s="97">
        <f>TRUNC((F13*K13),2)</f>
        <v>115.12</v>
      </c>
      <c r="M13" s="93"/>
      <c r="N13" s="98"/>
    </row>
    <row r="14" spans="1:14" ht="22.5" x14ac:dyDescent="0.2">
      <c r="A14" s="14" t="s">
        <v>56</v>
      </c>
      <c r="B14" s="14" t="s">
        <v>219</v>
      </c>
      <c r="C14" s="14" t="s">
        <v>222</v>
      </c>
      <c r="D14" s="15" t="s">
        <v>233</v>
      </c>
      <c r="E14" s="14" t="s">
        <v>234</v>
      </c>
      <c r="F14" s="92">
        <v>8</v>
      </c>
      <c r="G14" s="93">
        <v>31.87</v>
      </c>
      <c r="H14" s="94">
        <v>0.2223</v>
      </c>
      <c r="I14" s="95">
        <f>TRUNC(G14*(1+H14),2)</f>
        <v>38.950000000000003</v>
      </c>
      <c r="J14" s="96">
        <f>$J$188</f>
        <v>0</v>
      </c>
      <c r="K14" s="97">
        <f>TRUNC(I14*(1-J14),2)</f>
        <v>38.950000000000003</v>
      </c>
      <c r="L14" s="97">
        <f>TRUNC((F14*K14),2)</f>
        <v>311.60000000000002</v>
      </c>
      <c r="M14" s="93"/>
      <c r="N14" s="91"/>
    </row>
    <row r="15" spans="1:14" ht="15" x14ac:dyDescent="0.2">
      <c r="A15" s="19" t="s">
        <v>57</v>
      </c>
      <c r="B15" s="19"/>
      <c r="C15" s="19"/>
      <c r="D15" s="20" t="s">
        <v>235</v>
      </c>
      <c r="E15" s="19"/>
      <c r="F15" s="85"/>
      <c r="G15" s="86"/>
      <c r="H15" s="87"/>
      <c r="I15" s="88"/>
      <c r="J15" s="89"/>
      <c r="K15" s="90"/>
      <c r="L15" s="90"/>
      <c r="M15" s="86">
        <f>SUM(L16)</f>
        <v>940.29</v>
      </c>
      <c r="N15" s="91"/>
    </row>
    <row r="16" spans="1:14" ht="22.5" x14ac:dyDescent="0.2">
      <c r="A16" s="14" t="s">
        <v>58</v>
      </c>
      <c r="B16" s="14" t="s">
        <v>219</v>
      </c>
      <c r="C16" s="14" t="s">
        <v>223</v>
      </c>
      <c r="D16" s="15" t="s">
        <v>236</v>
      </c>
      <c r="E16" s="14" t="s">
        <v>237</v>
      </c>
      <c r="F16" s="92">
        <v>2.25</v>
      </c>
      <c r="G16" s="93">
        <v>341.91</v>
      </c>
      <c r="H16" s="94">
        <v>0.2223</v>
      </c>
      <c r="I16" s="95">
        <f>TRUNC(G16*(1+H16),2)</f>
        <v>417.91</v>
      </c>
      <c r="J16" s="96">
        <f>$J$188</f>
        <v>0</v>
      </c>
      <c r="K16" s="97">
        <f>TRUNC(I16*(1-J16),2)</f>
        <v>417.91</v>
      </c>
      <c r="L16" s="97">
        <f>TRUNC((F16*K16),2)</f>
        <v>940.29</v>
      </c>
      <c r="M16" s="93"/>
      <c r="N16" s="91"/>
    </row>
    <row r="17" spans="1:14" ht="15" x14ac:dyDescent="0.2">
      <c r="A17" s="19" t="s">
        <v>59</v>
      </c>
      <c r="B17" s="19"/>
      <c r="C17" s="19"/>
      <c r="D17" s="20" t="s">
        <v>238</v>
      </c>
      <c r="E17" s="19"/>
      <c r="F17" s="85"/>
      <c r="G17" s="86"/>
      <c r="H17" s="87"/>
      <c r="I17" s="88"/>
      <c r="J17" s="89"/>
      <c r="K17" s="90"/>
      <c r="L17" s="90"/>
      <c r="M17" s="86">
        <f>SUM(L18:L19)</f>
        <v>5817.7</v>
      </c>
      <c r="N17" s="91"/>
    </row>
    <row r="18" spans="1:14" ht="15" x14ac:dyDescent="0.2">
      <c r="A18" s="14" t="s">
        <v>60</v>
      </c>
      <c r="B18" s="14" t="s">
        <v>220</v>
      </c>
      <c r="C18" s="14">
        <v>16580</v>
      </c>
      <c r="D18" s="15" t="s">
        <v>239</v>
      </c>
      <c r="E18" s="14" t="s">
        <v>240</v>
      </c>
      <c r="F18" s="92">
        <v>1</v>
      </c>
      <c r="G18" s="93">
        <v>233.94</v>
      </c>
      <c r="H18" s="94">
        <v>0.2223</v>
      </c>
      <c r="I18" s="95">
        <f>TRUNC(G18*(1+H18),2)</f>
        <v>285.94</v>
      </c>
      <c r="J18" s="96">
        <f>$J$188</f>
        <v>0</v>
      </c>
      <c r="K18" s="97">
        <f>TRUNC(I18*(1-J18),2)</f>
        <v>285.94</v>
      </c>
      <c r="L18" s="97">
        <f>TRUNC((F18*K18),2)</f>
        <v>285.94</v>
      </c>
      <c r="M18" s="93"/>
      <c r="N18" s="91"/>
    </row>
    <row r="19" spans="1:14" ht="22.5" x14ac:dyDescent="0.2">
      <c r="A19" s="14" t="s">
        <v>61</v>
      </c>
      <c r="B19" s="14" t="s">
        <v>221</v>
      </c>
      <c r="C19" s="14" t="s">
        <v>224</v>
      </c>
      <c r="D19" s="15" t="s">
        <v>241</v>
      </c>
      <c r="E19" s="14" t="s">
        <v>237</v>
      </c>
      <c r="F19" s="92">
        <v>492.15</v>
      </c>
      <c r="G19" s="93">
        <v>9.1999999999999993</v>
      </c>
      <c r="H19" s="94">
        <v>0.2223</v>
      </c>
      <c r="I19" s="95">
        <f>TRUNC(G19*(1+H19),2)</f>
        <v>11.24</v>
      </c>
      <c r="J19" s="96">
        <f>$J$188</f>
        <v>0</v>
      </c>
      <c r="K19" s="97">
        <f>TRUNC(I19*(1-J19),2)</f>
        <v>11.24</v>
      </c>
      <c r="L19" s="97">
        <f>TRUNC((F19*K19),2)</f>
        <v>5531.76</v>
      </c>
      <c r="M19" s="93"/>
      <c r="N19" s="91"/>
    </row>
    <row r="20" spans="1:14" ht="15" x14ac:dyDescent="0.2">
      <c r="A20" s="19" t="s">
        <v>62</v>
      </c>
      <c r="B20" s="19"/>
      <c r="C20" s="19"/>
      <c r="D20" s="20" t="s">
        <v>242</v>
      </c>
      <c r="E20" s="19"/>
      <c r="F20" s="85"/>
      <c r="G20" s="86"/>
      <c r="H20" s="87"/>
      <c r="I20" s="88"/>
      <c r="J20" s="89"/>
      <c r="K20" s="90"/>
      <c r="L20" s="90"/>
      <c r="M20" s="86">
        <f>SUM(L21:L32)</f>
        <v>8285.01</v>
      </c>
      <c r="N20" s="91"/>
    </row>
    <row r="21" spans="1:14" ht="33.75" x14ac:dyDescent="0.2">
      <c r="A21" s="14" t="s">
        <v>63</v>
      </c>
      <c r="B21" s="14" t="s">
        <v>219</v>
      </c>
      <c r="C21" s="14">
        <v>97647</v>
      </c>
      <c r="D21" s="15" t="s">
        <v>243</v>
      </c>
      <c r="E21" s="14" t="s">
        <v>237</v>
      </c>
      <c r="F21" s="92">
        <v>450</v>
      </c>
      <c r="G21" s="93">
        <v>3.64</v>
      </c>
      <c r="H21" s="94">
        <v>0.2223</v>
      </c>
      <c r="I21" s="95">
        <f t="shared" ref="I21:I32" si="0">TRUNC(G21*(1+H21),2)</f>
        <v>4.4400000000000004</v>
      </c>
      <c r="J21" s="96">
        <f t="shared" ref="J21:J32" si="1">$J$188</f>
        <v>0</v>
      </c>
      <c r="K21" s="97">
        <f t="shared" ref="K21:K32" si="2">TRUNC(I21*(1-J21),2)</f>
        <v>4.4400000000000004</v>
      </c>
      <c r="L21" s="97">
        <f t="shared" ref="L21:L32" si="3">TRUNC((F21*K21),2)</f>
        <v>1998</v>
      </c>
      <c r="M21" s="93"/>
      <c r="N21" s="91"/>
    </row>
    <row r="22" spans="1:14" ht="22.5" x14ac:dyDescent="0.2">
      <c r="A22" s="14" t="s">
        <v>64</v>
      </c>
      <c r="B22" s="14" t="s">
        <v>219</v>
      </c>
      <c r="C22" s="14">
        <v>97664</v>
      </c>
      <c r="D22" s="15" t="s">
        <v>244</v>
      </c>
      <c r="E22" s="14" t="s">
        <v>240</v>
      </c>
      <c r="F22" s="92">
        <v>10</v>
      </c>
      <c r="G22" s="93">
        <v>1.66</v>
      </c>
      <c r="H22" s="94">
        <v>0.2223</v>
      </c>
      <c r="I22" s="95">
        <f t="shared" si="0"/>
        <v>2.02</v>
      </c>
      <c r="J22" s="96">
        <f t="shared" si="1"/>
        <v>0</v>
      </c>
      <c r="K22" s="97">
        <f t="shared" si="2"/>
        <v>2.02</v>
      </c>
      <c r="L22" s="97">
        <f t="shared" si="3"/>
        <v>20.2</v>
      </c>
      <c r="M22" s="93"/>
      <c r="N22" s="91"/>
    </row>
    <row r="23" spans="1:14" ht="33.75" x14ac:dyDescent="0.2">
      <c r="A23" s="14" t="s">
        <v>65</v>
      </c>
      <c r="B23" s="14" t="s">
        <v>219</v>
      </c>
      <c r="C23" s="14">
        <v>102191</v>
      </c>
      <c r="D23" s="15" t="s">
        <v>245</v>
      </c>
      <c r="E23" s="14" t="s">
        <v>237</v>
      </c>
      <c r="F23" s="92">
        <v>2</v>
      </c>
      <c r="G23" s="93">
        <v>25.35</v>
      </c>
      <c r="H23" s="94">
        <v>0.2223</v>
      </c>
      <c r="I23" s="95">
        <f t="shared" si="0"/>
        <v>30.98</v>
      </c>
      <c r="J23" s="96">
        <f t="shared" si="1"/>
        <v>0</v>
      </c>
      <c r="K23" s="97">
        <f t="shared" si="2"/>
        <v>30.98</v>
      </c>
      <c r="L23" s="97">
        <f t="shared" si="3"/>
        <v>61.96</v>
      </c>
      <c r="M23" s="93"/>
      <c r="N23" s="91"/>
    </row>
    <row r="24" spans="1:14" ht="33.75" x14ac:dyDescent="0.2">
      <c r="A24" s="14" t="s">
        <v>66</v>
      </c>
      <c r="B24" s="14" t="s">
        <v>219</v>
      </c>
      <c r="C24" s="14">
        <v>97660</v>
      </c>
      <c r="D24" s="15" t="s">
        <v>246</v>
      </c>
      <c r="E24" s="14" t="s">
        <v>240</v>
      </c>
      <c r="F24" s="92">
        <v>42</v>
      </c>
      <c r="G24" s="93">
        <v>0.72</v>
      </c>
      <c r="H24" s="94">
        <v>0.2223</v>
      </c>
      <c r="I24" s="95">
        <f t="shared" si="0"/>
        <v>0.88</v>
      </c>
      <c r="J24" s="96">
        <f t="shared" si="1"/>
        <v>0</v>
      </c>
      <c r="K24" s="97">
        <f t="shared" si="2"/>
        <v>0.88</v>
      </c>
      <c r="L24" s="97">
        <f t="shared" si="3"/>
        <v>36.96</v>
      </c>
      <c r="M24" s="93"/>
      <c r="N24" s="91"/>
    </row>
    <row r="25" spans="1:14" ht="33.75" x14ac:dyDescent="0.2">
      <c r="A25" s="14" t="s">
        <v>67</v>
      </c>
      <c r="B25" s="14" t="s">
        <v>219</v>
      </c>
      <c r="C25" s="14">
        <v>97661</v>
      </c>
      <c r="D25" s="15" t="s">
        <v>247</v>
      </c>
      <c r="E25" s="14" t="s">
        <v>232</v>
      </c>
      <c r="F25" s="92">
        <v>480</v>
      </c>
      <c r="G25" s="93">
        <v>0.73</v>
      </c>
      <c r="H25" s="94">
        <v>0.2223</v>
      </c>
      <c r="I25" s="95">
        <f t="shared" si="0"/>
        <v>0.89</v>
      </c>
      <c r="J25" s="96">
        <f t="shared" si="1"/>
        <v>0</v>
      </c>
      <c r="K25" s="97">
        <f t="shared" si="2"/>
        <v>0.89</v>
      </c>
      <c r="L25" s="97">
        <f t="shared" si="3"/>
        <v>427.2</v>
      </c>
      <c r="M25" s="93"/>
      <c r="N25" s="91"/>
    </row>
    <row r="26" spans="1:14" ht="22.5" x14ac:dyDescent="0.2">
      <c r="A26" s="14" t="s">
        <v>68</v>
      </c>
      <c r="B26" s="14" t="s">
        <v>219</v>
      </c>
      <c r="C26" s="14">
        <v>97665</v>
      </c>
      <c r="D26" s="15" t="s">
        <v>248</v>
      </c>
      <c r="E26" s="14" t="s">
        <v>240</v>
      </c>
      <c r="F26" s="92">
        <v>41</v>
      </c>
      <c r="G26" s="93">
        <v>1.4</v>
      </c>
      <c r="H26" s="94">
        <v>0.2223</v>
      </c>
      <c r="I26" s="95">
        <f t="shared" si="0"/>
        <v>1.71</v>
      </c>
      <c r="J26" s="96">
        <f t="shared" si="1"/>
        <v>0</v>
      </c>
      <c r="K26" s="97">
        <f t="shared" si="2"/>
        <v>1.71</v>
      </c>
      <c r="L26" s="97">
        <f t="shared" si="3"/>
        <v>70.11</v>
      </c>
      <c r="M26" s="93"/>
      <c r="N26" s="91"/>
    </row>
    <row r="27" spans="1:14" ht="22.5" x14ac:dyDescent="0.2">
      <c r="A27" s="14" t="s">
        <v>69</v>
      </c>
      <c r="B27" s="14" t="s">
        <v>219</v>
      </c>
      <c r="C27" s="14">
        <v>97645</v>
      </c>
      <c r="D27" s="15" t="s">
        <v>249</v>
      </c>
      <c r="E27" s="14" t="s">
        <v>237</v>
      </c>
      <c r="F27" s="92">
        <v>13</v>
      </c>
      <c r="G27" s="93">
        <v>35.31</v>
      </c>
      <c r="H27" s="94">
        <v>0.2223</v>
      </c>
      <c r="I27" s="95">
        <f t="shared" si="0"/>
        <v>43.15</v>
      </c>
      <c r="J27" s="96">
        <f t="shared" si="1"/>
        <v>0</v>
      </c>
      <c r="K27" s="97">
        <f t="shared" si="2"/>
        <v>43.15</v>
      </c>
      <c r="L27" s="97">
        <f t="shared" si="3"/>
        <v>560.95000000000005</v>
      </c>
      <c r="M27" s="93"/>
      <c r="N27" s="91"/>
    </row>
    <row r="28" spans="1:14" ht="15" x14ac:dyDescent="0.2">
      <c r="A28" s="14" t="s">
        <v>70</v>
      </c>
      <c r="B28" s="14" t="s">
        <v>220</v>
      </c>
      <c r="C28" s="14">
        <v>22717</v>
      </c>
      <c r="D28" s="15" t="s">
        <v>250</v>
      </c>
      <c r="E28" s="14" t="s">
        <v>240</v>
      </c>
      <c r="F28" s="92">
        <v>4</v>
      </c>
      <c r="G28" s="93">
        <v>404.05</v>
      </c>
      <c r="H28" s="94">
        <v>0.2223</v>
      </c>
      <c r="I28" s="95">
        <f t="shared" si="0"/>
        <v>493.87</v>
      </c>
      <c r="J28" s="96">
        <f t="shared" si="1"/>
        <v>0</v>
      </c>
      <c r="K28" s="97">
        <f t="shared" si="2"/>
        <v>493.87</v>
      </c>
      <c r="L28" s="97">
        <f t="shared" si="3"/>
        <v>1975.48</v>
      </c>
      <c r="M28" s="93"/>
      <c r="N28" s="91"/>
    </row>
    <row r="29" spans="1:14" ht="15" x14ac:dyDescent="0.2">
      <c r="A29" s="14" t="s">
        <v>71</v>
      </c>
      <c r="B29" s="14" t="s">
        <v>220</v>
      </c>
      <c r="C29" s="14">
        <v>22710</v>
      </c>
      <c r="D29" s="15" t="s">
        <v>251</v>
      </c>
      <c r="E29" s="14" t="s">
        <v>237</v>
      </c>
      <c r="F29" s="92">
        <v>25</v>
      </c>
      <c r="G29" s="93">
        <v>28.92</v>
      </c>
      <c r="H29" s="94">
        <v>0.2223</v>
      </c>
      <c r="I29" s="95">
        <f t="shared" si="0"/>
        <v>35.340000000000003</v>
      </c>
      <c r="J29" s="96">
        <f t="shared" si="1"/>
        <v>0</v>
      </c>
      <c r="K29" s="97">
        <f t="shared" si="2"/>
        <v>35.340000000000003</v>
      </c>
      <c r="L29" s="97">
        <f t="shared" si="3"/>
        <v>883.5</v>
      </c>
      <c r="M29" s="93"/>
      <c r="N29" s="91"/>
    </row>
    <row r="30" spans="1:14" ht="15" x14ac:dyDescent="0.2">
      <c r="A30" s="14" t="s">
        <v>72</v>
      </c>
      <c r="B30" s="14" t="s">
        <v>220</v>
      </c>
      <c r="C30" s="14">
        <v>22562</v>
      </c>
      <c r="D30" s="15" t="s">
        <v>252</v>
      </c>
      <c r="E30" s="14" t="s">
        <v>232</v>
      </c>
      <c r="F30" s="92">
        <v>26</v>
      </c>
      <c r="G30" s="93">
        <v>20.92</v>
      </c>
      <c r="H30" s="94">
        <v>0.2223</v>
      </c>
      <c r="I30" s="95">
        <f t="shared" si="0"/>
        <v>25.57</v>
      </c>
      <c r="J30" s="96">
        <f t="shared" si="1"/>
        <v>0</v>
      </c>
      <c r="K30" s="97">
        <f t="shared" si="2"/>
        <v>25.57</v>
      </c>
      <c r="L30" s="97">
        <f t="shared" si="3"/>
        <v>664.82</v>
      </c>
      <c r="M30" s="93"/>
      <c r="N30" s="91"/>
    </row>
    <row r="31" spans="1:14" ht="22.5" x14ac:dyDescent="0.2">
      <c r="A31" s="14" t="s">
        <v>73</v>
      </c>
      <c r="B31" s="14" t="s">
        <v>220</v>
      </c>
      <c r="C31" s="14">
        <v>210091</v>
      </c>
      <c r="D31" s="15" t="s">
        <v>253</v>
      </c>
      <c r="E31" s="14" t="s">
        <v>237</v>
      </c>
      <c r="F31" s="92">
        <v>15</v>
      </c>
      <c r="G31" s="93">
        <v>46.19</v>
      </c>
      <c r="H31" s="94">
        <v>0.2223</v>
      </c>
      <c r="I31" s="95">
        <f t="shared" si="0"/>
        <v>56.45</v>
      </c>
      <c r="J31" s="96">
        <f t="shared" si="1"/>
        <v>0</v>
      </c>
      <c r="K31" s="97">
        <f t="shared" si="2"/>
        <v>56.45</v>
      </c>
      <c r="L31" s="97">
        <f t="shared" si="3"/>
        <v>846.75</v>
      </c>
      <c r="M31" s="93"/>
      <c r="N31" s="91"/>
    </row>
    <row r="32" spans="1:14" ht="15" x14ac:dyDescent="0.2">
      <c r="A32" s="14" t="s">
        <v>74</v>
      </c>
      <c r="B32" s="14" t="s">
        <v>220</v>
      </c>
      <c r="C32" s="14">
        <v>22653</v>
      </c>
      <c r="D32" s="15" t="s">
        <v>254</v>
      </c>
      <c r="E32" s="14" t="s">
        <v>237</v>
      </c>
      <c r="F32" s="92">
        <v>36</v>
      </c>
      <c r="G32" s="93">
        <v>16.8</v>
      </c>
      <c r="H32" s="94">
        <v>0.2223</v>
      </c>
      <c r="I32" s="95">
        <f t="shared" si="0"/>
        <v>20.53</v>
      </c>
      <c r="J32" s="96">
        <f t="shared" si="1"/>
        <v>0</v>
      </c>
      <c r="K32" s="97">
        <f t="shared" si="2"/>
        <v>20.53</v>
      </c>
      <c r="L32" s="97">
        <f t="shared" si="3"/>
        <v>739.08</v>
      </c>
      <c r="M32" s="93"/>
      <c r="N32" s="91"/>
    </row>
    <row r="33" spans="1:14" ht="15" x14ac:dyDescent="0.2">
      <c r="A33" s="19" t="s">
        <v>75</v>
      </c>
      <c r="B33" s="19"/>
      <c r="C33" s="19"/>
      <c r="D33" s="20" t="s">
        <v>255</v>
      </c>
      <c r="E33" s="19"/>
      <c r="F33" s="85"/>
      <c r="G33" s="86"/>
      <c r="H33" s="87"/>
      <c r="I33" s="88"/>
      <c r="J33" s="89"/>
      <c r="K33" s="90"/>
      <c r="L33" s="90"/>
      <c r="M33" s="86">
        <f>SUM(L34:L38)</f>
        <v>8211.7999999999993</v>
      </c>
      <c r="N33" s="91"/>
    </row>
    <row r="34" spans="1:14" ht="33.75" x14ac:dyDescent="0.2">
      <c r="A34" s="14" t="s">
        <v>76</v>
      </c>
      <c r="B34" s="14" t="s">
        <v>219</v>
      </c>
      <c r="C34" s="14">
        <v>97631</v>
      </c>
      <c r="D34" s="15" t="s">
        <v>256</v>
      </c>
      <c r="E34" s="14" t="s">
        <v>237</v>
      </c>
      <c r="F34" s="92">
        <v>100</v>
      </c>
      <c r="G34" s="93">
        <v>3.63</v>
      </c>
      <c r="H34" s="94">
        <v>0.2223</v>
      </c>
      <c r="I34" s="95">
        <f t="shared" ref="I34:I38" si="4">TRUNC(G34*(1+H34),2)</f>
        <v>4.43</v>
      </c>
      <c r="J34" s="96">
        <f t="shared" ref="J34:J38" si="5">$J$188</f>
        <v>0</v>
      </c>
      <c r="K34" s="97">
        <f t="shared" ref="K34:K38" si="6">TRUNC(I34*(1-J34),2)</f>
        <v>4.43</v>
      </c>
      <c r="L34" s="97">
        <f t="shared" ref="L34:L38" si="7">TRUNC((F34*K34),2)</f>
        <v>443</v>
      </c>
      <c r="M34" s="93"/>
      <c r="N34" s="91"/>
    </row>
    <row r="35" spans="1:14" ht="15" x14ac:dyDescent="0.2">
      <c r="A35" s="14" t="s">
        <v>77</v>
      </c>
      <c r="B35" s="14" t="s">
        <v>220</v>
      </c>
      <c r="C35" s="14">
        <v>22601</v>
      </c>
      <c r="D35" s="15" t="s">
        <v>257</v>
      </c>
      <c r="E35" s="14" t="s">
        <v>258</v>
      </c>
      <c r="F35" s="92">
        <v>30</v>
      </c>
      <c r="G35" s="93">
        <v>150.02000000000001</v>
      </c>
      <c r="H35" s="94">
        <v>0.2223</v>
      </c>
      <c r="I35" s="95">
        <f t="shared" si="4"/>
        <v>183.36</v>
      </c>
      <c r="J35" s="96">
        <f t="shared" si="5"/>
        <v>0</v>
      </c>
      <c r="K35" s="97">
        <f t="shared" si="6"/>
        <v>183.36</v>
      </c>
      <c r="L35" s="97">
        <f t="shared" si="7"/>
        <v>5500.8</v>
      </c>
      <c r="M35" s="93"/>
      <c r="N35" s="91"/>
    </row>
    <row r="36" spans="1:14" ht="22.5" x14ac:dyDescent="0.2">
      <c r="A36" s="14" t="s">
        <v>78</v>
      </c>
      <c r="B36" s="14" t="s">
        <v>219</v>
      </c>
      <c r="C36" s="14">
        <v>97628</v>
      </c>
      <c r="D36" s="15" t="s">
        <v>259</v>
      </c>
      <c r="E36" s="14" t="s">
        <v>258</v>
      </c>
      <c r="F36" s="92">
        <v>2</v>
      </c>
      <c r="G36" s="93">
        <v>306.43</v>
      </c>
      <c r="H36" s="94">
        <v>0.2223</v>
      </c>
      <c r="I36" s="95">
        <f t="shared" si="4"/>
        <v>374.54</v>
      </c>
      <c r="J36" s="96">
        <f t="shared" si="5"/>
        <v>0</v>
      </c>
      <c r="K36" s="97">
        <f t="shared" si="6"/>
        <v>374.54</v>
      </c>
      <c r="L36" s="97">
        <f t="shared" si="7"/>
        <v>749.08</v>
      </c>
      <c r="M36" s="93"/>
      <c r="N36" s="91"/>
    </row>
    <row r="37" spans="1:14" ht="33.75" x14ac:dyDescent="0.2">
      <c r="A37" s="14" t="s">
        <v>79</v>
      </c>
      <c r="B37" s="14" t="s">
        <v>219</v>
      </c>
      <c r="C37" s="14">
        <v>97626</v>
      </c>
      <c r="D37" s="15" t="s">
        <v>260</v>
      </c>
      <c r="E37" s="14" t="s">
        <v>258</v>
      </c>
      <c r="F37" s="92">
        <v>1.5</v>
      </c>
      <c r="G37" s="93">
        <v>660.46</v>
      </c>
      <c r="H37" s="94">
        <v>0.2223</v>
      </c>
      <c r="I37" s="95">
        <f t="shared" si="4"/>
        <v>807.28</v>
      </c>
      <c r="J37" s="96">
        <f t="shared" si="5"/>
        <v>0</v>
      </c>
      <c r="K37" s="97">
        <f t="shared" si="6"/>
        <v>807.28</v>
      </c>
      <c r="L37" s="97">
        <f t="shared" si="7"/>
        <v>1210.92</v>
      </c>
      <c r="M37" s="93"/>
      <c r="N37" s="91"/>
    </row>
    <row r="38" spans="1:14" ht="33.75" x14ac:dyDescent="0.2">
      <c r="A38" s="14" t="s">
        <v>80</v>
      </c>
      <c r="B38" s="14" t="s">
        <v>219</v>
      </c>
      <c r="C38" s="14">
        <v>97633</v>
      </c>
      <c r="D38" s="15" t="s">
        <v>261</v>
      </c>
      <c r="E38" s="14" t="s">
        <v>237</v>
      </c>
      <c r="F38" s="92">
        <v>10</v>
      </c>
      <c r="G38" s="93">
        <v>25.2</v>
      </c>
      <c r="H38" s="94">
        <v>0.2223</v>
      </c>
      <c r="I38" s="95">
        <f t="shared" si="4"/>
        <v>30.8</v>
      </c>
      <c r="J38" s="96">
        <f t="shared" si="5"/>
        <v>0</v>
      </c>
      <c r="K38" s="97">
        <f t="shared" si="6"/>
        <v>30.8</v>
      </c>
      <c r="L38" s="97">
        <f t="shared" si="7"/>
        <v>308</v>
      </c>
      <c r="M38" s="93"/>
      <c r="N38" s="91"/>
    </row>
    <row r="39" spans="1:14" ht="15" x14ac:dyDescent="0.2">
      <c r="A39" s="19" t="s">
        <v>81</v>
      </c>
      <c r="B39" s="19"/>
      <c r="C39" s="19"/>
      <c r="D39" s="20" t="s">
        <v>262</v>
      </c>
      <c r="E39" s="19"/>
      <c r="F39" s="85"/>
      <c r="G39" s="86"/>
      <c r="H39" s="87"/>
      <c r="I39" s="88"/>
      <c r="J39" s="89"/>
      <c r="K39" s="90"/>
      <c r="L39" s="90"/>
      <c r="M39" s="86">
        <f>SUM(L40)</f>
        <v>126.7</v>
      </c>
      <c r="N39" s="91"/>
    </row>
    <row r="40" spans="1:14" ht="22.5" x14ac:dyDescent="0.2">
      <c r="A40" s="14" t="s">
        <v>82</v>
      </c>
      <c r="B40" s="14" t="s">
        <v>219</v>
      </c>
      <c r="C40" s="14">
        <v>100717</v>
      </c>
      <c r="D40" s="15" t="s">
        <v>263</v>
      </c>
      <c r="E40" s="14" t="s">
        <v>237</v>
      </c>
      <c r="F40" s="92">
        <v>10</v>
      </c>
      <c r="G40" s="93">
        <v>10.37</v>
      </c>
      <c r="H40" s="94">
        <v>0.2223</v>
      </c>
      <c r="I40" s="95">
        <f>TRUNC(G40*(1+H40),2)</f>
        <v>12.67</v>
      </c>
      <c r="J40" s="96">
        <f>$J$188</f>
        <v>0</v>
      </c>
      <c r="K40" s="97">
        <f>TRUNC(I40*(1-J40),2)</f>
        <v>12.67</v>
      </c>
      <c r="L40" s="97">
        <f>TRUNC((F40*K40),2)</f>
        <v>126.7</v>
      </c>
      <c r="M40" s="93"/>
      <c r="N40" s="91"/>
    </row>
    <row r="41" spans="1:14" ht="22.5" x14ac:dyDescent="0.2">
      <c r="A41" s="21">
        <v>2</v>
      </c>
      <c r="B41" s="22"/>
      <c r="C41" s="22"/>
      <c r="D41" s="70" t="s">
        <v>32</v>
      </c>
      <c r="E41" s="22"/>
      <c r="F41" s="77"/>
      <c r="G41" s="78"/>
      <c r="H41" s="79"/>
      <c r="I41" s="80"/>
      <c r="J41" s="81"/>
      <c r="K41" s="82"/>
      <c r="L41" s="82"/>
      <c r="M41" s="78"/>
      <c r="N41" s="84">
        <f>SUM(M42)</f>
        <v>26866.38</v>
      </c>
    </row>
    <row r="42" spans="1:14" ht="15" x14ac:dyDescent="0.2">
      <c r="A42" s="19" t="s">
        <v>83</v>
      </c>
      <c r="B42" s="19"/>
      <c r="C42" s="19"/>
      <c r="D42" s="20" t="s">
        <v>264</v>
      </c>
      <c r="E42" s="19"/>
      <c r="F42" s="85"/>
      <c r="G42" s="86"/>
      <c r="H42" s="87"/>
      <c r="I42" s="88"/>
      <c r="J42" s="89"/>
      <c r="K42" s="90"/>
      <c r="L42" s="90"/>
      <c r="M42" s="86">
        <f>SUM(L43)</f>
        <v>26866.38</v>
      </c>
      <c r="N42" s="91"/>
    </row>
    <row r="43" spans="1:14" ht="56.25" x14ac:dyDescent="0.2">
      <c r="A43" s="14" t="s">
        <v>84</v>
      </c>
      <c r="B43" s="14" t="s">
        <v>221</v>
      </c>
      <c r="C43" s="14" t="s">
        <v>225</v>
      </c>
      <c r="D43" s="15" t="s">
        <v>265</v>
      </c>
      <c r="E43" s="99">
        <v>1</v>
      </c>
      <c r="F43" s="92">
        <v>1</v>
      </c>
      <c r="G43" s="93">
        <v>21980.19</v>
      </c>
      <c r="H43" s="94">
        <v>0.2223</v>
      </c>
      <c r="I43" s="95">
        <f>TRUNC(G43*(1+H43),2)</f>
        <v>26866.38</v>
      </c>
      <c r="J43" s="96">
        <f>$J$188</f>
        <v>0</v>
      </c>
      <c r="K43" s="97">
        <f>TRUNC(I43*(1-J43),2)</f>
        <v>26866.38</v>
      </c>
      <c r="L43" s="97">
        <f>TRUNC((F43*K43),2)</f>
        <v>26866.38</v>
      </c>
      <c r="M43" s="93"/>
      <c r="N43" s="91"/>
    </row>
    <row r="44" spans="1:14" ht="22.5" x14ac:dyDescent="0.2">
      <c r="A44" s="21">
        <v>3</v>
      </c>
      <c r="B44" s="22"/>
      <c r="C44" s="22"/>
      <c r="D44" s="70" t="s">
        <v>266</v>
      </c>
      <c r="E44" s="22"/>
      <c r="F44" s="77"/>
      <c r="G44" s="78"/>
      <c r="H44" s="79"/>
      <c r="I44" s="80"/>
      <c r="J44" s="81"/>
      <c r="K44" s="82"/>
      <c r="L44" s="82"/>
      <c r="M44" s="78"/>
      <c r="N44" s="84">
        <f>SUM(M45:M68)</f>
        <v>56992.540000000008</v>
      </c>
    </row>
    <row r="45" spans="1:14" ht="15" x14ac:dyDescent="0.2">
      <c r="A45" s="19" t="s">
        <v>85</v>
      </c>
      <c r="B45" s="19"/>
      <c r="C45" s="19"/>
      <c r="D45" s="20" t="s">
        <v>267</v>
      </c>
      <c r="E45" s="19"/>
      <c r="F45" s="85"/>
      <c r="G45" s="86"/>
      <c r="H45" s="87"/>
      <c r="I45" s="88"/>
      <c r="J45" s="89"/>
      <c r="K45" s="90"/>
      <c r="L45" s="90"/>
      <c r="M45" s="86">
        <f>SUM(L46)</f>
        <v>348.3</v>
      </c>
      <c r="N45" s="91"/>
    </row>
    <row r="46" spans="1:14" ht="22.5" x14ac:dyDescent="0.2">
      <c r="A46" s="14" t="s">
        <v>86</v>
      </c>
      <c r="B46" s="14" t="s">
        <v>219</v>
      </c>
      <c r="C46" s="14">
        <v>84084</v>
      </c>
      <c r="D46" s="15" t="s">
        <v>268</v>
      </c>
      <c r="E46" s="14" t="s">
        <v>237</v>
      </c>
      <c r="F46" s="92">
        <v>30</v>
      </c>
      <c r="G46" s="93">
        <v>9.5</v>
      </c>
      <c r="H46" s="94">
        <v>0.2223</v>
      </c>
      <c r="I46" s="95">
        <f>TRUNC(G46*(1+H46),2)</f>
        <v>11.61</v>
      </c>
      <c r="J46" s="96">
        <f>$J$188</f>
        <v>0</v>
      </c>
      <c r="K46" s="97">
        <f>TRUNC(I46*(1-J46),2)</f>
        <v>11.61</v>
      </c>
      <c r="L46" s="97">
        <f>TRUNC((F46*K46),2)</f>
        <v>348.3</v>
      </c>
      <c r="M46" s="93"/>
      <c r="N46" s="91"/>
    </row>
    <row r="47" spans="1:14" ht="15" x14ac:dyDescent="0.2">
      <c r="A47" s="19" t="s">
        <v>87</v>
      </c>
      <c r="B47" s="19"/>
      <c r="C47" s="19"/>
      <c r="D47" s="20" t="s">
        <v>269</v>
      </c>
      <c r="E47" s="19"/>
      <c r="F47" s="85"/>
      <c r="G47" s="86"/>
      <c r="H47" s="87"/>
      <c r="I47" s="88"/>
      <c r="J47" s="89"/>
      <c r="K47" s="90"/>
      <c r="L47" s="90"/>
      <c r="M47" s="86">
        <f>SUM(L48)</f>
        <v>690.14</v>
      </c>
      <c r="N47" s="91"/>
    </row>
    <row r="48" spans="1:14" ht="56.25" x14ac:dyDescent="0.2">
      <c r="A48" s="14" t="s">
        <v>88</v>
      </c>
      <c r="B48" s="14" t="s">
        <v>219</v>
      </c>
      <c r="C48" s="14">
        <v>100722</v>
      </c>
      <c r="D48" s="15" t="s">
        <v>270</v>
      </c>
      <c r="E48" s="14" t="s">
        <v>237</v>
      </c>
      <c r="F48" s="92">
        <v>22</v>
      </c>
      <c r="G48" s="93">
        <v>25.67</v>
      </c>
      <c r="H48" s="94">
        <v>0.2223</v>
      </c>
      <c r="I48" s="95">
        <f>TRUNC(G48*(1+H48),2)</f>
        <v>31.37</v>
      </c>
      <c r="J48" s="96">
        <f>$J$188</f>
        <v>0</v>
      </c>
      <c r="K48" s="97">
        <f>TRUNC(I48*(1-J48),2)</f>
        <v>31.37</v>
      </c>
      <c r="L48" s="97">
        <f>TRUNC((F48*K48),2)</f>
        <v>690.14</v>
      </c>
      <c r="M48" s="93"/>
      <c r="N48" s="91"/>
    </row>
    <row r="49" spans="1:14" ht="15" x14ac:dyDescent="0.2">
      <c r="A49" s="19" t="s">
        <v>89</v>
      </c>
      <c r="B49" s="19"/>
      <c r="C49" s="19"/>
      <c r="D49" s="20" t="s">
        <v>271</v>
      </c>
      <c r="E49" s="19"/>
      <c r="F49" s="85"/>
      <c r="G49" s="86"/>
      <c r="H49" s="87"/>
      <c r="I49" s="88"/>
      <c r="J49" s="89"/>
      <c r="K49" s="90"/>
      <c r="L49" s="90"/>
      <c r="M49" s="86">
        <f>SUM(L50:L53)</f>
        <v>2236.1999999999998</v>
      </c>
      <c r="N49" s="91"/>
    </row>
    <row r="50" spans="1:14" ht="56.25" x14ac:dyDescent="0.2">
      <c r="A50" s="14" t="s">
        <v>90</v>
      </c>
      <c r="B50" s="14" t="s">
        <v>219</v>
      </c>
      <c r="C50" s="14">
        <v>92785</v>
      </c>
      <c r="D50" s="15" t="s">
        <v>272</v>
      </c>
      <c r="E50" s="14" t="s">
        <v>273</v>
      </c>
      <c r="F50" s="92">
        <v>30</v>
      </c>
      <c r="G50" s="93">
        <v>19.850000000000001</v>
      </c>
      <c r="H50" s="94">
        <v>0.2223</v>
      </c>
      <c r="I50" s="95">
        <f t="shared" ref="I50:I53" si="8">TRUNC(G50*(1+H50),2)</f>
        <v>24.26</v>
      </c>
      <c r="J50" s="96">
        <f t="shared" ref="J50:J53" si="9">$J$188</f>
        <v>0</v>
      </c>
      <c r="K50" s="97">
        <f t="shared" ref="K50:K53" si="10">TRUNC(I50*(1-J50),2)</f>
        <v>24.26</v>
      </c>
      <c r="L50" s="97">
        <f t="shared" ref="L50:L53" si="11">TRUNC((F50*K50),2)</f>
        <v>727.8</v>
      </c>
      <c r="M50" s="93"/>
      <c r="N50" s="91"/>
    </row>
    <row r="51" spans="1:14" ht="56.25" x14ac:dyDescent="0.2">
      <c r="A51" s="14" t="s">
        <v>91</v>
      </c>
      <c r="B51" s="14" t="s">
        <v>219</v>
      </c>
      <c r="C51" s="14">
        <v>92788</v>
      </c>
      <c r="D51" s="15" t="s">
        <v>274</v>
      </c>
      <c r="E51" s="14" t="s">
        <v>273</v>
      </c>
      <c r="F51" s="92">
        <v>30</v>
      </c>
      <c r="G51" s="93">
        <v>14.13</v>
      </c>
      <c r="H51" s="94">
        <v>0.2223</v>
      </c>
      <c r="I51" s="95">
        <f t="shared" si="8"/>
        <v>17.27</v>
      </c>
      <c r="J51" s="96">
        <f t="shared" si="9"/>
        <v>0</v>
      </c>
      <c r="K51" s="97">
        <f t="shared" si="10"/>
        <v>17.27</v>
      </c>
      <c r="L51" s="97">
        <f t="shared" si="11"/>
        <v>518.1</v>
      </c>
      <c r="M51" s="93"/>
      <c r="N51" s="91"/>
    </row>
    <row r="52" spans="1:14" ht="22.5" x14ac:dyDescent="0.2">
      <c r="A52" s="14" t="s">
        <v>92</v>
      </c>
      <c r="B52" s="14" t="s">
        <v>219</v>
      </c>
      <c r="C52" s="14">
        <v>92801</v>
      </c>
      <c r="D52" s="15" t="s">
        <v>275</v>
      </c>
      <c r="E52" s="14" t="s">
        <v>273</v>
      </c>
      <c r="F52" s="92">
        <v>30</v>
      </c>
      <c r="G52" s="93">
        <v>14.98</v>
      </c>
      <c r="H52" s="94">
        <v>0.2223</v>
      </c>
      <c r="I52" s="95">
        <f t="shared" si="8"/>
        <v>18.309999999999999</v>
      </c>
      <c r="J52" s="96">
        <f t="shared" si="9"/>
        <v>0</v>
      </c>
      <c r="K52" s="97">
        <f t="shared" si="10"/>
        <v>18.309999999999999</v>
      </c>
      <c r="L52" s="97">
        <f t="shared" si="11"/>
        <v>549.29999999999995</v>
      </c>
      <c r="M52" s="93"/>
      <c r="N52" s="91"/>
    </row>
    <row r="53" spans="1:14" ht="22.5" x14ac:dyDescent="0.2">
      <c r="A53" s="14" t="s">
        <v>93</v>
      </c>
      <c r="B53" s="14" t="s">
        <v>219</v>
      </c>
      <c r="C53" s="14">
        <v>92804</v>
      </c>
      <c r="D53" s="15" t="s">
        <v>276</v>
      </c>
      <c r="E53" s="14" t="s">
        <v>273</v>
      </c>
      <c r="F53" s="92">
        <v>30</v>
      </c>
      <c r="G53" s="93">
        <v>12.03</v>
      </c>
      <c r="H53" s="94">
        <v>0.2223</v>
      </c>
      <c r="I53" s="95">
        <f t="shared" si="8"/>
        <v>14.7</v>
      </c>
      <c r="J53" s="96">
        <f t="shared" si="9"/>
        <v>0</v>
      </c>
      <c r="K53" s="97">
        <f t="shared" si="10"/>
        <v>14.7</v>
      </c>
      <c r="L53" s="97">
        <f t="shared" si="11"/>
        <v>441</v>
      </c>
      <c r="M53" s="93"/>
      <c r="N53" s="91"/>
    </row>
    <row r="54" spans="1:14" ht="15" x14ac:dyDescent="0.2">
      <c r="A54" s="19" t="s">
        <v>94</v>
      </c>
      <c r="B54" s="19"/>
      <c r="C54" s="19"/>
      <c r="D54" s="20" t="s">
        <v>277</v>
      </c>
      <c r="E54" s="19"/>
      <c r="F54" s="85"/>
      <c r="G54" s="86"/>
      <c r="H54" s="87"/>
      <c r="I54" s="88"/>
      <c r="J54" s="89"/>
      <c r="K54" s="90"/>
      <c r="L54" s="90"/>
      <c r="M54" s="86">
        <f>SUM(L55:L56)</f>
        <v>2876.3</v>
      </c>
      <c r="N54" s="91"/>
    </row>
    <row r="55" spans="1:14" ht="56.25" x14ac:dyDescent="0.2">
      <c r="A55" s="14" t="s">
        <v>95</v>
      </c>
      <c r="B55" s="14" t="s">
        <v>219</v>
      </c>
      <c r="C55" s="14">
        <v>92718</v>
      </c>
      <c r="D55" s="15" t="s">
        <v>278</v>
      </c>
      <c r="E55" s="14" t="s">
        <v>258</v>
      </c>
      <c r="F55" s="92">
        <v>1.5</v>
      </c>
      <c r="G55" s="93">
        <v>620.92999999999995</v>
      </c>
      <c r="H55" s="94">
        <v>0.2223</v>
      </c>
      <c r="I55" s="95">
        <f t="shared" ref="I55:I56" si="12">TRUNC(G55*(1+H55),2)</f>
        <v>758.96</v>
      </c>
      <c r="J55" s="96">
        <f t="shared" ref="J55:J56" si="13">$J$188</f>
        <v>0</v>
      </c>
      <c r="K55" s="97">
        <f t="shared" ref="K55:K56" si="14">TRUNC(I55*(1-J55),2)</f>
        <v>758.96</v>
      </c>
      <c r="L55" s="97">
        <f t="shared" ref="L55:L56" si="15">TRUNC((F55*K55),2)</f>
        <v>1138.44</v>
      </c>
      <c r="M55" s="93"/>
      <c r="N55" s="91"/>
    </row>
    <row r="56" spans="1:14" ht="67.5" x14ac:dyDescent="0.2">
      <c r="A56" s="14" t="s">
        <v>96</v>
      </c>
      <c r="B56" s="14" t="s">
        <v>219</v>
      </c>
      <c r="C56" s="14">
        <v>92741</v>
      </c>
      <c r="D56" s="15" t="s">
        <v>279</v>
      </c>
      <c r="E56" s="14" t="s">
        <v>258</v>
      </c>
      <c r="F56" s="92">
        <v>2</v>
      </c>
      <c r="G56" s="93">
        <v>710.9</v>
      </c>
      <c r="H56" s="94">
        <v>0.2223</v>
      </c>
      <c r="I56" s="95">
        <f t="shared" si="12"/>
        <v>868.93</v>
      </c>
      <c r="J56" s="96">
        <f t="shared" si="13"/>
        <v>0</v>
      </c>
      <c r="K56" s="97">
        <f t="shared" si="14"/>
        <v>868.93</v>
      </c>
      <c r="L56" s="97">
        <f t="shared" si="15"/>
        <v>1737.86</v>
      </c>
      <c r="M56" s="93"/>
      <c r="N56" s="91"/>
    </row>
    <row r="57" spans="1:14" ht="22.5" x14ac:dyDescent="0.2">
      <c r="A57" s="19" t="s">
        <v>97</v>
      </c>
      <c r="B57" s="19"/>
      <c r="C57" s="19"/>
      <c r="D57" s="20" t="s">
        <v>280</v>
      </c>
      <c r="E57" s="19"/>
      <c r="F57" s="85"/>
      <c r="G57" s="86"/>
      <c r="H57" s="87"/>
      <c r="I57" s="88"/>
      <c r="J57" s="89"/>
      <c r="K57" s="90"/>
      <c r="L57" s="90"/>
      <c r="M57" s="86">
        <f>SUM(L58)</f>
        <v>133.08000000000001</v>
      </c>
      <c r="N57" s="91"/>
    </row>
    <row r="58" spans="1:14" ht="67.5" x14ac:dyDescent="0.2">
      <c r="A58" s="14" t="s">
        <v>98</v>
      </c>
      <c r="B58" s="14" t="s">
        <v>219</v>
      </c>
      <c r="C58" s="14">
        <v>87498</v>
      </c>
      <c r="D58" s="15" t="s">
        <v>281</v>
      </c>
      <c r="E58" s="14" t="s">
        <v>237</v>
      </c>
      <c r="F58" s="92">
        <v>1</v>
      </c>
      <c r="G58" s="93">
        <v>108.88</v>
      </c>
      <c r="H58" s="94">
        <v>0.2223</v>
      </c>
      <c r="I58" s="95">
        <f>TRUNC(G58*(1+H58),2)</f>
        <v>133.08000000000001</v>
      </c>
      <c r="J58" s="96">
        <f>$J$188</f>
        <v>0</v>
      </c>
      <c r="K58" s="97">
        <f>TRUNC(I58*(1-J58),2)</f>
        <v>133.08000000000001</v>
      </c>
      <c r="L58" s="97">
        <f>TRUNC((F58*K58),2)</f>
        <v>133.08000000000001</v>
      </c>
      <c r="M58" s="93"/>
      <c r="N58" s="91"/>
    </row>
    <row r="59" spans="1:14" ht="22.5" x14ac:dyDescent="0.2">
      <c r="A59" s="19" t="s">
        <v>99</v>
      </c>
      <c r="B59" s="19"/>
      <c r="C59" s="19"/>
      <c r="D59" s="20" t="s">
        <v>282</v>
      </c>
      <c r="E59" s="19"/>
      <c r="F59" s="85"/>
      <c r="G59" s="86"/>
      <c r="H59" s="87"/>
      <c r="I59" s="88"/>
      <c r="J59" s="89"/>
      <c r="K59" s="90"/>
      <c r="L59" s="90"/>
      <c r="M59" s="86">
        <f>SUM(L60)</f>
        <v>79.84</v>
      </c>
      <c r="N59" s="91"/>
    </row>
    <row r="60" spans="1:14" ht="67.5" x14ac:dyDescent="0.2">
      <c r="A60" s="14" t="s">
        <v>100</v>
      </c>
      <c r="B60" s="14" t="s">
        <v>219</v>
      </c>
      <c r="C60" s="14">
        <v>87498</v>
      </c>
      <c r="D60" s="15" t="s">
        <v>281</v>
      </c>
      <c r="E60" s="14" t="s">
        <v>237</v>
      </c>
      <c r="F60" s="92">
        <v>0.6</v>
      </c>
      <c r="G60" s="93">
        <v>108.88</v>
      </c>
      <c r="H60" s="94">
        <v>0.2223</v>
      </c>
      <c r="I60" s="95">
        <f>TRUNC(G60*(1+H60),2)</f>
        <v>133.08000000000001</v>
      </c>
      <c r="J60" s="96">
        <f>$J$188</f>
        <v>0</v>
      </c>
      <c r="K60" s="97">
        <f>TRUNC(I60*(1-J60),2)</f>
        <v>133.08000000000001</v>
      </c>
      <c r="L60" s="97">
        <f>TRUNC((F60*K60),2)</f>
        <v>79.84</v>
      </c>
      <c r="M60" s="93"/>
      <c r="N60" s="91"/>
    </row>
    <row r="61" spans="1:14" ht="15" x14ac:dyDescent="0.2">
      <c r="A61" s="19" t="s">
        <v>101</v>
      </c>
      <c r="B61" s="19"/>
      <c r="C61" s="19"/>
      <c r="D61" s="20" t="s">
        <v>283</v>
      </c>
      <c r="E61" s="19"/>
      <c r="F61" s="85"/>
      <c r="G61" s="86"/>
      <c r="H61" s="87"/>
      <c r="I61" s="88"/>
      <c r="J61" s="89"/>
      <c r="K61" s="90"/>
      <c r="L61" s="90"/>
      <c r="M61" s="86">
        <f>SUM(L62)</f>
        <v>1335.12</v>
      </c>
      <c r="N61" s="91"/>
    </row>
    <row r="62" spans="1:14" ht="22.5" x14ac:dyDescent="0.2">
      <c r="A62" s="14" t="s">
        <v>102</v>
      </c>
      <c r="B62" s="14" t="s">
        <v>220</v>
      </c>
      <c r="C62" s="14">
        <v>40160</v>
      </c>
      <c r="D62" s="15" t="s">
        <v>284</v>
      </c>
      <c r="E62" s="14" t="s">
        <v>237</v>
      </c>
      <c r="F62" s="92">
        <v>24</v>
      </c>
      <c r="G62" s="93">
        <v>45.52</v>
      </c>
      <c r="H62" s="94">
        <v>0.2223</v>
      </c>
      <c r="I62" s="95">
        <f>TRUNC(G62*(1+H62),2)</f>
        <v>55.63</v>
      </c>
      <c r="J62" s="96">
        <f>$J$188</f>
        <v>0</v>
      </c>
      <c r="K62" s="97">
        <f>TRUNC(I62*(1-J62),2)</f>
        <v>55.63</v>
      </c>
      <c r="L62" s="97">
        <f>TRUNC((F62*K62),2)</f>
        <v>1335.12</v>
      </c>
      <c r="M62" s="93"/>
      <c r="N62" s="91"/>
    </row>
    <row r="63" spans="1:14" ht="15" x14ac:dyDescent="0.2">
      <c r="A63" s="19" t="s">
        <v>103</v>
      </c>
      <c r="B63" s="19"/>
      <c r="C63" s="19"/>
      <c r="D63" s="20" t="s">
        <v>285</v>
      </c>
      <c r="E63" s="19"/>
      <c r="F63" s="85"/>
      <c r="G63" s="86"/>
      <c r="H63" s="87"/>
      <c r="I63" s="88"/>
      <c r="J63" s="89"/>
      <c r="K63" s="90"/>
      <c r="L63" s="90"/>
      <c r="M63" s="86">
        <f>SUM(L64)</f>
        <v>22480.400000000001</v>
      </c>
      <c r="N63" s="91"/>
    </row>
    <row r="64" spans="1:14" ht="56.25" x14ac:dyDescent="0.2">
      <c r="A64" s="14" t="s">
        <v>104</v>
      </c>
      <c r="B64" s="14" t="s">
        <v>219</v>
      </c>
      <c r="C64" s="14">
        <v>94207</v>
      </c>
      <c r="D64" s="15" t="s">
        <v>286</v>
      </c>
      <c r="E64" s="14" t="s">
        <v>237</v>
      </c>
      <c r="F64" s="92">
        <v>430</v>
      </c>
      <c r="G64" s="93">
        <v>42.78</v>
      </c>
      <c r="H64" s="94">
        <v>0.2223</v>
      </c>
      <c r="I64" s="95">
        <f>TRUNC(G64*(1+H64),2)</f>
        <v>52.28</v>
      </c>
      <c r="J64" s="96">
        <f>$J$188</f>
        <v>0</v>
      </c>
      <c r="K64" s="97">
        <f>TRUNC(I64*(1-J64),2)</f>
        <v>52.28</v>
      </c>
      <c r="L64" s="97">
        <f>TRUNC((F64*K64),2)</f>
        <v>22480.400000000001</v>
      </c>
      <c r="M64" s="93"/>
      <c r="N64" s="91"/>
    </row>
    <row r="65" spans="1:14" ht="22.5" x14ac:dyDescent="0.2">
      <c r="A65" s="19" t="s">
        <v>105</v>
      </c>
      <c r="B65" s="19"/>
      <c r="C65" s="19"/>
      <c r="D65" s="20" t="s">
        <v>287</v>
      </c>
      <c r="E65" s="19"/>
      <c r="F65" s="85"/>
      <c r="G65" s="86"/>
      <c r="H65" s="87"/>
      <c r="I65" s="88"/>
      <c r="J65" s="89"/>
      <c r="K65" s="90"/>
      <c r="L65" s="90"/>
      <c r="M65" s="86">
        <f>SUM(L66:L67)</f>
        <v>11792.14</v>
      </c>
      <c r="N65" s="91"/>
    </row>
    <row r="66" spans="1:14" ht="22.5" x14ac:dyDescent="0.2">
      <c r="A66" s="14" t="s">
        <v>106</v>
      </c>
      <c r="B66" s="14" t="s">
        <v>220</v>
      </c>
      <c r="C66" s="14">
        <v>90090</v>
      </c>
      <c r="D66" s="15" t="s">
        <v>288</v>
      </c>
      <c r="E66" s="14" t="s">
        <v>237</v>
      </c>
      <c r="F66" s="92">
        <v>10</v>
      </c>
      <c r="G66" s="93">
        <v>176.78</v>
      </c>
      <c r="H66" s="94">
        <v>0.2223</v>
      </c>
      <c r="I66" s="95">
        <f t="shared" ref="I66:I67" si="16">TRUNC(G66*(1+H66),2)</f>
        <v>216.07</v>
      </c>
      <c r="J66" s="96">
        <f t="shared" ref="J66:J67" si="17">$J$188</f>
        <v>0</v>
      </c>
      <c r="K66" s="97">
        <f t="shared" ref="K66:K67" si="18">TRUNC(I66*(1-J66),2)</f>
        <v>216.07</v>
      </c>
      <c r="L66" s="97">
        <f t="shared" ref="L66:L67" si="19">TRUNC((F66*K66),2)</f>
        <v>2160.6999999999998</v>
      </c>
      <c r="M66" s="93"/>
      <c r="N66" s="91"/>
    </row>
    <row r="67" spans="1:14" ht="15" x14ac:dyDescent="0.2">
      <c r="A67" s="14" t="s">
        <v>107</v>
      </c>
      <c r="B67" s="14" t="s">
        <v>220</v>
      </c>
      <c r="C67" s="14">
        <v>23403</v>
      </c>
      <c r="D67" s="15" t="s">
        <v>289</v>
      </c>
      <c r="E67" s="14" t="s">
        <v>237</v>
      </c>
      <c r="F67" s="92">
        <v>36</v>
      </c>
      <c r="G67" s="93">
        <v>218.89</v>
      </c>
      <c r="H67" s="94">
        <v>0.2223</v>
      </c>
      <c r="I67" s="95">
        <f t="shared" si="16"/>
        <v>267.54000000000002</v>
      </c>
      <c r="J67" s="96">
        <f t="shared" si="17"/>
        <v>0</v>
      </c>
      <c r="K67" s="97">
        <f t="shared" si="18"/>
        <v>267.54000000000002</v>
      </c>
      <c r="L67" s="97">
        <f t="shared" si="19"/>
        <v>9631.44</v>
      </c>
      <c r="M67" s="93"/>
      <c r="N67" s="91"/>
    </row>
    <row r="68" spans="1:14" ht="15" x14ac:dyDescent="0.2">
      <c r="A68" s="19" t="s">
        <v>108</v>
      </c>
      <c r="B68" s="19"/>
      <c r="C68" s="19"/>
      <c r="D68" s="20" t="s">
        <v>290</v>
      </c>
      <c r="E68" s="19"/>
      <c r="F68" s="85"/>
      <c r="G68" s="86"/>
      <c r="H68" s="87"/>
      <c r="I68" s="88"/>
      <c r="J68" s="89"/>
      <c r="K68" s="90"/>
      <c r="L68" s="90"/>
      <c r="M68" s="86">
        <f>SUM(L70:L72)</f>
        <v>15021.02</v>
      </c>
      <c r="N68" s="91"/>
    </row>
    <row r="69" spans="1:14" ht="15" x14ac:dyDescent="0.2">
      <c r="A69" s="14" t="s">
        <v>109</v>
      </c>
      <c r="B69" s="14"/>
      <c r="C69" s="14"/>
      <c r="D69" s="15" t="s">
        <v>291</v>
      </c>
      <c r="E69" s="14"/>
      <c r="F69" s="92"/>
      <c r="G69" s="93"/>
      <c r="H69" s="100"/>
      <c r="I69" s="101"/>
      <c r="J69" s="102"/>
      <c r="K69" s="103"/>
      <c r="L69" s="103"/>
      <c r="M69" s="93"/>
      <c r="N69" s="91"/>
    </row>
    <row r="70" spans="1:14" ht="22.5" x14ac:dyDescent="0.2">
      <c r="A70" s="14" t="s">
        <v>110</v>
      </c>
      <c r="B70" s="14" t="s">
        <v>219</v>
      </c>
      <c r="C70" s="14">
        <v>100701</v>
      </c>
      <c r="D70" s="15" t="s">
        <v>292</v>
      </c>
      <c r="E70" s="14" t="s">
        <v>237</v>
      </c>
      <c r="F70" s="92">
        <v>5</v>
      </c>
      <c r="G70" s="93">
        <v>583.41999999999996</v>
      </c>
      <c r="H70" s="94">
        <v>0.2223</v>
      </c>
      <c r="I70" s="95">
        <f>TRUNC(G70*(1+H70),2)</f>
        <v>713.11</v>
      </c>
      <c r="J70" s="96">
        <f>$J$188</f>
        <v>0</v>
      </c>
      <c r="K70" s="97">
        <f>TRUNC(I70*(1-J70),2)</f>
        <v>713.11</v>
      </c>
      <c r="L70" s="97">
        <f>TRUNC((F70*K70),2)</f>
        <v>3565.55</v>
      </c>
      <c r="M70" s="93"/>
      <c r="N70" s="91"/>
    </row>
    <row r="71" spans="1:14" ht="15" x14ac:dyDescent="0.2">
      <c r="A71" s="14" t="s">
        <v>111</v>
      </c>
      <c r="B71" s="14"/>
      <c r="C71" s="14"/>
      <c r="D71" s="15" t="s">
        <v>293</v>
      </c>
      <c r="E71" s="14"/>
      <c r="F71" s="92"/>
      <c r="G71" s="93"/>
      <c r="H71" s="100"/>
      <c r="I71" s="101"/>
      <c r="J71" s="102"/>
      <c r="K71" s="103"/>
      <c r="L71" s="103"/>
      <c r="M71" s="93"/>
      <c r="N71" s="91"/>
    </row>
    <row r="72" spans="1:14" ht="45" x14ac:dyDescent="0.2">
      <c r="A72" s="14" t="s">
        <v>112</v>
      </c>
      <c r="B72" s="14" t="s">
        <v>219</v>
      </c>
      <c r="C72" s="14">
        <v>94569</v>
      </c>
      <c r="D72" s="15" t="s">
        <v>294</v>
      </c>
      <c r="E72" s="14" t="s">
        <v>237</v>
      </c>
      <c r="F72" s="92">
        <v>13</v>
      </c>
      <c r="G72" s="93">
        <v>720.93</v>
      </c>
      <c r="H72" s="94">
        <v>0.2223</v>
      </c>
      <c r="I72" s="95">
        <f>TRUNC(G72*(1+H72),2)</f>
        <v>881.19</v>
      </c>
      <c r="J72" s="96">
        <f>$J$188</f>
        <v>0</v>
      </c>
      <c r="K72" s="97">
        <f>TRUNC(I72*(1-J72),2)</f>
        <v>881.19</v>
      </c>
      <c r="L72" s="97">
        <f>TRUNC((F72*K72),2)</f>
        <v>11455.47</v>
      </c>
      <c r="M72" s="93"/>
      <c r="N72" s="91"/>
    </row>
    <row r="73" spans="1:14" ht="15" x14ac:dyDescent="0.2">
      <c r="A73" s="21">
        <v>4</v>
      </c>
      <c r="B73" s="22"/>
      <c r="C73" s="22"/>
      <c r="D73" s="70" t="s">
        <v>295</v>
      </c>
      <c r="E73" s="22"/>
      <c r="F73" s="77"/>
      <c r="G73" s="78"/>
      <c r="H73" s="79"/>
      <c r="I73" s="80"/>
      <c r="J73" s="81"/>
      <c r="K73" s="82"/>
      <c r="L73" s="82"/>
      <c r="M73" s="78"/>
      <c r="N73" s="84">
        <f>SUM(M74:M106)</f>
        <v>138608.59000000003</v>
      </c>
    </row>
    <row r="74" spans="1:14" ht="15" x14ac:dyDescent="0.2">
      <c r="A74" s="19" t="s">
        <v>113</v>
      </c>
      <c r="B74" s="19"/>
      <c r="C74" s="19"/>
      <c r="D74" s="20" t="s">
        <v>296</v>
      </c>
      <c r="E74" s="19"/>
      <c r="F74" s="85"/>
      <c r="G74" s="86"/>
      <c r="H74" s="87"/>
      <c r="I74" s="88"/>
      <c r="J74" s="89"/>
      <c r="K74" s="90"/>
      <c r="L74" s="90"/>
      <c r="M74" s="86">
        <f>SUM(L75:L76)</f>
        <v>10646.2</v>
      </c>
      <c r="N74" s="91"/>
    </row>
    <row r="75" spans="1:14" ht="67.5" x14ac:dyDescent="0.2">
      <c r="A75" s="14" t="s">
        <v>114</v>
      </c>
      <c r="B75" s="14" t="s">
        <v>219</v>
      </c>
      <c r="C75" s="14">
        <v>87530</v>
      </c>
      <c r="D75" s="15" t="s">
        <v>297</v>
      </c>
      <c r="E75" s="14" t="s">
        <v>237</v>
      </c>
      <c r="F75" s="92">
        <v>80</v>
      </c>
      <c r="G75" s="93">
        <v>41.16</v>
      </c>
      <c r="H75" s="94">
        <v>0.2223</v>
      </c>
      <c r="I75" s="95">
        <f t="shared" ref="I75:I76" si="20">TRUNC(G75*(1+H75),2)</f>
        <v>50.3</v>
      </c>
      <c r="J75" s="96">
        <f t="shared" ref="J75:J76" si="21">$J$188</f>
        <v>0</v>
      </c>
      <c r="K75" s="97">
        <f t="shared" ref="K75:K76" si="22">TRUNC(I75*(1-J75),2)</f>
        <v>50.3</v>
      </c>
      <c r="L75" s="97">
        <f t="shared" ref="L75:L76" si="23">TRUNC((F75*K75),2)</f>
        <v>4024</v>
      </c>
      <c r="M75" s="93"/>
      <c r="N75" s="91"/>
    </row>
    <row r="76" spans="1:14" ht="56.25" x14ac:dyDescent="0.2">
      <c r="A76" s="14" t="s">
        <v>115</v>
      </c>
      <c r="B76" s="14" t="s">
        <v>219</v>
      </c>
      <c r="C76" s="14">
        <v>87775</v>
      </c>
      <c r="D76" s="15" t="s">
        <v>298</v>
      </c>
      <c r="E76" s="14" t="s">
        <v>237</v>
      </c>
      <c r="F76" s="92">
        <v>90</v>
      </c>
      <c r="G76" s="93">
        <v>60.2</v>
      </c>
      <c r="H76" s="94">
        <v>0.2223</v>
      </c>
      <c r="I76" s="95">
        <f t="shared" si="20"/>
        <v>73.58</v>
      </c>
      <c r="J76" s="96">
        <f t="shared" si="21"/>
        <v>0</v>
      </c>
      <c r="K76" s="97">
        <f t="shared" si="22"/>
        <v>73.58</v>
      </c>
      <c r="L76" s="97">
        <f t="shared" si="23"/>
        <v>6622.2</v>
      </c>
      <c r="M76" s="93"/>
      <c r="N76" s="91"/>
    </row>
    <row r="77" spans="1:14" ht="15" x14ac:dyDescent="0.2">
      <c r="A77" s="19" t="s">
        <v>116</v>
      </c>
      <c r="B77" s="19"/>
      <c r="C77" s="19"/>
      <c r="D77" s="20" t="s">
        <v>299</v>
      </c>
      <c r="E77" s="19"/>
      <c r="F77" s="85"/>
      <c r="G77" s="86"/>
      <c r="H77" s="87"/>
      <c r="I77" s="88"/>
      <c r="J77" s="89"/>
      <c r="K77" s="90"/>
      <c r="L77" s="90"/>
      <c r="M77" s="86">
        <f>SUM(L78:L79)</f>
        <v>15768</v>
      </c>
      <c r="N77" s="91"/>
    </row>
    <row r="78" spans="1:14" ht="22.5" x14ac:dyDescent="0.2">
      <c r="A78" s="14" t="s">
        <v>117</v>
      </c>
      <c r="B78" s="14" t="s">
        <v>219</v>
      </c>
      <c r="C78" s="14">
        <v>88494</v>
      </c>
      <c r="D78" s="15" t="s">
        <v>300</v>
      </c>
      <c r="E78" s="14" t="s">
        <v>237</v>
      </c>
      <c r="F78" s="92">
        <v>100</v>
      </c>
      <c r="G78" s="93">
        <v>23.89</v>
      </c>
      <c r="H78" s="94">
        <v>0.2223</v>
      </c>
      <c r="I78" s="95">
        <f t="shared" ref="I78:I79" si="24">TRUNC(G78*(1+H78),2)</f>
        <v>29.2</v>
      </c>
      <c r="J78" s="96">
        <f t="shared" ref="J78:J79" si="25">$J$188</f>
        <v>0</v>
      </c>
      <c r="K78" s="97">
        <f t="shared" ref="K78:K79" si="26">TRUNC(I78*(1-J78),2)</f>
        <v>29.2</v>
      </c>
      <c r="L78" s="97">
        <f t="shared" ref="L78:L79" si="27">TRUNC((F78*K78),2)</f>
        <v>2920</v>
      </c>
      <c r="M78" s="93"/>
      <c r="N78" s="91"/>
    </row>
    <row r="79" spans="1:14" ht="22.5" x14ac:dyDescent="0.2">
      <c r="A79" s="14" t="s">
        <v>118</v>
      </c>
      <c r="B79" s="14" t="s">
        <v>219</v>
      </c>
      <c r="C79" s="14">
        <v>88495</v>
      </c>
      <c r="D79" s="15" t="s">
        <v>301</v>
      </c>
      <c r="E79" s="14" t="s">
        <v>237</v>
      </c>
      <c r="F79" s="92">
        <v>800</v>
      </c>
      <c r="G79" s="93">
        <v>13.14</v>
      </c>
      <c r="H79" s="94">
        <v>0.2223</v>
      </c>
      <c r="I79" s="95">
        <f t="shared" si="24"/>
        <v>16.059999999999999</v>
      </c>
      <c r="J79" s="96">
        <f t="shared" si="25"/>
        <v>0</v>
      </c>
      <c r="K79" s="97">
        <f t="shared" si="26"/>
        <v>16.059999999999999</v>
      </c>
      <c r="L79" s="97">
        <f t="shared" si="27"/>
        <v>12848</v>
      </c>
      <c r="M79" s="93"/>
      <c r="N79" s="91"/>
    </row>
    <row r="80" spans="1:14" ht="15" x14ac:dyDescent="0.2">
      <c r="A80" s="19" t="s">
        <v>119</v>
      </c>
      <c r="B80" s="19"/>
      <c r="C80" s="19"/>
      <c r="D80" s="20" t="s">
        <v>302</v>
      </c>
      <c r="E80" s="19"/>
      <c r="F80" s="85"/>
      <c r="G80" s="86"/>
      <c r="H80" s="87"/>
      <c r="I80" s="88"/>
      <c r="J80" s="89"/>
      <c r="K80" s="90"/>
      <c r="L80" s="90"/>
      <c r="M80" s="86">
        <f>SUM(L82:L100)</f>
        <v>53079.179999999986</v>
      </c>
      <c r="N80" s="91"/>
    </row>
    <row r="81" spans="1:14" ht="22.5" x14ac:dyDescent="0.2">
      <c r="A81" s="14" t="s">
        <v>120</v>
      </c>
      <c r="B81" s="14"/>
      <c r="C81" s="14"/>
      <c r="D81" s="15" t="s">
        <v>303</v>
      </c>
      <c r="E81" s="14"/>
      <c r="F81" s="92"/>
      <c r="G81" s="93"/>
      <c r="H81" s="100"/>
      <c r="I81" s="101"/>
      <c r="J81" s="102"/>
      <c r="K81" s="103"/>
      <c r="L81" s="103"/>
      <c r="M81" s="93"/>
      <c r="N81" s="91"/>
    </row>
    <row r="82" spans="1:14" ht="67.5" x14ac:dyDescent="0.2">
      <c r="A82" s="14" t="s">
        <v>121</v>
      </c>
      <c r="B82" s="14" t="s">
        <v>219</v>
      </c>
      <c r="C82" s="14">
        <v>100758</v>
      </c>
      <c r="D82" s="15" t="s">
        <v>304</v>
      </c>
      <c r="E82" s="14" t="s">
        <v>237</v>
      </c>
      <c r="F82" s="92">
        <v>100</v>
      </c>
      <c r="G82" s="93">
        <v>52.41</v>
      </c>
      <c r="H82" s="94">
        <v>0.2223</v>
      </c>
      <c r="I82" s="95">
        <f t="shared" ref="I82:I83" si="28">TRUNC(G82*(1+H82),2)</f>
        <v>64.06</v>
      </c>
      <c r="J82" s="96">
        <f t="shared" ref="J82:J83" si="29">$J$188</f>
        <v>0</v>
      </c>
      <c r="K82" s="97">
        <f t="shared" ref="K82:K83" si="30">TRUNC(I82*(1-J82),2)</f>
        <v>64.06</v>
      </c>
      <c r="L82" s="97">
        <f t="shared" ref="L82:L83" si="31">TRUNC((F82*K82),2)</f>
        <v>6406</v>
      </c>
      <c r="M82" s="93"/>
      <c r="N82" s="91"/>
    </row>
    <row r="83" spans="1:14" ht="15" x14ac:dyDescent="0.2">
      <c r="A83" s="14" t="s">
        <v>122</v>
      </c>
      <c r="B83" s="14" t="s">
        <v>219</v>
      </c>
      <c r="C83" s="14" t="s">
        <v>226</v>
      </c>
      <c r="D83" s="15" t="s">
        <v>305</v>
      </c>
      <c r="E83" s="14" t="s">
        <v>237</v>
      </c>
      <c r="F83" s="92">
        <v>100</v>
      </c>
      <c r="G83" s="93">
        <v>35.14</v>
      </c>
      <c r="H83" s="94">
        <v>0.2223</v>
      </c>
      <c r="I83" s="95">
        <f t="shared" si="28"/>
        <v>42.95</v>
      </c>
      <c r="J83" s="96">
        <f t="shared" si="29"/>
        <v>0</v>
      </c>
      <c r="K83" s="97">
        <f t="shared" si="30"/>
        <v>42.95</v>
      </c>
      <c r="L83" s="97">
        <f t="shared" si="31"/>
        <v>4295</v>
      </c>
      <c r="M83" s="93"/>
      <c r="N83" s="91"/>
    </row>
    <row r="84" spans="1:14" ht="15" x14ac:dyDescent="0.2">
      <c r="A84" s="14" t="s">
        <v>123</v>
      </c>
      <c r="B84" s="14"/>
      <c r="C84" s="14"/>
      <c r="D84" s="15" t="s">
        <v>306</v>
      </c>
      <c r="E84" s="14"/>
      <c r="F84" s="92"/>
      <c r="G84" s="93"/>
      <c r="H84" s="100"/>
      <c r="I84" s="101"/>
      <c r="J84" s="102"/>
      <c r="K84" s="103"/>
      <c r="L84" s="103"/>
      <c r="M84" s="93"/>
      <c r="N84" s="91"/>
    </row>
    <row r="85" spans="1:14" ht="33.75" x14ac:dyDescent="0.2">
      <c r="A85" s="14" t="s">
        <v>124</v>
      </c>
      <c r="B85" s="14" t="s">
        <v>219</v>
      </c>
      <c r="C85" s="14">
        <v>95626</v>
      </c>
      <c r="D85" s="15" t="s">
        <v>307</v>
      </c>
      <c r="E85" s="14" t="s">
        <v>237</v>
      </c>
      <c r="F85" s="92">
        <v>360</v>
      </c>
      <c r="G85" s="93">
        <v>17.440000000000001</v>
      </c>
      <c r="H85" s="94">
        <v>0.2223</v>
      </c>
      <c r="I85" s="95">
        <f t="shared" ref="I85:I86" si="32">TRUNC(G85*(1+H85),2)</f>
        <v>21.31</v>
      </c>
      <c r="J85" s="96">
        <f t="shared" ref="J85:J86" si="33">$J$188</f>
        <v>0</v>
      </c>
      <c r="K85" s="97">
        <f t="shared" ref="K85:K86" si="34">TRUNC(I85*(1-J85),2)</f>
        <v>21.31</v>
      </c>
      <c r="L85" s="97">
        <f t="shared" ref="L85:L86" si="35">TRUNC((F85*K85),2)</f>
        <v>7671.6</v>
      </c>
      <c r="M85" s="93"/>
      <c r="N85" s="91"/>
    </row>
    <row r="86" spans="1:14" ht="33.75" x14ac:dyDescent="0.2">
      <c r="A86" s="14" t="s">
        <v>125</v>
      </c>
      <c r="B86" s="14" t="s">
        <v>219</v>
      </c>
      <c r="C86" s="14">
        <v>88489</v>
      </c>
      <c r="D86" s="15" t="s">
        <v>308</v>
      </c>
      <c r="E86" s="14" t="s">
        <v>237</v>
      </c>
      <c r="F86" s="92">
        <v>710</v>
      </c>
      <c r="G86" s="93">
        <v>15.2</v>
      </c>
      <c r="H86" s="94">
        <v>0.2223</v>
      </c>
      <c r="I86" s="95">
        <f t="shared" si="32"/>
        <v>18.57</v>
      </c>
      <c r="J86" s="96">
        <f t="shared" si="33"/>
        <v>0</v>
      </c>
      <c r="K86" s="97">
        <f t="shared" si="34"/>
        <v>18.57</v>
      </c>
      <c r="L86" s="97">
        <f t="shared" si="35"/>
        <v>13184.7</v>
      </c>
      <c r="M86" s="93"/>
      <c r="N86" s="91"/>
    </row>
    <row r="87" spans="1:14" ht="33.75" x14ac:dyDescent="0.2">
      <c r="A87" s="14" t="s">
        <v>126</v>
      </c>
      <c r="B87" s="14" t="s">
        <v>219</v>
      </c>
      <c r="C87" s="14">
        <v>88488</v>
      </c>
      <c r="D87" s="15" t="s">
        <v>309</v>
      </c>
      <c r="E87" s="14" t="s">
        <v>237</v>
      </c>
      <c r="F87" s="92">
        <v>210</v>
      </c>
      <c r="G87" s="93">
        <v>17.46</v>
      </c>
      <c r="H87" s="94">
        <v>0.2223</v>
      </c>
      <c r="I87" s="95">
        <f>TRUNC(G87*(1+H87),2)</f>
        <v>21.34</v>
      </c>
      <c r="J87" s="96">
        <f>$J$188</f>
        <v>0</v>
      </c>
      <c r="K87" s="97">
        <f>TRUNC(I87*(1-J87),2)</f>
        <v>21.34</v>
      </c>
      <c r="L87" s="97">
        <f>TRUNC((F87*K87),2)</f>
        <v>4481.3999999999996</v>
      </c>
      <c r="M87" s="93"/>
      <c r="N87" s="91"/>
    </row>
    <row r="88" spans="1:14" ht="15" x14ac:dyDescent="0.2">
      <c r="A88" s="14" t="s">
        <v>127</v>
      </c>
      <c r="B88" s="14"/>
      <c r="C88" s="14"/>
      <c r="D88" s="15" t="s">
        <v>310</v>
      </c>
      <c r="E88" s="14"/>
      <c r="F88" s="92"/>
      <c r="G88" s="93"/>
      <c r="H88" s="100"/>
      <c r="I88" s="101"/>
      <c r="J88" s="102"/>
      <c r="K88" s="103"/>
      <c r="L88" s="103"/>
      <c r="M88" s="93"/>
      <c r="N88" s="91"/>
    </row>
    <row r="89" spans="1:14" ht="22.5" x14ac:dyDescent="0.2">
      <c r="A89" s="14" t="s">
        <v>128</v>
      </c>
      <c r="B89" s="14" t="s">
        <v>219</v>
      </c>
      <c r="C89" s="14">
        <v>102193</v>
      </c>
      <c r="D89" s="15" t="s">
        <v>311</v>
      </c>
      <c r="E89" s="14" t="s">
        <v>237</v>
      </c>
      <c r="F89" s="92">
        <v>16</v>
      </c>
      <c r="G89" s="93">
        <v>2.16</v>
      </c>
      <c r="H89" s="94">
        <v>0.2223</v>
      </c>
      <c r="I89" s="95">
        <f t="shared" ref="I89:I92" si="36">TRUNC(G89*(1+H89),2)</f>
        <v>2.64</v>
      </c>
      <c r="J89" s="96">
        <f t="shared" ref="J89:J92" si="37">$J$188</f>
        <v>0</v>
      </c>
      <c r="K89" s="97">
        <f t="shared" ref="K89:K92" si="38">TRUNC(I89*(1-J89),2)</f>
        <v>2.64</v>
      </c>
      <c r="L89" s="97">
        <f t="shared" ref="L89:L92" si="39">TRUNC((F89*K89),2)</f>
        <v>42.24</v>
      </c>
      <c r="M89" s="93"/>
      <c r="N89" s="91"/>
    </row>
    <row r="90" spans="1:14" ht="33.75" x14ac:dyDescent="0.2">
      <c r="A90" s="14" t="s">
        <v>129</v>
      </c>
      <c r="B90" s="14" t="s">
        <v>219</v>
      </c>
      <c r="C90" s="14">
        <v>102200</v>
      </c>
      <c r="D90" s="15" t="s">
        <v>312</v>
      </c>
      <c r="E90" s="14" t="s">
        <v>237</v>
      </c>
      <c r="F90" s="92">
        <v>16</v>
      </c>
      <c r="G90" s="93">
        <v>21.66</v>
      </c>
      <c r="H90" s="94">
        <v>0.2223</v>
      </c>
      <c r="I90" s="95">
        <f t="shared" si="36"/>
        <v>26.47</v>
      </c>
      <c r="J90" s="96">
        <f t="shared" si="37"/>
        <v>0</v>
      </c>
      <c r="K90" s="97">
        <f t="shared" si="38"/>
        <v>26.47</v>
      </c>
      <c r="L90" s="97">
        <f t="shared" si="39"/>
        <v>423.52</v>
      </c>
      <c r="M90" s="93"/>
      <c r="N90" s="91"/>
    </row>
    <row r="91" spans="1:14" ht="22.5" x14ac:dyDescent="0.2">
      <c r="A91" s="14" t="s">
        <v>130</v>
      </c>
      <c r="B91" s="14" t="s">
        <v>219</v>
      </c>
      <c r="C91" s="14">
        <v>102194</v>
      </c>
      <c r="D91" s="15" t="s">
        <v>313</v>
      </c>
      <c r="E91" s="14" t="s">
        <v>237</v>
      </c>
      <c r="F91" s="92">
        <v>16</v>
      </c>
      <c r="G91" s="93">
        <v>8.6999999999999993</v>
      </c>
      <c r="H91" s="94">
        <v>0.2223</v>
      </c>
      <c r="I91" s="95">
        <f t="shared" si="36"/>
        <v>10.63</v>
      </c>
      <c r="J91" s="96">
        <f t="shared" si="37"/>
        <v>0</v>
      </c>
      <c r="K91" s="97">
        <f t="shared" si="38"/>
        <v>10.63</v>
      </c>
      <c r="L91" s="97">
        <f t="shared" si="39"/>
        <v>170.08</v>
      </c>
      <c r="M91" s="93"/>
      <c r="N91" s="91"/>
    </row>
    <row r="92" spans="1:14" ht="33.75" x14ac:dyDescent="0.2">
      <c r="A92" s="14" t="s">
        <v>131</v>
      </c>
      <c r="B92" s="14" t="s">
        <v>219</v>
      </c>
      <c r="C92" s="14">
        <v>102208</v>
      </c>
      <c r="D92" s="15" t="s">
        <v>314</v>
      </c>
      <c r="E92" s="14" t="s">
        <v>237</v>
      </c>
      <c r="F92" s="92">
        <v>16</v>
      </c>
      <c r="G92" s="93">
        <v>8.4700000000000006</v>
      </c>
      <c r="H92" s="94">
        <v>0.2223</v>
      </c>
      <c r="I92" s="95">
        <f t="shared" si="36"/>
        <v>10.35</v>
      </c>
      <c r="J92" s="96">
        <f t="shared" si="37"/>
        <v>0</v>
      </c>
      <c r="K92" s="97">
        <f t="shared" si="38"/>
        <v>10.35</v>
      </c>
      <c r="L92" s="97">
        <f t="shared" si="39"/>
        <v>165.6</v>
      </c>
      <c r="M92" s="93"/>
      <c r="N92" s="91"/>
    </row>
    <row r="93" spans="1:14" ht="22.5" x14ac:dyDescent="0.2">
      <c r="A93" s="14" t="s">
        <v>132</v>
      </c>
      <c r="B93" s="14"/>
      <c r="C93" s="14"/>
      <c r="D93" s="15" t="s">
        <v>315</v>
      </c>
      <c r="E93" s="14"/>
      <c r="F93" s="92"/>
      <c r="G93" s="93"/>
      <c r="H93" s="100"/>
      <c r="I93" s="101"/>
      <c r="J93" s="102"/>
      <c r="K93" s="103"/>
      <c r="L93" s="103"/>
      <c r="M93" s="93"/>
      <c r="N93" s="91"/>
    </row>
    <row r="94" spans="1:14" ht="22.5" x14ac:dyDescent="0.2">
      <c r="A94" s="14" t="s">
        <v>133</v>
      </c>
      <c r="B94" s="14" t="s">
        <v>219</v>
      </c>
      <c r="C94" s="14">
        <v>84115</v>
      </c>
      <c r="D94" s="15" t="s">
        <v>316</v>
      </c>
      <c r="E94" s="14" t="s">
        <v>237</v>
      </c>
      <c r="F94" s="92">
        <v>164</v>
      </c>
      <c r="G94" s="93">
        <v>4.43</v>
      </c>
      <c r="H94" s="94">
        <v>0.2223</v>
      </c>
      <c r="I94" s="95">
        <f>TRUNC(G94*(1+H94),2)</f>
        <v>5.41</v>
      </c>
      <c r="J94" s="96">
        <f>$J$188</f>
        <v>0</v>
      </c>
      <c r="K94" s="97">
        <f>TRUNC(I94*(1-J94),2)</f>
        <v>5.41</v>
      </c>
      <c r="L94" s="97">
        <f>TRUNC((F94*K94),2)</f>
        <v>887.24</v>
      </c>
      <c r="M94" s="93"/>
      <c r="N94" s="91"/>
    </row>
    <row r="95" spans="1:14" ht="56.25" x14ac:dyDescent="0.2">
      <c r="A95" s="14" t="s">
        <v>134</v>
      </c>
      <c r="B95" s="14" t="s">
        <v>219</v>
      </c>
      <c r="C95" s="14">
        <v>100721</v>
      </c>
      <c r="D95" s="15" t="s">
        <v>317</v>
      </c>
      <c r="E95" s="14" t="s">
        <v>237</v>
      </c>
      <c r="F95" s="92">
        <v>164</v>
      </c>
      <c r="G95" s="93">
        <v>25.71</v>
      </c>
      <c r="H95" s="94">
        <v>0.2223</v>
      </c>
      <c r="I95" s="95">
        <f t="shared" ref="I95:I96" si="40">TRUNC(G95*(1+H95),2)</f>
        <v>31.42</v>
      </c>
      <c r="J95" s="96">
        <f t="shared" ref="J95:J96" si="41">$J$188</f>
        <v>0</v>
      </c>
      <c r="K95" s="97">
        <f t="shared" ref="K95:K96" si="42">TRUNC(I95*(1-J95),2)</f>
        <v>31.42</v>
      </c>
      <c r="L95" s="97">
        <f t="shared" ref="L95:L96" si="43">TRUNC((F95*K95),2)</f>
        <v>5152.88</v>
      </c>
      <c r="M95" s="93"/>
      <c r="N95" s="91"/>
    </row>
    <row r="96" spans="1:14" ht="45" x14ac:dyDescent="0.2">
      <c r="A96" s="14" t="s">
        <v>135</v>
      </c>
      <c r="B96" s="14" t="s">
        <v>219</v>
      </c>
      <c r="C96" s="14">
        <v>100753</v>
      </c>
      <c r="D96" s="15" t="s">
        <v>318</v>
      </c>
      <c r="E96" s="14" t="s">
        <v>237</v>
      </c>
      <c r="F96" s="92">
        <v>164</v>
      </c>
      <c r="G96" s="93">
        <v>23.44</v>
      </c>
      <c r="H96" s="94">
        <v>0.2223</v>
      </c>
      <c r="I96" s="95">
        <f t="shared" si="40"/>
        <v>28.65</v>
      </c>
      <c r="J96" s="96">
        <f t="shared" si="41"/>
        <v>0</v>
      </c>
      <c r="K96" s="97">
        <f t="shared" si="42"/>
        <v>28.65</v>
      </c>
      <c r="L96" s="97">
        <f t="shared" si="43"/>
        <v>4698.6000000000004</v>
      </c>
      <c r="M96" s="93"/>
      <c r="N96" s="91"/>
    </row>
    <row r="97" spans="1:14" ht="15" x14ac:dyDescent="0.2">
      <c r="A97" s="14" t="s">
        <v>136</v>
      </c>
      <c r="B97" s="14"/>
      <c r="C97" s="14"/>
      <c r="D97" s="15" t="s">
        <v>319</v>
      </c>
      <c r="E97" s="14"/>
      <c r="F97" s="92"/>
      <c r="G97" s="93"/>
      <c r="H97" s="100"/>
      <c r="I97" s="101"/>
      <c r="J97" s="102"/>
      <c r="K97" s="103"/>
      <c r="L97" s="103"/>
      <c r="M97" s="93"/>
      <c r="N97" s="91"/>
    </row>
    <row r="98" spans="1:14" ht="22.5" x14ac:dyDescent="0.2">
      <c r="A98" s="14" t="s">
        <v>137</v>
      </c>
      <c r="B98" s="14" t="s">
        <v>219</v>
      </c>
      <c r="C98" s="14">
        <v>84115</v>
      </c>
      <c r="D98" s="15" t="s">
        <v>316</v>
      </c>
      <c r="E98" s="14" t="s">
        <v>237</v>
      </c>
      <c r="F98" s="92">
        <v>84</v>
      </c>
      <c r="G98" s="93">
        <v>4.43</v>
      </c>
      <c r="H98" s="94">
        <v>0.2223</v>
      </c>
      <c r="I98" s="95">
        <f>TRUNC(G98*(1+H98),2)</f>
        <v>5.41</v>
      </c>
      <c r="J98" s="96">
        <f>$J$188</f>
        <v>0</v>
      </c>
      <c r="K98" s="97">
        <f>TRUNC(I98*(1-J98),2)</f>
        <v>5.41</v>
      </c>
      <c r="L98" s="97">
        <f>TRUNC((F98*K98),2)</f>
        <v>454.44</v>
      </c>
      <c r="M98" s="93"/>
      <c r="N98" s="91"/>
    </row>
    <row r="99" spans="1:14" ht="56.25" x14ac:dyDescent="0.2">
      <c r="A99" s="14" t="s">
        <v>138</v>
      </c>
      <c r="B99" s="14" t="s">
        <v>219</v>
      </c>
      <c r="C99" s="14">
        <v>100721</v>
      </c>
      <c r="D99" s="15" t="s">
        <v>317</v>
      </c>
      <c r="E99" s="14" t="s">
        <v>237</v>
      </c>
      <c r="F99" s="92">
        <v>84</v>
      </c>
      <c r="G99" s="93">
        <v>25.71</v>
      </c>
      <c r="H99" s="94">
        <v>0.2223</v>
      </c>
      <c r="I99" s="95">
        <f t="shared" ref="I99:I100" si="44">TRUNC(G99*(1+H99),2)</f>
        <v>31.42</v>
      </c>
      <c r="J99" s="96">
        <f t="shared" ref="J99:J100" si="45">$J$188</f>
        <v>0</v>
      </c>
      <c r="K99" s="97">
        <f t="shared" ref="K99:K100" si="46">TRUNC(I99*(1-J99),2)</f>
        <v>31.42</v>
      </c>
      <c r="L99" s="97">
        <f t="shared" ref="L99:L100" si="47">TRUNC((F99*K99),2)</f>
        <v>2639.28</v>
      </c>
      <c r="M99" s="93"/>
      <c r="N99" s="91"/>
    </row>
    <row r="100" spans="1:14" ht="45" x14ac:dyDescent="0.2">
      <c r="A100" s="14" t="s">
        <v>139</v>
      </c>
      <c r="B100" s="14" t="s">
        <v>219</v>
      </c>
      <c r="C100" s="14">
        <v>100753</v>
      </c>
      <c r="D100" s="15" t="s">
        <v>318</v>
      </c>
      <c r="E100" s="14" t="s">
        <v>237</v>
      </c>
      <c r="F100" s="92">
        <v>84</v>
      </c>
      <c r="G100" s="93">
        <v>23.44</v>
      </c>
      <c r="H100" s="94">
        <v>0.2223</v>
      </c>
      <c r="I100" s="95">
        <f t="shared" si="44"/>
        <v>28.65</v>
      </c>
      <c r="J100" s="96">
        <f t="shared" si="45"/>
        <v>0</v>
      </c>
      <c r="K100" s="97">
        <f t="shared" si="46"/>
        <v>28.65</v>
      </c>
      <c r="L100" s="97">
        <f t="shared" si="47"/>
        <v>2406.6</v>
      </c>
      <c r="M100" s="93"/>
      <c r="N100" s="91"/>
    </row>
    <row r="101" spans="1:14" ht="15" x14ac:dyDescent="0.2">
      <c r="A101" s="19" t="s">
        <v>140</v>
      </c>
      <c r="B101" s="19"/>
      <c r="C101" s="19"/>
      <c r="D101" s="20" t="s">
        <v>320</v>
      </c>
      <c r="E101" s="19"/>
      <c r="F101" s="85"/>
      <c r="G101" s="86"/>
      <c r="H101" s="87"/>
      <c r="I101" s="88"/>
      <c r="J101" s="89"/>
      <c r="K101" s="90"/>
      <c r="L101" s="90"/>
      <c r="M101" s="86">
        <f>SUM(L102)</f>
        <v>554.16</v>
      </c>
      <c r="N101" s="91"/>
    </row>
    <row r="102" spans="1:14" ht="33.75" x14ac:dyDescent="0.2">
      <c r="A102" s="14" t="s">
        <v>141</v>
      </c>
      <c r="B102" s="14" t="s">
        <v>219</v>
      </c>
      <c r="C102" s="14">
        <v>102161</v>
      </c>
      <c r="D102" s="15" t="s">
        <v>321</v>
      </c>
      <c r="E102" s="14" t="s">
        <v>237</v>
      </c>
      <c r="F102" s="92">
        <v>2</v>
      </c>
      <c r="G102" s="93">
        <v>226.69</v>
      </c>
      <c r="H102" s="94">
        <v>0.2223</v>
      </c>
      <c r="I102" s="95">
        <f>TRUNC(G102*(1+H102),2)</f>
        <v>277.08</v>
      </c>
      <c r="J102" s="96">
        <f>$J$188</f>
        <v>0</v>
      </c>
      <c r="K102" s="97">
        <f>TRUNC(I102*(1-J102),2)</f>
        <v>277.08</v>
      </c>
      <c r="L102" s="97">
        <f>TRUNC((F102*K102),2)</f>
        <v>554.16</v>
      </c>
      <c r="M102" s="93"/>
      <c r="N102" s="91"/>
    </row>
    <row r="103" spans="1:14" ht="15" x14ac:dyDescent="0.2">
      <c r="A103" s="19" t="s">
        <v>142</v>
      </c>
      <c r="B103" s="19"/>
      <c r="C103" s="19"/>
      <c r="D103" s="20" t="s">
        <v>322</v>
      </c>
      <c r="E103" s="19"/>
      <c r="F103" s="85"/>
      <c r="G103" s="86"/>
      <c r="H103" s="87"/>
      <c r="I103" s="88"/>
      <c r="J103" s="89"/>
      <c r="K103" s="90"/>
      <c r="L103" s="90"/>
      <c r="M103" s="86">
        <f>SUM(L104:L105)</f>
        <v>57718.850000000006</v>
      </c>
      <c r="N103" s="91"/>
    </row>
    <row r="104" spans="1:14" ht="56.25" x14ac:dyDescent="0.2">
      <c r="A104" s="14" t="s">
        <v>143</v>
      </c>
      <c r="B104" s="14" t="s">
        <v>221</v>
      </c>
      <c r="C104" s="14" t="s">
        <v>227</v>
      </c>
      <c r="D104" s="15" t="s">
        <v>323</v>
      </c>
      <c r="E104" s="14" t="s">
        <v>237</v>
      </c>
      <c r="F104" s="92">
        <v>345</v>
      </c>
      <c r="G104" s="93">
        <v>107.73</v>
      </c>
      <c r="H104" s="94">
        <v>0.2223</v>
      </c>
      <c r="I104" s="95">
        <f t="shared" ref="I104:I105" si="48">TRUNC(G104*(1+H104),2)</f>
        <v>131.66999999999999</v>
      </c>
      <c r="J104" s="96">
        <f t="shared" ref="J104:J105" si="49">$J$188</f>
        <v>0</v>
      </c>
      <c r="K104" s="97">
        <f t="shared" ref="K104:K105" si="50">TRUNC(I104*(1-J104),2)</f>
        <v>131.66999999999999</v>
      </c>
      <c r="L104" s="97">
        <f t="shared" ref="L104:L105" si="51">TRUNC((F104*K104),2)</f>
        <v>45426.15</v>
      </c>
      <c r="M104" s="93"/>
      <c r="N104" s="91"/>
    </row>
    <row r="105" spans="1:14" ht="33.75" x14ac:dyDescent="0.2">
      <c r="A105" s="14" t="s">
        <v>144</v>
      </c>
      <c r="B105" s="14" t="s">
        <v>221</v>
      </c>
      <c r="C105" s="14" t="s">
        <v>228</v>
      </c>
      <c r="D105" s="15" t="s">
        <v>324</v>
      </c>
      <c r="E105" s="14" t="s">
        <v>325</v>
      </c>
      <c r="F105" s="92">
        <v>170</v>
      </c>
      <c r="G105" s="93">
        <v>59.16</v>
      </c>
      <c r="H105" s="94">
        <v>0.2223</v>
      </c>
      <c r="I105" s="95">
        <f t="shared" si="48"/>
        <v>72.31</v>
      </c>
      <c r="J105" s="96">
        <f t="shared" si="49"/>
        <v>0</v>
      </c>
      <c r="K105" s="97">
        <f t="shared" si="50"/>
        <v>72.31</v>
      </c>
      <c r="L105" s="97">
        <f t="shared" si="51"/>
        <v>12292.7</v>
      </c>
      <c r="M105" s="93"/>
      <c r="N105" s="91"/>
    </row>
    <row r="106" spans="1:14" ht="15" x14ac:dyDescent="0.2">
      <c r="A106" s="19" t="s">
        <v>145</v>
      </c>
      <c r="B106" s="19"/>
      <c r="C106" s="19"/>
      <c r="D106" s="20" t="s">
        <v>326</v>
      </c>
      <c r="E106" s="19"/>
      <c r="F106" s="85"/>
      <c r="G106" s="86"/>
      <c r="H106" s="87"/>
      <c r="I106" s="88"/>
      <c r="J106" s="89"/>
      <c r="K106" s="90"/>
      <c r="L106" s="90"/>
      <c r="M106" s="86">
        <f>SUM(L107)</f>
        <v>842.2</v>
      </c>
      <c r="N106" s="91"/>
    </row>
    <row r="107" spans="1:14" ht="56.25" x14ac:dyDescent="0.2">
      <c r="A107" s="14" t="s">
        <v>146</v>
      </c>
      <c r="B107" s="14" t="s">
        <v>219</v>
      </c>
      <c r="C107" s="14">
        <v>87265</v>
      </c>
      <c r="D107" s="15" t="s">
        <v>327</v>
      </c>
      <c r="E107" s="14" t="s">
        <v>237</v>
      </c>
      <c r="F107" s="92">
        <v>10</v>
      </c>
      <c r="G107" s="93">
        <v>68.91</v>
      </c>
      <c r="H107" s="94">
        <v>0.2223</v>
      </c>
      <c r="I107" s="95">
        <f>TRUNC(G107*(1+H107),2)</f>
        <v>84.22</v>
      </c>
      <c r="J107" s="96">
        <f>$J$188</f>
        <v>0</v>
      </c>
      <c r="K107" s="97">
        <f>TRUNC(I107*(1-J107),2)</f>
        <v>84.22</v>
      </c>
      <c r="L107" s="97">
        <f>TRUNC((F107*K107),2)</f>
        <v>842.2</v>
      </c>
      <c r="M107" s="93"/>
      <c r="N107" s="91"/>
    </row>
    <row r="108" spans="1:14" ht="15" x14ac:dyDescent="0.2">
      <c r="A108" s="21">
        <v>5</v>
      </c>
      <c r="B108" s="22"/>
      <c r="C108" s="22"/>
      <c r="D108" s="70" t="s">
        <v>328</v>
      </c>
      <c r="E108" s="22"/>
      <c r="F108" s="77"/>
      <c r="G108" s="78"/>
      <c r="H108" s="79"/>
      <c r="I108" s="80"/>
      <c r="J108" s="81"/>
      <c r="K108" s="82"/>
      <c r="L108" s="82"/>
      <c r="M108" s="78"/>
      <c r="N108" s="84">
        <f>SUM(M109:M147)</f>
        <v>48671.62</v>
      </c>
    </row>
    <row r="109" spans="1:14" ht="15" x14ac:dyDescent="0.2">
      <c r="A109" s="19" t="s">
        <v>147</v>
      </c>
      <c r="B109" s="19"/>
      <c r="C109" s="19"/>
      <c r="D109" s="20" t="s">
        <v>329</v>
      </c>
      <c r="E109" s="19"/>
      <c r="F109" s="85"/>
      <c r="G109" s="86"/>
      <c r="H109" s="87"/>
      <c r="I109" s="88"/>
      <c r="J109" s="89"/>
      <c r="K109" s="90"/>
      <c r="L109" s="90"/>
      <c r="M109" s="86">
        <f>SUM(L110:L118)</f>
        <v>5142.46</v>
      </c>
      <c r="N109" s="91"/>
    </row>
    <row r="110" spans="1:14" ht="33.75" x14ac:dyDescent="0.2">
      <c r="A110" s="14" t="s">
        <v>148</v>
      </c>
      <c r="B110" s="14" t="s">
        <v>219</v>
      </c>
      <c r="C110" s="14">
        <v>91953</v>
      </c>
      <c r="D110" s="15" t="s">
        <v>330</v>
      </c>
      <c r="E110" s="14" t="s">
        <v>240</v>
      </c>
      <c r="F110" s="92">
        <v>16</v>
      </c>
      <c r="G110" s="93">
        <v>25.72</v>
      </c>
      <c r="H110" s="94">
        <v>0.2223</v>
      </c>
      <c r="I110" s="95">
        <f t="shared" ref="I110:I118" si="52">TRUNC(G110*(1+H110),2)</f>
        <v>31.43</v>
      </c>
      <c r="J110" s="96">
        <f t="shared" ref="J110:J118" si="53">$J$188</f>
        <v>0</v>
      </c>
      <c r="K110" s="97">
        <f t="shared" ref="K110:K118" si="54">TRUNC(I110*(1-J110),2)</f>
        <v>31.43</v>
      </c>
      <c r="L110" s="97">
        <f t="shared" ref="L110:L118" si="55">TRUNC((F110*K110),2)</f>
        <v>502.88</v>
      </c>
      <c r="M110" s="93"/>
      <c r="N110" s="91"/>
    </row>
    <row r="111" spans="1:14" ht="33.75" x14ac:dyDescent="0.2">
      <c r="A111" s="14" t="s">
        <v>149</v>
      </c>
      <c r="B111" s="14" t="s">
        <v>219</v>
      </c>
      <c r="C111" s="14">
        <v>91996</v>
      </c>
      <c r="D111" s="15" t="s">
        <v>331</v>
      </c>
      <c r="E111" s="14" t="s">
        <v>240</v>
      </c>
      <c r="F111" s="92">
        <v>10</v>
      </c>
      <c r="G111" s="93">
        <v>31.05</v>
      </c>
      <c r="H111" s="94">
        <v>0.2223</v>
      </c>
      <c r="I111" s="95">
        <f t="shared" si="52"/>
        <v>37.950000000000003</v>
      </c>
      <c r="J111" s="96">
        <f t="shared" si="53"/>
        <v>0</v>
      </c>
      <c r="K111" s="97">
        <f t="shared" si="54"/>
        <v>37.950000000000003</v>
      </c>
      <c r="L111" s="97">
        <f t="shared" si="55"/>
        <v>379.5</v>
      </c>
      <c r="M111" s="93"/>
      <c r="N111" s="91"/>
    </row>
    <row r="112" spans="1:14" ht="33.75" x14ac:dyDescent="0.2">
      <c r="A112" s="14" t="s">
        <v>150</v>
      </c>
      <c r="B112" s="14" t="s">
        <v>219</v>
      </c>
      <c r="C112" s="14">
        <v>92000</v>
      </c>
      <c r="D112" s="15" t="s">
        <v>332</v>
      </c>
      <c r="E112" s="14" t="s">
        <v>240</v>
      </c>
      <c r="F112" s="92">
        <v>28</v>
      </c>
      <c r="G112" s="93">
        <v>27.1</v>
      </c>
      <c r="H112" s="94">
        <v>0.2223</v>
      </c>
      <c r="I112" s="95">
        <f t="shared" si="52"/>
        <v>33.119999999999997</v>
      </c>
      <c r="J112" s="96">
        <f t="shared" si="53"/>
        <v>0</v>
      </c>
      <c r="K112" s="97">
        <f t="shared" si="54"/>
        <v>33.119999999999997</v>
      </c>
      <c r="L112" s="97">
        <f t="shared" si="55"/>
        <v>927.36</v>
      </c>
      <c r="M112" s="93"/>
      <c r="N112" s="91"/>
    </row>
    <row r="113" spans="1:14" ht="33.75" x14ac:dyDescent="0.2">
      <c r="A113" s="14" t="s">
        <v>151</v>
      </c>
      <c r="B113" s="14" t="s">
        <v>219</v>
      </c>
      <c r="C113" s="14">
        <v>91993</v>
      </c>
      <c r="D113" s="15" t="s">
        <v>333</v>
      </c>
      <c r="E113" s="14" t="s">
        <v>240</v>
      </c>
      <c r="F113" s="92">
        <v>8</v>
      </c>
      <c r="G113" s="93">
        <v>43.1</v>
      </c>
      <c r="H113" s="94">
        <v>0.2223</v>
      </c>
      <c r="I113" s="95">
        <f t="shared" si="52"/>
        <v>52.68</v>
      </c>
      <c r="J113" s="96">
        <f t="shared" si="53"/>
        <v>0</v>
      </c>
      <c r="K113" s="97">
        <f t="shared" si="54"/>
        <v>52.68</v>
      </c>
      <c r="L113" s="97">
        <f t="shared" si="55"/>
        <v>421.44</v>
      </c>
      <c r="M113" s="93"/>
      <c r="N113" s="91"/>
    </row>
    <row r="114" spans="1:14" ht="33.75" x14ac:dyDescent="0.2">
      <c r="A114" s="14" t="s">
        <v>152</v>
      </c>
      <c r="B114" s="14" t="s">
        <v>219</v>
      </c>
      <c r="C114" s="14">
        <v>91992</v>
      </c>
      <c r="D114" s="15" t="s">
        <v>334</v>
      </c>
      <c r="E114" s="14" t="s">
        <v>240</v>
      </c>
      <c r="F114" s="92">
        <v>15</v>
      </c>
      <c r="G114" s="93">
        <v>41.2</v>
      </c>
      <c r="H114" s="94">
        <v>0.2223</v>
      </c>
      <c r="I114" s="95">
        <f t="shared" si="52"/>
        <v>50.35</v>
      </c>
      <c r="J114" s="96">
        <f t="shared" si="53"/>
        <v>0</v>
      </c>
      <c r="K114" s="97">
        <f t="shared" si="54"/>
        <v>50.35</v>
      </c>
      <c r="L114" s="97">
        <f t="shared" si="55"/>
        <v>755.25</v>
      </c>
      <c r="M114" s="93"/>
      <c r="N114" s="91"/>
    </row>
    <row r="115" spans="1:14" ht="22.5" x14ac:dyDescent="0.2">
      <c r="A115" s="14" t="s">
        <v>153</v>
      </c>
      <c r="B115" s="14" t="s">
        <v>219</v>
      </c>
      <c r="C115" s="14">
        <v>90456</v>
      </c>
      <c r="D115" s="15" t="s">
        <v>335</v>
      </c>
      <c r="E115" s="14" t="s">
        <v>240</v>
      </c>
      <c r="F115" s="92">
        <v>77</v>
      </c>
      <c r="G115" s="93">
        <v>4.76</v>
      </c>
      <c r="H115" s="94">
        <v>0.2223</v>
      </c>
      <c r="I115" s="95">
        <f t="shared" si="52"/>
        <v>5.81</v>
      </c>
      <c r="J115" s="96">
        <f t="shared" si="53"/>
        <v>0</v>
      </c>
      <c r="K115" s="97">
        <f t="shared" si="54"/>
        <v>5.81</v>
      </c>
      <c r="L115" s="97">
        <f t="shared" si="55"/>
        <v>447.37</v>
      </c>
      <c r="M115" s="93"/>
      <c r="N115" s="91"/>
    </row>
    <row r="116" spans="1:14" ht="33.75" x14ac:dyDescent="0.2">
      <c r="A116" s="14" t="s">
        <v>154</v>
      </c>
      <c r="B116" s="14" t="s">
        <v>219</v>
      </c>
      <c r="C116" s="14">
        <v>91940</v>
      </c>
      <c r="D116" s="15" t="s">
        <v>336</v>
      </c>
      <c r="E116" s="14" t="s">
        <v>240</v>
      </c>
      <c r="F116" s="92">
        <v>26</v>
      </c>
      <c r="G116" s="93">
        <v>15.77</v>
      </c>
      <c r="H116" s="94">
        <v>0.2223</v>
      </c>
      <c r="I116" s="95">
        <f t="shared" si="52"/>
        <v>19.27</v>
      </c>
      <c r="J116" s="96">
        <f t="shared" si="53"/>
        <v>0</v>
      </c>
      <c r="K116" s="97">
        <f t="shared" si="54"/>
        <v>19.27</v>
      </c>
      <c r="L116" s="97">
        <f t="shared" si="55"/>
        <v>501.02</v>
      </c>
      <c r="M116" s="93"/>
      <c r="N116" s="91"/>
    </row>
    <row r="117" spans="1:14" ht="33.75" x14ac:dyDescent="0.2">
      <c r="A117" s="14" t="s">
        <v>155</v>
      </c>
      <c r="B117" s="14" t="s">
        <v>219</v>
      </c>
      <c r="C117" s="14">
        <v>91939</v>
      </c>
      <c r="D117" s="15" t="s">
        <v>337</v>
      </c>
      <c r="E117" s="14" t="s">
        <v>240</v>
      </c>
      <c r="F117" s="92">
        <v>23</v>
      </c>
      <c r="G117" s="93">
        <v>30.47</v>
      </c>
      <c r="H117" s="94">
        <v>0.2223</v>
      </c>
      <c r="I117" s="95">
        <f t="shared" si="52"/>
        <v>37.24</v>
      </c>
      <c r="J117" s="96">
        <f t="shared" si="53"/>
        <v>0</v>
      </c>
      <c r="K117" s="97">
        <f t="shared" si="54"/>
        <v>37.24</v>
      </c>
      <c r="L117" s="97">
        <f t="shared" si="55"/>
        <v>856.52</v>
      </c>
      <c r="M117" s="93"/>
      <c r="N117" s="91"/>
    </row>
    <row r="118" spans="1:14" ht="33.75" x14ac:dyDescent="0.2">
      <c r="A118" s="14" t="s">
        <v>156</v>
      </c>
      <c r="B118" s="14" t="s">
        <v>219</v>
      </c>
      <c r="C118" s="14">
        <v>91941</v>
      </c>
      <c r="D118" s="15" t="s">
        <v>338</v>
      </c>
      <c r="E118" s="14" t="s">
        <v>240</v>
      </c>
      <c r="F118" s="92">
        <v>28</v>
      </c>
      <c r="G118" s="93">
        <v>10.26</v>
      </c>
      <c r="H118" s="94">
        <v>0.2223</v>
      </c>
      <c r="I118" s="95">
        <f t="shared" si="52"/>
        <v>12.54</v>
      </c>
      <c r="J118" s="96">
        <f t="shared" si="53"/>
        <v>0</v>
      </c>
      <c r="K118" s="97">
        <f t="shared" si="54"/>
        <v>12.54</v>
      </c>
      <c r="L118" s="97">
        <f t="shared" si="55"/>
        <v>351.12</v>
      </c>
      <c r="M118" s="93"/>
      <c r="N118" s="91"/>
    </row>
    <row r="119" spans="1:14" ht="15" x14ac:dyDescent="0.2">
      <c r="A119" s="19" t="s">
        <v>157</v>
      </c>
      <c r="B119" s="19"/>
      <c r="C119" s="19"/>
      <c r="D119" s="20" t="s">
        <v>339</v>
      </c>
      <c r="E119" s="19"/>
      <c r="F119" s="85"/>
      <c r="G119" s="86"/>
      <c r="H119" s="87"/>
      <c r="I119" s="88"/>
      <c r="J119" s="89"/>
      <c r="K119" s="90"/>
      <c r="L119" s="90"/>
      <c r="M119" s="86">
        <f>SUM(L120:L122)</f>
        <v>8694.1999999999989</v>
      </c>
      <c r="N119" s="91"/>
    </row>
    <row r="120" spans="1:14" ht="45" x14ac:dyDescent="0.2">
      <c r="A120" s="14" t="s">
        <v>158</v>
      </c>
      <c r="B120" s="14" t="s">
        <v>219</v>
      </c>
      <c r="C120" s="14">
        <v>97586</v>
      </c>
      <c r="D120" s="15" t="s">
        <v>340</v>
      </c>
      <c r="E120" s="14" t="s">
        <v>240</v>
      </c>
      <c r="F120" s="92">
        <v>25</v>
      </c>
      <c r="G120" s="93">
        <v>189.36</v>
      </c>
      <c r="H120" s="94">
        <v>0.2223</v>
      </c>
      <c r="I120" s="95">
        <f t="shared" ref="I120:I122" si="56">TRUNC(G120*(1+H120),2)</f>
        <v>231.45</v>
      </c>
      <c r="J120" s="96">
        <f t="shared" ref="J120:J122" si="57">$J$188</f>
        <v>0</v>
      </c>
      <c r="K120" s="97">
        <f t="shared" ref="K120:K122" si="58">TRUNC(I120*(1-J120),2)</f>
        <v>231.45</v>
      </c>
      <c r="L120" s="97">
        <f t="shared" ref="L120:L122" si="59">TRUNC((F120*K120),2)</f>
        <v>5786.25</v>
      </c>
      <c r="M120" s="93"/>
      <c r="N120" s="91"/>
    </row>
    <row r="121" spans="1:14" ht="45" x14ac:dyDescent="0.2">
      <c r="A121" s="14" t="s">
        <v>159</v>
      </c>
      <c r="B121" s="14" t="s">
        <v>219</v>
      </c>
      <c r="C121" s="14">
        <v>97585</v>
      </c>
      <c r="D121" s="15" t="s">
        <v>341</v>
      </c>
      <c r="E121" s="14" t="s">
        <v>240</v>
      </c>
      <c r="F121" s="92">
        <v>14</v>
      </c>
      <c r="G121" s="93">
        <v>138.78</v>
      </c>
      <c r="H121" s="94">
        <v>0.2223</v>
      </c>
      <c r="I121" s="95">
        <f t="shared" si="56"/>
        <v>169.63</v>
      </c>
      <c r="J121" s="96">
        <f t="shared" si="57"/>
        <v>0</v>
      </c>
      <c r="K121" s="97">
        <f t="shared" si="58"/>
        <v>169.63</v>
      </c>
      <c r="L121" s="97">
        <f t="shared" si="59"/>
        <v>2374.8200000000002</v>
      </c>
      <c r="M121" s="93"/>
      <c r="N121" s="91"/>
    </row>
    <row r="122" spans="1:14" ht="33.75" x14ac:dyDescent="0.2">
      <c r="A122" s="14" t="s">
        <v>160</v>
      </c>
      <c r="B122" s="14" t="s">
        <v>219</v>
      </c>
      <c r="C122" s="14">
        <v>91937</v>
      </c>
      <c r="D122" s="15" t="s">
        <v>342</v>
      </c>
      <c r="E122" s="14" t="s">
        <v>240</v>
      </c>
      <c r="F122" s="92">
        <v>39</v>
      </c>
      <c r="G122" s="93">
        <v>11.19</v>
      </c>
      <c r="H122" s="94">
        <v>0.2223</v>
      </c>
      <c r="I122" s="95">
        <f t="shared" si="56"/>
        <v>13.67</v>
      </c>
      <c r="J122" s="96">
        <f t="shared" si="57"/>
        <v>0</v>
      </c>
      <c r="K122" s="97">
        <f t="shared" si="58"/>
        <v>13.67</v>
      </c>
      <c r="L122" s="97">
        <f t="shared" si="59"/>
        <v>533.13</v>
      </c>
      <c r="M122" s="93"/>
      <c r="N122" s="91"/>
    </row>
    <row r="123" spans="1:14" ht="15" x14ac:dyDescent="0.2">
      <c r="A123" s="19" t="s">
        <v>161</v>
      </c>
      <c r="B123" s="19"/>
      <c r="C123" s="19"/>
      <c r="D123" s="20" t="s">
        <v>343</v>
      </c>
      <c r="E123" s="19"/>
      <c r="F123" s="85"/>
      <c r="G123" s="86"/>
      <c r="H123" s="87"/>
      <c r="I123" s="88"/>
      <c r="J123" s="89"/>
      <c r="K123" s="90"/>
      <c r="L123" s="90"/>
      <c r="M123" s="86">
        <f>SUM(L125:L140)</f>
        <v>11140.270000000002</v>
      </c>
      <c r="N123" s="91"/>
    </row>
    <row r="124" spans="1:14" ht="15" x14ac:dyDescent="0.2">
      <c r="A124" s="14" t="s">
        <v>162</v>
      </c>
      <c r="B124" s="14"/>
      <c r="C124" s="14"/>
      <c r="D124" s="15" t="s">
        <v>344</v>
      </c>
      <c r="E124" s="14"/>
      <c r="F124" s="92"/>
      <c r="G124" s="93"/>
      <c r="H124" s="100"/>
      <c r="I124" s="101"/>
      <c r="J124" s="102"/>
      <c r="K124" s="103"/>
      <c r="L124" s="103"/>
      <c r="M124" s="93"/>
      <c r="N124" s="91"/>
    </row>
    <row r="125" spans="1:14" ht="45" x14ac:dyDescent="0.2">
      <c r="A125" s="14" t="s">
        <v>163</v>
      </c>
      <c r="B125" s="14" t="s">
        <v>219</v>
      </c>
      <c r="C125" s="14">
        <v>91872</v>
      </c>
      <c r="D125" s="15" t="s">
        <v>345</v>
      </c>
      <c r="E125" s="14" t="s">
        <v>232</v>
      </c>
      <c r="F125" s="92">
        <v>57</v>
      </c>
      <c r="G125" s="93">
        <v>16.36</v>
      </c>
      <c r="H125" s="94">
        <v>0.2223</v>
      </c>
      <c r="I125" s="95">
        <f t="shared" ref="I125:I127" si="60">TRUNC(G125*(1+H125),2)</f>
        <v>19.989999999999998</v>
      </c>
      <c r="J125" s="96">
        <f t="shared" ref="J125:J127" si="61">$J$188</f>
        <v>0</v>
      </c>
      <c r="K125" s="97">
        <f t="shared" ref="K125:K127" si="62">TRUNC(I125*(1-J125),2)</f>
        <v>19.989999999999998</v>
      </c>
      <c r="L125" s="97">
        <f t="shared" ref="L125:L127" si="63">TRUNC((F125*K125),2)</f>
        <v>1139.43</v>
      </c>
      <c r="M125" s="93"/>
      <c r="N125" s="91"/>
    </row>
    <row r="126" spans="1:14" ht="45" x14ac:dyDescent="0.2">
      <c r="A126" s="14" t="s">
        <v>164</v>
      </c>
      <c r="B126" s="14" t="s">
        <v>219</v>
      </c>
      <c r="C126" s="14">
        <v>91885</v>
      </c>
      <c r="D126" s="15" t="s">
        <v>346</v>
      </c>
      <c r="E126" s="14" t="s">
        <v>240</v>
      </c>
      <c r="F126" s="92">
        <v>10</v>
      </c>
      <c r="G126" s="93">
        <v>11.19</v>
      </c>
      <c r="H126" s="94">
        <v>0.2223</v>
      </c>
      <c r="I126" s="95">
        <f t="shared" si="60"/>
        <v>13.67</v>
      </c>
      <c r="J126" s="96">
        <f t="shared" si="61"/>
        <v>0</v>
      </c>
      <c r="K126" s="97">
        <f t="shared" si="62"/>
        <v>13.67</v>
      </c>
      <c r="L126" s="97">
        <f t="shared" si="63"/>
        <v>136.69999999999999</v>
      </c>
      <c r="M126" s="93"/>
      <c r="N126" s="91"/>
    </row>
    <row r="127" spans="1:14" ht="45" x14ac:dyDescent="0.2">
      <c r="A127" s="14" t="s">
        <v>165</v>
      </c>
      <c r="B127" s="14" t="s">
        <v>219</v>
      </c>
      <c r="C127" s="14">
        <v>91917</v>
      </c>
      <c r="D127" s="15" t="s">
        <v>347</v>
      </c>
      <c r="E127" s="14" t="s">
        <v>240</v>
      </c>
      <c r="F127" s="92">
        <v>12</v>
      </c>
      <c r="G127" s="93">
        <v>18.149999999999999</v>
      </c>
      <c r="H127" s="94">
        <v>0.2223</v>
      </c>
      <c r="I127" s="95">
        <f t="shared" si="60"/>
        <v>22.18</v>
      </c>
      <c r="J127" s="96">
        <f t="shared" si="61"/>
        <v>0</v>
      </c>
      <c r="K127" s="97">
        <f t="shared" si="62"/>
        <v>22.18</v>
      </c>
      <c r="L127" s="97">
        <f t="shared" si="63"/>
        <v>266.16000000000003</v>
      </c>
      <c r="M127" s="93"/>
      <c r="N127" s="91"/>
    </row>
    <row r="128" spans="1:14" ht="15" x14ac:dyDescent="0.2">
      <c r="A128" s="14" t="s">
        <v>166</v>
      </c>
      <c r="B128" s="14"/>
      <c r="C128" s="14"/>
      <c r="D128" s="15" t="s">
        <v>348</v>
      </c>
      <c r="E128" s="14"/>
      <c r="F128" s="92"/>
      <c r="G128" s="93"/>
      <c r="H128" s="100"/>
      <c r="I128" s="101"/>
      <c r="J128" s="102"/>
      <c r="K128" s="103"/>
      <c r="L128" s="103"/>
      <c r="M128" s="93"/>
      <c r="N128" s="91"/>
    </row>
    <row r="129" spans="1:14" ht="45" x14ac:dyDescent="0.2">
      <c r="A129" s="14" t="s">
        <v>167</v>
      </c>
      <c r="B129" s="14" t="s">
        <v>219</v>
      </c>
      <c r="C129" s="14">
        <v>91871</v>
      </c>
      <c r="D129" s="15" t="s">
        <v>349</v>
      </c>
      <c r="E129" s="14" t="s">
        <v>232</v>
      </c>
      <c r="F129" s="92">
        <v>90</v>
      </c>
      <c r="G129" s="93">
        <v>12.94</v>
      </c>
      <c r="H129" s="94">
        <v>0.2223</v>
      </c>
      <c r="I129" s="95">
        <f t="shared" ref="I129:I132" si="64">TRUNC(G129*(1+H129),2)</f>
        <v>15.81</v>
      </c>
      <c r="J129" s="96">
        <f t="shared" ref="J129:J132" si="65">$J$188</f>
        <v>0</v>
      </c>
      <c r="K129" s="97">
        <f t="shared" ref="K129:K132" si="66">TRUNC(I129*(1-J129),2)</f>
        <v>15.81</v>
      </c>
      <c r="L129" s="97">
        <f t="shared" ref="L129:L132" si="67">TRUNC((F129*K129),2)</f>
        <v>1422.9</v>
      </c>
      <c r="M129" s="93"/>
      <c r="N129" s="91"/>
    </row>
    <row r="130" spans="1:14" ht="45" x14ac:dyDescent="0.2">
      <c r="A130" s="14" t="s">
        <v>168</v>
      </c>
      <c r="B130" s="14" t="s">
        <v>219</v>
      </c>
      <c r="C130" s="14">
        <v>91875</v>
      </c>
      <c r="D130" s="15" t="s">
        <v>350</v>
      </c>
      <c r="E130" s="14" t="s">
        <v>240</v>
      </c>
      <c r="F130" s="92">
        <v>10</v>
      </c>
      <c r="G130" s="93">
        <v>6.74</v>
      </c>
      <c r="H130" s="94">
        <v>0.2223</v>
      </c>
      <c r="I130" s="95">
        <f t="shared" si="64"/>
        <v>8.23</v>
      </c>
      <c r="J130" s="96">
        <f t="shared" si="65"/>
        <v>0</v>
      </c>
      <c r="K130" s="97">
        <f t="shared" si="66"/>
        <v>8.23</v>
      </c>
      <c r="L130" s="97">
        <f t="shared" si="67"/>
        <v>82.3</v>
      </c>
      <c r="M130" s="93"/>
      <c r="N130" s="91"/>
    </row>
    <row r="131" spans="1:14" ht="45" x14ac:dyDescent="0.2">
      <c r="A131" s="14" t="s">
        <v>169</v>
      </c>
      <c r="B131" s="14" t="s">
        <v>219</v>
      </c>
      <c r="C131" s="14">
        <v>91867</v>
      </c>
      <c r="D131" s="15" t="s">
        <v>351</v>
      </c>
      <c r="E131" s="14" t="s">
        <v>232</v>
      </c>
      <c r="F131" s="92">
        <v>200</v>
      </c>
      <c r="G131" s="93">
        <v>9.31</v>
      </c>
      <c r="H131" s="94">
        <v>0.2223</v>
      </c>
      <c r="I131" s="95">
        <f t="shared" si="64"/>
        <v>11.37</v>
      </c>
      <c r="J131" s="96">
        <f t="shared" si="65"/>
        <v>0</v>
      </c>
      <c r="K131" s="97">
        <f t="shared" si="66"/>
        <v>11.37</v>
      </c>
      <c r="L131" s="97">
        <f t="shared" si="67"/>
        <v>2274</v>
      </c>
      <c r="M131" s="93"/>
      <c r="N131" s="91"/>
    </row>
    <row r="132" spans="1:14" ht="45" x14ac:dyDescent="0.2">
      <c r="A132" s="14" t="s">
        <v>170</v>
      </c>
      <c r="B132" s="14" t="s">
        <v>219</v>
      </c>
      <c r="C132" s="14">
        <v>91890</v>
      </c>
      <c r="D132" s="15" t="s">
        <v>352</v>
      </c>
      <c r="E132" s="14" t="s">
        <v>240</v>
      </c>
      <c r="F132" s="92">
        <v>50</v>
      </c>
      <c r="G132" s="93">
        <v>10.89</v>
      </c>
      <c r="H132" s="94">
        <v>0.2223</v>
      </c>
      <c r="I132" s="95">
        <f t="shared" si="64"/>
        <v>13.31</v>
      </c>
      <c r="J132" s="96">
        <f t="shared" si="65"/>
        <v>0</v>
      </c>
      <c r="K132" s="97">
        <f t="shared" si="66"/>
        <v>13.31</v>
      </c>
      <c r="L132" s="97">
        <f t="shared" si="67"/>
        <v>665.5</v>
      </c>
      <c r="M132" s="93"/>
      <c r="N132" s="91"/>
    </row>
    <row r="133" spans="1:14" ht="15" x14ac:dyDescent="0.2">
      <c r="A133" s="14" t="s">
        <v>171</v>
      </c>
      <c r="B133" s="14"/>
      <c r="C133" s="14"/>
      <c r="D133" s="15" t="s">
        <v>353</v>
      </c>
      <c r="E133" s="14"/>
      <c r="F133" s="92"/>
      <c r="G133" s="93"/>
      <c r="H133" s="100"/>
      <c r="I133" s="101"/>
      <c r="J133" s="102"/>
      <c r="K133" s="103"/>
      <c r="L133" s="103"/>
      <c r="M133" s="93"/>
      <c r="N133" s="91"/>
    </row>
    <row r="134" spans="1:14" ht="45" x14ac:dyDescent="0.2">
      <c r="A134" s="14" t="s">
        <v>172</v>
      </c>
      <c r="B134" s="14" t="s">
        <v>219</v>
      </c>
      <c r="C134" s="14">
        <v>91873</v>
      </c>
      <c r="D134" s="15" t="s">
        <v>354</v>
      </c>
      <c r="E134" s="14" t="s">
        <v>232</v>
      </c>
      <c r="F134" s="92">
        <v>150</v>
      </c>
      <c r="G134" s="93">
        <v>19.78</v>
      </c>
      <c r="H134" s="94">
        <v>0.2223</v>
      </c>
      <c r="I134" s="95">
        <f t="shared" ref="I134:I136" si="68">TRUNC(G134*(1+H134),2)</f>
        <v>24.17</v>
      </c>
      <c r="J134" s="96">
        <f t="shared" ref="J134:J136" si="69">$J$188</f>
        <v>0</v>
      </c>
      <c r="K134" s="97">
        <f t="shared" ref="K134:K136" si="70">TRUNC(I134*(1-J134),2)</f>
        <v>24.17</v>
      </c>
      <c r="L134" s="97">
        <f t="shared" ref="L134:L136" si="71">TRUNC((F134*K134),2)</f>
        <v>3625.5</v>
      </c>
      <c r="M134" s="93"/>
      <c r="N134" s="91"/>
    </row>
    <row r="135" spans="1:14" ht="45" x14ac:dyDescent="0.2">
      <c r="A135" s="14" t="s">
        <v>173</v>
      </c>
      <c r="B135" s="14" t="s">
        <v>219</v>
      </c>
      <c r="C135" s="14">
        <v>91886</v>
      </c>
      <c r="D135" s="15" t="s">
        <v>355</v>
      </c>
      <c r="E135" s="14" t="s">
        <v>240</v>
      </c>
      <c r="F135" s="92">
        <v>15</v>
      </c>
      <c r="G135" s="93">
        <v>13.34</v>
      </c>
      <c r="H135" s="94">
        <v>0.2223</v>
      </c>
      <c r="I135" s="95">
        <f t="shared" si="68"/>
        <v>16.3</v>
      </c>
      <c r="J135" s="96">
        <f t="shared" si="69"/>
        <v>0</v>
      </c>
      <c r="K135" s="97">
        <f t="shared" si="70"/>
        <v>16.3</v>
      </c>
      <c r="L135" s="97">
        <f t="shared" si="71"/>
        <v>244.5</v>
      </c>
      <c r="M135" s="93"/>
      <c r="N135" s="91"/>
    </row>
    <row r="136" spans="1:14" ht="45" x14ac:dyDescent="0.2">
      <c r="A136" s="14" t="s">
        <v>174</v>
      </c>
      <c r="B136" s="14" t="s">
        <v>219</v>
      </c>
      <c r="C136" s="14">
        <v>91920</v>
      </c>
      <c r="D136" s="15" t="s">
        <v>356</v>
      </c>
      <c r="E136" s="14" t="s">
        <v>240</v>
      </c>
      <c r="F136" s="92">
        <v>10</v>
      </c>
      <c r="G136" s="93">
        <v>20.69</v>
      </c>
      <c r="H136" s="94">
        <v>0.2223</v>
      </c>
      <c r="I136" s="95">
        <f t="shared" si="68"/>
        <v>25.28</v>
      </c>
      <c r="J136" s="96">
        <f t="shared" si="69"/>
        <v>0</v>
      </c>
      <c r="K136" s="97">
        <f t="shared" si="70"/>
        <v>25.28</v>
      </c>
      <c r="L136" s="97">
        <f t="shared" si="71"/>
        <v>252.8</v>
      </c>
      <c r="M136" s="93"/>
      <c r="N136" s="91"/>
    </row>
    <row r="137" spans="1:14" ht="15" x14ac:dyDescent="0.2">
      <c r="A137" s="14" t="s">
        <v>175</v>
      </c>
      <c r="B137" s="14"/>
      <c r="C137" s="14"/>
      <c r="D137" s="15" t="s">
        <v>357</v>
      </c>
      <c r="E137" s="14"/>
      <c r="F137" s="92"/>
      <c r="G137" s="93"/>
      <c r="H137" s="100"/>
      <c r="I137" s="101"/>
      <c r="J137" s="102"/>
      <c r="K137" s="103"/>
      <c r="L137" s="103"/>
      <c r="M137" s="93"/>
      <c r="N137" s="91"/>
    </row>
    <row r="138" spans="1:14" ht="45" x14ac:dyDescent="0.2">
      <c r="A138" s="14" t="s">
        <v>176</v>
      </c>
      <c r="B138" s="14" t="s">
        <v>219</v>
      </c>
      <c r="C138" s="14">
        <v>91834</v>
      </c>
      <c r="D138" s="15" t="s">
        <v>358</v>
      </c>
      <c r="E138" s="14" t="s">
        <v>232</v>
      </c>
      <c r="F138" s="92">
        <v>33</v>
      </c>
      <c r="G138" s="93">
        <v>8.9700000000000006</v>
      </c>
      <c r="H138" s="94">
        <v>0.2223</v>
      </c>
      <c r="I138" s="95">
        <f t="shared" ref="I138:I140" si="72">TRUNC(G138*(1+H138),2)</f>
        <v>10.96</v>
      </c>
      <c r="J138" s="96">
        <f t="shared" ref="J138:J140" si="73">$J$188</f>
        <v>0</v>
      </c>
      <c r="K138" s="97">
        <f t="shared" ref="K138:K140" si="74">TRUNC(I138*(1-J138),2)</f>
        <v>10.96</v>
      </c>
      <c r="L138" s="97">
        <f t="shared" ref="L138:L140" si="75">TRUNC((F138*K138),2)</f>
        <v>361.68</v>
      </c>
      <c r="M138" s="93"/>
      <c r="N138" s="91"/>
    </row>
    <row r="139" spans="1:14" ht="45" x14ac:dyDescent="0.2">
      <c r="A139" s="14" t="s">
        <v>177</v>
      </c>
      <c r="B139" s="14" t="s">
        <v>219</v>
      </c>
      <c r="C139" s="14">
        <v>91854</v>
      </c>
      <c r="D139" s="15" t="s">
        <v>359</v>
      </c>
      <c r="E139" s="14" t="s">
        <v>232</v>
      </c>
      <c r="F139" s="92">
        <v>32</v>
      </c>
      <c r="G139" s="93">
        <v>9.75</v>
      </c>
      <c r="H139" s="94">
        <v>0.2223</v>
      </c>
      <c r="I139" s="95">
        <f t="shared" si="72"/>
        <v>11.91</v>
      </c>
      <c r="J139" s="96">
        <f t="shared" si="73"/>
        <v>0</v>
      </c>
      <c r="K139" s="97">
        <f t="shared" si="74"/>
        <v>11.91</v>
      </c>
      <c r="L139" s="97">
        <f t="shared" si="75"/>
        <v>381.12</v>
      </c>
      <c r="M139" s="93"/>
      <c r="N139" s="91"/>
    </row>
    <row r="140" spans="1:14" ht="33.75" x14ac:dyDescent="0.2">
      <c r="A140" s="14" t="s">
        <v>178</v>
      </c>
      <c r="B140" s="14" t="s">
        <v>219</v>
      </c>
      <c r="C140" s="14">
        <v>90447</v>
      </c>
      <c r="D140" s="15" t="s">
        <v>360</v>
      </c>
      <c r="E140" s="14" t="s">
        <v>232</v>
      </c>
      <c r="F140" s="92">
        <v>32</v>
      </c>
      <c r="G140" s="93">
        <v>7.36</v>
      </c>
      <c r="H140" s="94">
        <v>0.2223</v>
      </c>
      <c r="I140" s="95">
        <f t="shared" si="72"/>
        <v>8.99</v>
      </c>
      <c r="J140" s="96">
        <f t="shared" si="73"/>
        <v>0</v>
      </c>
      <c r="K140" s="97">
        <f t="shared" si="74"/>
        <v>8.99</v>
      </c>
      <c r="L140" s="97">
        <f t="shared" si="75"/>
        <v>287.68</v>
      </c>
      <c r="M140" s="93"/>
      <c r="N140" s="91"/>
    </row>
    <row r="141" spans="1:14" ht="15" x14ac:dyDescent="0.2">
      <c r="A141" s="19" t="s">
        <v>179</v>
      </c>
      <c r="B141" s="19"/>
      <c r="C141" s="19"/>
      <c r="D141" s="20" t="s">
        <v>361</v>
      </c>
      <c r="E141" s="19"/>
      <c r="F141" s="85"/>
      <c r="G141" s="86"/>
      <c r="H141" s="87"/>
      <c r="I141" s="88"/>
      <c r="J141" s="89"/>
      <c r="K141" s="90"/>
      <c r="L141" s="90"/>
      <c r="M141" s="86">
        <f>SUM(L142:L144)</f>
        <v>14317.7</v>
      </c>
      <c r="N141" s="91"/>
    </row>
    <row r="142" spans="1:14" ht="45" x14ac:dyDescent="0.2">
      <c r="A142" s="14" t="s">
        <v>180</v>
      </c>
      <c r="B142" s="14" t="s">
        <v>219</v>
      </c>
      <c r="C142" s="14">
        <v>91926</v>
      </c>
      <c r="D142" s="15" t="s">
        <v>362</v>
      </c>
      <c r="E142" s="14" t="s">
        <v>232</v>
      </c>
      <c r="F142" s="92">
        <v>1700</v>
      </c>
      <c r="G142" s="93">
        <v>4.33</v>
      </c>
      <c r="H142" s="94">
        <v>0.2223</v>
      </c>
      <c r="I142" s="95">
        <f t="shared" ref="I142:I144" si="76">TRUNC(G142*(1+H142),2)</f>
        <v>5.29</v>
      </c>
      <c r="J142" s="96">
        <f t="shared" ref="J142:J144" si="77">$J$188</f>
        <v>0</v>
      </c>
      <c r="K142" s="97">
        <f t="shared" ref="K142:K144" si="78">TRUNC(I142*(1-J142),2)</f>
        <v>5.29</v>
      </c>
      <c r="L142" s="97">
        <f t="shared" ref="L142:L144" si="79">TRUNC((F142*K142),2)</f>
        <v>8993</v>
      </c>
      <c r="M142" s="93"/>
      <c r="N142" s="91"/>
    </row>
    <row r="143" spans="1:14" ht="45" x14ac:dyDescent="0.2">
      <c r="A143" s="14" t="s">
        <v>181</v>
      </c>
      <c r="B143" s="14" t="s">
        <v>219</v>
      </c>
      <c r="C143" s="14">
        <v>91928</v>
      </c>
      <c r="D143" s="15" t="s">
        <v>363</v>
      </c>
      <c r="E143" s="14" t="s">
        <v>232</v>
      </c>
      <c r="F143" s="92">
        <v>170</v>
      </c>
      <c r="G143" s="93">
        <v>6.97</v>
      </c>
      <c r="H143" s="94">
        <v>0.2223</v>
      </c>
      <c r="I143" s="95">
        <f t="shared" si="76"/>
        <v>8.51</v>
      </c>
      <c r="J143" s="96">
        <f t="shared" si="77"/>
        <v>0</v>
      </c>
      <c r="K143" s="97">
        <f t="shared" si="78"/>
        <v>8.51</v>
      </c>
      <c r="L143" s="97">
        <f t="shared" si="79"/>
        <v>1446.7</v>
      </c>
      <c r="M143" s="93"/>
      <c r="N143" s="91"/>
    </row>
    <row r="144" spans="1:14" ht="33.75" x14ac:dyDescent="0.2">
      <c r="A144" s="14" t="s">
        <v>182</v>
      </c>
      <c r="B144" s="14" t="s">
        <v>219</v>
      </c>
      <c r="C144" s="14">
        <v>92981</v>
      </c>
      <c r="D144" s="15" t="s">
        <v>364</v>
      </c>
      <c r="E144" s="14" t="s">
        <v>232</v>
      </c>
      <c r="F144" s="92">
        <v>200</v>
      </c>
      <c r="G144" s="93">
        <v>15.87</v>
      </c>
      <c r="H144" s="94">
        <v>0.2223</v>
      </c>
      <c r="I144" s="95">
        <f t="shared" si="76"/>
        <v>19.39</v>
      </c>
      <c r="J144" s="96">
        <f t="shared" si="77"/>
        <v>0</v>
      </c>
      <c r="K144" s="97">
        <f t="shared" si="78"/>
        <v>19.39</v>
      </c>
      <c r="L144" s="97">
        <f t="shared" si="79"/>
        <v>3878</v>
      </c>
      <c r="M144" s="93"/>
      <c r="N144" s="91"/>
    </row>
    <row r="145" spans="1:14" ht="15" x14ac:dyDescent="0.2">
      <c r="A145" s="19" t="s">
        <v>183</v>
      </c>
      <c r="B145" s="19"/>
      <c r="C145" s="19"/>
      <c r="D145" s="20" t="s">
        <v>365</v>
      </c>
      <c r="E145" s="19"/>
      <c r="F145" s="85"/>
      <c r="G145" s="86"/>
      <c r="H145" s="87"/>
      <c r="I145" s="88"/>
      <c r="J145" s="89"/>
      <c r="K145" s="90"/>
      <c r="L145" s="90"/>
      <c r="M145" s="86">
        <f>SUM(L146)</f>
        <v>5447.2</v>
      </c>
      <c r="N145" s="91"/>
    </row>
    <row r="146" spans="1:14" ht="45" x14ac:dyDescent="0.2">
      <c r="A146" s="14" t="s">
        <v>184</v>
      </c>
      <c r="B146" s="14" t="s">
        <v>219</v>
      </c>
      <c r="C146" s="14">
        <v>101510</v>
      </c>
      <c r="D146" s="15" t="s">
        <v>366</v>
      </c>
      <c r="E146" s="14" t="s">
        <v>240</v>
      </c>
      <c r="F146" s="92">
        <v>2</v>
      </c>
      <c r="G146" s="93">
        <v>2228.2600000000002</v>
      </c>
      <c r="H146" s="94">
        <v>0.2223</v>
      </c>
      <c r="I146" s="95">
        <f>TRUNC(G146*(1+H146),2)</f>
        <v>2723.6</v>
      </c>
      <c r="J146" s="96">
        <f>$J$188</f>
        <v>0</v>
      </c>
      <c r="K146" s="97">
        <f>TRUNC(I146*(1-J146),2)</f>
        <v>2723.6</v>
      </c>
      <c r="L146" s="97">
        <f>TRUNC((F146*K146),2)</f>
        <v>5447.2</v>
      </c>
      <c r="M146" s="93"/>
      <c r="N146" s="91"/>
    </row>
    <row r="147" spans="1:14" ht="15" x14ac:dyDescent="0.2">
      <c r="A147" s="19" t="s">
        <v>185</v>
      </c>
      <c r="B147" s="19"/>
      <c r="C147" s="19"/>
      <c r="D147" s="20" t="s">
        <v>367</v>
      </c>
      <c r="E147" s="19"/>
      <c r="F147" s="85"/>
      <c r="G147" s="86"/>
      <c r="H147" s="87"/>
      <c r="I147" s="88"/>
      <c r="J147" s="89"/>
      <c r="K147" s="90"/>
      <c r="L147" s="90"/>
      <c r="M147" s="86">
        <f>SUM(L148:L155)</f>
        <v>3929.79</v>
      </c>
      <c r="N147" s="91"/>
    </row>
    <row r="148" spans="1:14" ht="56.25" x14ac:dyDescent="0.2">
      <c r="A148" s="14" t="s">
        <v>186</v>
      </c>
      <c r="B148" s="14" t="s">
        <v>219</v>
      </c>
      <c r="C148" s="14">
        <v>101875</v>
      </c>
      <c r="D148" s="15" t="s">
        <v>368</v>
      </c>
      <c r="E148" s="14" t="s">
        <v>240</v>
      </c>
      <c r="F148" s="92">
        <v>2</v>
      </c>
      <c r="G148" s="93">
        <v>521.14</v>
      </c>
      <c r="H148" s="94">
        <v>0.2223</v>
      </c>
      <c r="I148" s="95">
        <f t="shared" ref="I148:I155" si="80">TRUNC(G148*(1+H148),2)</f>
        <v>636.98</v>
      </c>
      <c r="J148" s="96">
        <f t="shared" ref="J148:J155" si="81">$J$188</f>
        <v>0</v>
      </c>
      <c r="K148" s="97">
        <f t="shared" ref="K148:K155" si="82">TRUNC(I148*(1-J148),2)</f>
        <v>636.98</v>
      </c>
      <c r="L148" s="97">
        <f t="shared" ref="L148:L155" si="83">TRUNC((F148*K148),2)</f>
        <v>1273.96</v>
      </c>
      <c r="M148" s="93"/>
      <c r="N148" s="91"/>
    </row>
    <row r="149" spans="1:14" ht="56.25" x14ac:dyDescent="0.2">
      <c r="A149" s="14" t="s">
        <v>187</v>
      </c>
      <c r="B149" s="14" t="s">
        <v>219</v>
      </c>
      <c r="C149" s="14">
        <v>101879</v>
      </c>
      <c r="D149" s="15" t="s">
        <v>369</v>
      </c>
      <c r="E149" s="14" t="s">
        <v>240</v>
      </c>
      <c r="F149" s="92">
        <v>1</v>
      </c>
      <c r="G149" s="93">
        <v>756.38</v>
      </c>
      <c r="H149" s="94">
        <v>0.2223</v>
      </c>
      <c r="I149" s="95">
        <f t="shared" si="80"/>
        <v>924.52</v>
      </c>
      <c r="J149" s="96">
        <f t="shared" si="81"/>
        <v>0</v>
      </c>
      <c r="K149" s="97">
        <f t="shared" si="82"/>
        <v>924.52</v>
      </c>
      <c r="L149" s="97">
        <f t="shared" si="83"/>
        <v>924.52</v>
      </c>
      <c r="M149" s="93"/>
      <c r="N149" s="91"/>
    </row>
    <row r="150" spans="1:14" ht="33.75" x14ac:dyDescent="0.2">
      <c r="A150" s="14" t="s">
        <v>188</v>
      </c>
      <c r="B150" s="14" t="s">
        <v>219</v>
      </c>
      <c r="C150" s="14">
        <v>93654</v>
      </c>
      <c r="D150" s="15" t="s">
        <v>370</v>
      </c>
      <c r="E150" s="14" t="s">
        <v>240</v>
      </c>
      <c r="F150" s="92">
        <v>15</v>
      </c>
      <c r="G150" s="93">
        <v>11.62</v>
      </c>
      <c r="H150" s="94">
        <v>0.2223</v>
      </c>
      <c r="I150" s="95">
        <f t="shared" si="80"/>
        <v>14.2</v>
      </c>
      <c r="J150" s="96">
        <f t="shared" si="81"/>
        <v>0</v>
      </c>
      <c r="K150" s="97">
        <f t="shared" si="82"/>
        <v>14.2</v>
      </c>
      <c r="L150" s="97">
        <f t="shared" si="83"/>
        <v>213</v>
      </c>
      <c r="M150" s="93"/>
      <c r="N150" s="91"/>
    </row>
    <row r="151" spans="1:14" ht="33.75" x14ac:dyDescent="0.2">
      <c r="A151" s="14" t="s">
        <v>189</v>
      </c>
      <c r="B151" s="14" t="s">
        <v>219</v>
      </c>
      <c r="C151" s="14">
        <v>93661</v>
      </c>
      <c r="D151" s="15" t="s">
        <v>371</v>
      </c>
      <c r="E151" s="14" t="s">
        <v>240</v>
      </c>
      <c r="F151" s="92">
        <v>2</v>
      </c>
      <c r="G151" s="93">
        <v>54.64</v>
      </c>
      <c r="H151" s="94">
        <v>0.2223</v>
      </c>
      <c r="I151" s="95">
        <f t="shared" si="80"/>
        <v>66.78</v>
      </c>
      <c r="J151" s="96">
        <f t="shared" si="81"/>
        <v>0</v>
      </c>
      <c r="K151" s="97">
        <f t="shared" si="82"/>
        <v>66.78</v>
      </c>
      <c r="L151" s="97">
        <f t="shared" si="83"/>
        <v>133.56</v>
      </c>
      <c r="M151" s="93"/>
      <c r="N151" s="91"/>
    </row>
    <row r="152" spans="1:14" ht="33.75" x14ac:dyDescent="0.2">
      <c r="A152" s="14" t="s">
        <v>190</v>
      </c>
      <c r="B152" s="14" t="s">
        <v>219</v>
      </c>
      <c r="C152" s="14">
        <v>93668</v>
      </c>
      <c r="D152" s="15" t="s">
        <v>372</v>
      </c>
      <c r="E152" s="14" t="s">
        <v>240</v>
      </c>
      <c r="F152" s="92">
        <v>3</v>
      </c>
      <c r="G152" s="93">
        <v>68.7</v>
      </c>
      <c r="H152" s="94">
        <v>0.2223</v>
      </c>
      <c r="I152" s="95">
        <f t="shared" si="80"/>
        <v>83.97</v>
      </c>
      <c r="J152" s="96">
        <f t="shared" si="81"/>
        <v>0</v>
      </c>
      <c r="K152" s="97">
        <f t="shared" si="82"/>
        <v>83.97</v>
      </c>
      <c r="L152" s="97">
        <f t="shared" si="83"/>
        <v>251.91</v>
      </c>
      <c r="M152" s="93"/>
      <c r="N152" s="91"/>
    </row>
    <row r="153" spans="1:14" ht="33.75" x14ac:dyDescent="0.2">
      <c r="A153" s="14" t="s">
        <v>191</v>
      </c>
      <c r="B153" s="14" t="s">
        <v>219</v>
      </c>
      <c r="C153" s="14">
        <v>93663</v>
      </c>
      <c r="D153" s="15" t="s">
        <v>373</v>
      </c>
      <c r="E153" s="14" t="s">
        <v>240</v>
      </c>
      <c r="F153" s="92">
        <v>4</v>
      </c>
      <c r="G153" s="93">
        <v>57.05</v>
      </c>
      <c r="H153" s="94">
        <v>0.2223</v>
      </c>
      <c r="I153" s="95">
        <f t="shared" si="80"/>
        <v>69.73</v>
      </c>
      <c r="J153" s="96">
        <f t="shared" si="81"/>
        <v>0</v>
      </c>
      <c r="K153" s="97">
        <f t="shared" si="82"/>
        <v>69.73</v>
      </c>
      <c r="L153" s="97">
        <f t="shared" si="83"/>
        <v>278.92</v>
      </c>
      <c r="M153" s="93"/>
      <c r="N153" s="91"/>
    </row>
    <row r="154" spans="1:14" ht="33.75" x14ac:dyDescent="0.2">
      <c r="A154" s="14" t="s">
        <v>192</v>
      </c>
      <c r="B154" s="14" t="s">
        <v>219</v>
      </c>
      <c r="C154" s="14">
        <v>93673</v>
      </c>
      <c r="D154" s="15" t="s">
        <v>374</v>
      </c>
      <c r="E154" s="14" t="s">
        <v>240</v>
      </c>
      <c r="F154" s="92">
        <v>4</v>
      </c>
      <c r="G154" s="93">
        <v>93.62</v>
      </c>
      <c r="H154" s="94">
        <v>0.2223</v>
      </c>
      <c r="I154" s="95">
        <f t="shared" si="80"/>
        <v>114.43</v>
      </c>
      <c r="J154" s="96">
        <f t="shared" si="81"/>
        <v>0</v>
      </c>
      <c r="K154" s="97">
        <f t="shared" si="82"/>
        <v>114.43</v>
      </c>
      <c r="L154" s="97">
        <f t="shared" si="83"/>
        <v>457.72</v>
      </c>
      <c r="M154" s="93"/>
      <c r="N154" s="91"/>
    </row>
    <row r="155" spans="1:14" ht="33.75" x14ac:dyDescent="0.2">
      <c r="A155" s="14" t="s">
        <v>193</v>
      </c>
      <c r="B155" s="14" t="s">
        <v>219</v>
      </c>
      <c r="C155" s="14">
        <v>93677</v>
      </c>
      <c r="D155" s="15" t="s">
        <v>375</v>
      </c>
      <c r="E155" s="14" t="s">
        <v>240</v>
      </c>
      <c r="F155" s="92">
        <v>4</v>
      </c>
      <c r="G155" s="93">
        <v>81.040000000000006</v>
      </c>
      <c r="H155" s="94">
        <v>0.2223</v>
      </c>
      <c r="I155" s="95">
        <f t="shared" si="80"/>
        <v>99.05</v>
      </c>
      <c r="J155" s="96">
        <f t="shared" si="81"/>
        <v>0</v>
      </c>
      <c r="K155" s="97">
        <f t="shared" si="82"/>
        <v>99.05</v>
      </c>
      <c r="L155" s="97">
        <f t="shared" si="83"/>
        <v>396.2</v>
      </c>
      <c r="M155" s="93"/>
      <c r="N155" s="91"/>
    </row>
    <row r="156" spans="1:14" ht="15" x14ac:dyDescent="0.2">
      <c r="A156" s="21">
        <v>6</v>
      </c>
      <c r="B156" s="22"/>
      <c r="C156" s="22"/>
      <c r="D156" s="70" t="s">
        <v>376</v>
      </c>
      <c r="E156" s="22"/>
      <c r="F156" s="77"/>
      <c r="G156" s="78"/>
      <c r="H156" s="79"/>
      <c r="I156" s="80"/>
      <c r="J156" s="81"/>
      <c r="K156" s="82"/>
      <c r="L156" s="82"/>
      <c r="M156" s="78"/>
      <c r="N156" s="84">
        <f>SUM(M157)</f>
        <v>557.76</v>
      </c>
    </row>
    <row r="157" spans="1:14" ht="15" x14ac:dyDescent="0.2">
      <c r="A157" s="19" t="s">
        <v>194</v>
      </c>
      <c r="B157" s="19"/>
      <c r="C157" s="19"/>
      <c r="D157" s="20" t="s">
        <v>377</v>
      </c>
      <c r="E157" s="19"/>
      <c r="F157" s="85"/>
      <c r="G157" s="86"/>
      <c r="H157" s="87"/>
      <c r="I157" s="88"/>
      <c r="J157" s="89"/>
      <c r="K157" s="90"/>
      <c r="L157" s="90"/>
      <c r="M157" s="86">
        <f>SUM(L158:L159)</f>
        <v>557.76</v>
      </c>
      <c r="N157" s="91"/>
    </row>
    <row r="158" spans="1:14" ht="67.5" x14ac:dyDescent="0.2">
      <c r="A158" s="14" t="s">
        <v>195</v>
      </c>
      <c r="B158" s="14" t="s">
        <v>219</v>
      </c>
      <c r="C158" s="14">
        <v>91784</v>
      </c>
      <c r="D158" s="15" t="s">
        <v>378</v>
      </c>
      <c r="E158" s="14" t="s">
        <v>232</v>
      </c>
      <c r="F158" s="92">
        <v>4</v>
      </c>
      <c r="G158" s="93">
        <v>48.73</v>
      </c>
      <c r="H158" s="94">
        <v>0.2223</v>
      </c>
      <c r="I158" s="95">
        <f t="shared" ref="I158:I159" si="84">TRUNC(G158*(1+H158),2)</f>
        <v>59.56</v>
      </c>
      <c r="J158" s="96">
        <f t="shared" ref="J158:J159" si="85">$J$188</f>
        <v>0</v>
      </c>
      <c r="K158" s="97">
        <f t="shared" ref="K158:K159" si="86">TRUNC(I158*(1-J158),2)</f>
        <v>59.56</v>
      </c>
      <c r="L158" s="97">
        <f t="shared" ref="L158:L159" si="87">TRUNC((F158*K158),2)</f>
        <v>238.24</v>
      </c>
      <c r="M158" s="93"/>
      <c r="N158" s="91"/>
    </row>
    <row r="159" spans="1:14" ht="78.75" x14ac:dyDescent="0.2">
      <c r="A159" s="14" t="s">
        <v>196</v>
      </c>
      <c r="B159" s="14" t="s">
        <v>219</v>
      </c>
      <c r="C159" s="14">
        <v>91792</v>
      </c>
      <c r="D159" s="15" t="s">
        <v>379</v>
      </c>
      <c r="E159" s="14" t="s">
        <v>232</v>
      </c>
      <c r="F159" s="92">
        <v>4</v>
      </c>
      <c r="G159" s="93">
        <v>65.36</v>
      </c>
      <c r="H159" s="94">
        <v>0.2223</v>
      </c>
      <c r="I159" s="95">
        <f t="shared" si="84"/>
        <v>79.88</v>
      </c>
      <c r="J159" s="96">
        <f t="shared" si="85"/>
        <v>0</v>
      </c>
      <c r="K159" s="97">
        <f t="shared" si="86"/>
        <v>79.88</v>
      </c>
      <c r="L159" s="97">
        <f t="shared" si="87"/>
        <v>319.52</v>
      </c>
      <c r="M159" s="93"/>
      <c r="N159" s="91"/>
    </row>
    <row r="160" spans="1:14" ht="15" x14ac:dyDescent="0.2">
      <c r="A160" s="21">
        <v>7</v>
      </c>
      <c r="B160" s="22"/>
      <c r="C160" s="22"/>
      <c r="D160" s="70" t="s">
        <v>380</v>
      </c>
      <c r="E160" s="22"/>
      <c r="F160" s="77"/>
      <c r="G160" s="78"/>
      <c r="H160" s="79"/>
      <c r="I160" s="80"/>
      <c r="J160" s="81"/>
      <c r="K160" s="82"/>
      <c r="L160" s="82"/>
      <c r="M160" s="78">
        <f>SUM(L161)</f>
        <v>1593.9</v>
      </c>
      <c r="N160" s="84">
        <f>M160</f>
        <v>1593.9</v>
      </c>
    </row>
    <row r="161" spans="1:14" ht="22.5" x14ac:dyDescent="0.2">
      <c r="A161" s="14" t="s">
        <v>197</v>
      </c>
      <c r="B161" s="14" t="s">
        <v>220</v>
      </c>
      <c r="C161" s="14">
        <v>62009</v>
      </c>
      <c r="D161" s="15" t="s">
        <v>381</v>
      </c>
      <c r="E161" s="14" t="s">
        <v>232</v>
      </c>
      <c r="F161" s="92">
        <v>35</v>
      </c>
      <c r="G161" s="93">
        <v>37.26</v>
      </c>
      <c r="H161" s="94">
        <v>0.2223</v>
      </c>
      <c r="I161" s="95">
        <f>TRUNC(G161*(1+H161),2)</f>
        <v>45.54</v>
      </c>
      <c r="J161" s="96">
        <f>$J$188</f>
        <v>0</v>
      </c>
      <c r="K161" s="97">
        <f>TRUNC(I161*(1-J161),2)</f>
        <v>45.54</v>
      </c>
      <c r="L161" s="97">
        <f>TRUNC((F161*K161),2)</f>
        <v>1593.9</v>
      </c>
      <c r="M161" s="93"/>
      <c r="N161" s="91"/>
    </row>
    <row r="162" spans="1:14" ht="15" x14ac:dyDescent="0.2">
      <c r="A162" s="21">
        <v>8</v>
      </c>
      <c r="B162" s="22"/>
      <c r="C162" s="22"/>
      <c r="D162" s="70" t="s">
        <v>382</v>
      </c>
      <c r="E162" s="22"/>
      <c r="F162" s="77"/>
      <c r="G162" s="78"/>
      <c r="H162" s="79"/>
      <c r="I162" s="80"/>
      <c r="J162" s="81"/>
      <c r="K162" s="82"/>
      <c r="L162" s="82"/>
      <c r="M162" s="78"/>
      <c r="N162" s="84">
        <f>SUM(M163:M168)</f>
        <v>2005.1000000000001</v>
      </c>
    </row>
    <row r="163" spans="1:14" ht="15" x14ac:dyDescent="0.2">
      <c r="A163" s="19" t="s">
        <v>198</v>
      </c>
      <c r="B163" s="19"/>
      <c r="C163" s="19"/>
      <c r="D163" s="20" t="s">
        <v>383</v>
      </c>
      <c r="E163" s="19"/>
      <c r="F163" s="85"/>
      <c r="G163" s="86"/>
      <c r="H163" s="87"/>
      <c r="I163" s="88"/>
      <c r="J163" s="89"/>
      <c r="K163" s="90"/>
      <c r="L163" s="90"/>
      <c r="M163" s="86">
        <f>SUM(L164:L167)</f>
        <v>672.22</v>
      </c>
      <c r="N163" s="91"/>
    </row>
    <row r="164" spans="1:14" ht="56.25" x14ac:dyDescent="0.2">
      <c r="A164" s="14" t="s">
        <v>199</v>
      </c>
      <c r="B164" s="14" t="s">
        <v>219</v>
      </c>
      <c r="C164" s="14">
        <v>97327</v>
      </c>
      <c r="D164" s="15" t="s">
        <v>384</v>
      </c>
      <c r="E164" s="14" t="s">
        <v>232</v>
      </c>
      <c r="F164" s="92">
        <v>4</v>
      </c>
      <c r="G164" s="93">
        <v>29.42</v>
      </c>
      <c r="H164" s="94">
        <v>0.2223</v>
      </c>
      <c r="I164" s="95">
        <f t="shared" ref="I164:I167" si="88">TRUNC(G164*(1+H164),2)</f>
        <v>35.96</v>
      </c>
      <c r="J164" s="96">
        <f t="shared" ref="J164:J167" si="89">$J$188</f>
        <v>0</v>
      </c>
      <c r="K164" s="97">
        <f t="shared" ref="K164:K167" si="90">TRUNC(I164*(1-J164),2)</f>
        <v>35.96</v>
      </c>
      <c r="L164" s="97">
        <f t="shared" ref="L164:L167" si="91">TRUNC((F164*K164),2)</f>
        <v>143.84</v>
      </c>
      <c r="M164" s="93"/>
      <c r="N164" s="91"/>
    </row>
    <row r="165" spans="1:14" ht="56.25" x14ac:dyDescent="0.2">
      <c r="A165" s="14" t="s">
        <v>200</v>
      </c>
      <c r="B165" s="14" t="s">
        <v>219</v>
      </c>
      <c r="C165" s="14">
        <v>97328</v>
      </c>
      <c r="D165" s="15" t="s">
        <v>385</v>
      </c>
      <c r="E165" s="14" t="s">
        <v>232</v>
      </c>
      <c r="F165" s="92">
        <v>4</v>
      </c>
      <c r="G165" s="93">
        <v>51.04</v>
      </c>
      <c r="H165" s="94">
        <v>0.2223</v>
      </c>
      <c r="I165" s="95">
        <f t="shared" si="88"/>
        <v>62.38</v>
      </c>
      <c r="J165" s="96">
        <f t="shared" si="89"/>
        <v>0</v>
      </c>
      <c r="K165" s="97">
        <f t="shared" si="90"/>
        <v>62.38</v>
      </c>
      <c r="L165" s="97">
        <f t="shared" si="91"/>
        <v>249.52</v>
      </c>
      <c r="M165" s="93"/>
      <c r="N165" s="91"/>
    </row>
    <row r="166" spans="1:14" ht="33.75" x14ac:dyDescent="0.2">
      <c r="A166" s="14" t="s">
        <v>201</v>
      </c>
      <c r="B166" s="14" t="s">
        <v>219</v>
      </c>
      <c r="C166" s="14">
        <v>100862</v>
      </c>
      <c r="D166" s="15" t="s">
        <v>386</v>
      </c>
      <c r="E166" s="14" t="s">
        <v>240</v>
      </c>
      <c r="F166" s="92">
        <v>2</v>
      </c>
      <c r="G166" s="93">
        <v>43.96</v>
      </c>
      <c r="H166" s="94">
        <v>0.2223</v>
      </c>
      <c r="I166" s="95">
        <f t="shared" si="88"/>
        <v>53.73</v>
      </c>
      <c r="J166" s="96">
        <f t="shared" si="89"/>
        <v>0</v>
      </c>
      <c r="K166" s="97">
        <f t="shared" si="90"/>
        <v>53.73</v>
      </c>
      <c r="L166" s="97">
        <f t="shared" si="91"/>
        <v>107.46</v>
      </c>
      <c r="M166" s="93"/>
      <c r="N166" s="91"/>
    </row>
    <row r="167" spans="1:14" ht="15" x14ac:dyDescent="0.2">
      <c r="A167" s="14" t="s">
        <v>202</v>
      </c>
      <c r="B167" s="14" t="s">
        <v>220</v>
      </c>
      <c r="C167" s="14">
        <v>70441</v>
      </c>
      <c r="D167" s="15" t="s">
        <v>387</v>
      </c>
      <c r="E167" s="14" t="s">
        <v>240</v>
      </c>
      <c r="F167" s="92">
        <v>2</v>
      </c>
      <c r="G167" s="93">
        <v>70.12</v>
      </c>
      <c r="H167" s="94">
        <v>0.2223</v>
      </c>
      <c r="I167" s="95">
        <f t="shared" si="88"/>
        <v>85.7</v>
      </c>
      <c r="J167" s="96">
        <f t="shared" si="89"/>
        <v>0</v>
      </c>
      <c r="K167" s="97">
        <f t="shared" si="90"/>
        <v>85.7</v>
      </c>
      <c r="L167" s="97">
        <f t="shared" si="91"/>
        <v>171.4</v>
      </c>
      <c r="M167" s="93"/>
      <c r="N167" s="91"/>
    </row>
    <row r="168" spans="1:14" ht="15" x14ac:dyDescent="0.2">
      <c r="A168" s="19" t="s">
        <v>203</v>
      </c>
      <c r="B168" s="19"/>
      <c r="C168" s="19"/>
      <c r="D168" s="20" t="s">
        <v>388</v>
      </c>
      <c r="E168" s="19"/>
      <c r="F168" s="85"/>
      <c r="G168" s="86"/>
      <c r="H168" s="87"/>
      <c r="I168" s="88"/>
      <c r="J168" s="89"/>
      <c r="K168" s="90"/>
      <c r="L168" s="90"/>
      <c r="M168" s="86">
        <f>SUM(L169:L172)</f>
        <v>1332.88</v>
      </c>
      <c r="N168" s="91"/>
    </row>
    <row r="169" spans="1:14" ht="56.25" x14ac:dyDescent="0.2">
      <c r="A169" s="14" t="s">
        <v>204</v>
      </c>
      <c r="B169" s="14" t="s">
        <v>219</v>
      </c>
      <c r="C169" s="14">
        <v>97329</v>
      </c>
      <c r="D169" s="15" t="s">
        <v>389</v>
      </c>
      <c r="E169" s="14" t="s">
        <v>232</v>
      </c>
      <c r="F169" s="92">
        <v>6</v>
      </c>
      <c r="G169" s="93">
        <v>63.75</v>
      </c>
      <c r="H169" s="94">
        <v>0.2223</v>
      </c>
      <c r="I169" s="95">
        <f t="shared" ref="I169:I172" si="92">TRUNC(G169*(1+H169),2)</f>
        <v>77.92</v>
      </c>
      <c r="J169" s="96">
        <f t="shared" ref="J169:J172" si="93">$J$188</f>
        <v>0</v>
      </c>
      <c r="K169" s="97">
        <f t="shared" ref="K169:K172" si="94">TRUNC(I169*(1-J169),2)</f>
        <v>77.92</v>
      </c>
      <c r="L169" s="97">
        <f t="shared" ref="L169:L172" si="95">TRUNC((F169*K169),2)</f>
        <v>467.52</v>
      </c>
      <c r="M169" s="93"/>
      <c r="N169" s="91"/>
    </row>
    <row r="170" spans="1:14" ht="56.25" x14ac:dyDescent="0.2">
      <c r="A170" s="14" t="s">
        <v>205</v>
      </c>
      <c r="B170" s="14" t="s">
        <v>219</v>
      </c>
      <c r="C170" s="14">
        <v>97330</v>
      </c>
      <c r="D170" s="15" t="s">
        <v>390</v>
      </c>
      <c r="E170" s="14" t="s">
        <v>232</v>
      </c>
      <c r="F170" s="92">
        <v>6</v>
      </c>
      <c r="G170" s="93">
        <v>77.709999999999994</v>
      </c>
      <c r="H170" s="94">
        <v>0.2223</v>
      </c>
      <c r="I170" s="95">
        <f t="shared" si="92"/>
        <v>94.98</v>
      </c>
      <c r="J170" s="96">
        <f t="shared" si="93"/>
        <v>0</v>
      </c>
      <c r="K170" s="97">
        <f t="shared" si="94"/>
        <v>94.98</v>
      </c>
      <c r="L170" s="97">
        <f t="shared" si="95"/>
        <v>569.88</v>
      </c>
      <c r="M170" s="93"/>
      <c r="N170" s="91"/>
    </row>
    <row r="171" spans="1:14" ht="33.75" x14ac:dyDescent="0.2">
      <c r="A171" s="14" t="s">
        <v>206</v>
      </c>
      <c r="B171" s="14" t="s">
        <v>219</v>
      </c>
      <c r="C171" s="14">
        <v>100862</v>
      </c>
      <c r="D171" s="15" t="s">
        <v>386</v>
      </c>
      <c r="E171" s="14" t="s">
        <v>240</v>
      </c>
      <c r="F171" s="92">
        <v>2</v>
      </c>
      <c r="G171" s="93">
        <v>43.96</v>
      </c>
      <c r="H171" s="94">
        <v>0.2223</v>
      </c>
      <c r="I171" s="95">
        <f t="shared" si="92"/>
        <v>53.73</v>
      </c>
      <c r="J171" s="96">
        <f t="shared" si="93"/>
        <v>0</v>
      </c>
      <c r="K171" s="97">
        <f t="shared" si="94"/>
        <v>53.73</v>
      </c>
      <c r="L171" s="97">
        <f t="shared" si="95"/>
        <v>107.46</v>
      </c>
      <c r="M171" s="93"/>
      <c r="N171" s="91"/>
    </row>
    <row r="172" spans="1:14" ht="15" x14ac:dyDescent="0.2">
      <c r="A172" s="14" t="s">
        <v>207</v>
      </c>
      <c r="B172" s="14" t="s">
        <v>220</v>
      </c>
      <c r="C172" s="14">
        <v>70443</v>
      </c>
      <c r="D172" s="15" t="s">
        <v>391</v>
      </c>
      <c r="E172" s="14" t="s">
        <v>240</v>
      </c>
      <c r="F172" s="92">
        <v>2</v>
      </c>
      <c r="G172" s="93">
        <v>76.92</v>
      </c>
      <c r="H172" s="94">
        <v>0.2223</v>
      </c>
      <c r="I172" s="95">
        <f t="shared" si="92"/>
        <v>94.01</v>
      </c>
      <c r="J172" s="96">
        <f t="shared" si="93"/>
        <v>0</v>
      </c>
      <c r="K172" s="97">
        <f t="shared" si="94"/>
        <v>94.01</v>
      </c>
      <c r="L172" s="97">
        <f t="shared" si="95"/>
        <v>188.02</v>
      </c>
      <c r="M172" s="93"/>
      <c r="N172" s="91"/>
    </row>
    <row r="173" spans="1:14" ht="15" x14ac:dyDescent="0.2">
      <c r="A173" s="21">
        <v>9</v>
      </c>
      <c r="B173" s="22"/>
      <c r="C173" s="22"/>
      <c r="D173" s="70" t="s">
        <v>392</v>
      </c>
      <c r="E173" s="22"/>
      <c r="F173" s="77"/>
      <c r="G173" s="78"/>
      <c r="H173" s="79"/>
      <c r="I173" s="80"/>
      <c r="J173" s="81"/>
      <c r="K173" s="82"/>
      <c r="L173" s="82"/>
      <c r="M173" s="78"/>
      <c r="N173" s="78">
        <f>SUM(M174)</f>
        <v>1073.8400000000001</v>
      </c>
    </row>
    <row r="174" spans="1:14" ht="15" x14ac:dyDescent="0.2">
      <c r="A174" s="19" t="s">
        <v>208</v>
      </c>
      <c r="B174" s="19"/>
      <c r="C174" s="19"/>
      <c r="D174" s="20" t="s">
        <v>393</v>
      </c>
      <c r="E174" s="19"/>
      <c r="F174" s="85"/>
      <c r="G174" s="86"/>
      <c r="H174" s="87"/>
      <c r="I174" s="88"/>
      <c r="J174" s="89"/>
      <c r="K174" s="90"/>
      <c r="L174" s="90"/>
      <c r="M174" s="86">
        <f>SUM(L175:L178)</f>
        <v>1073.8400000000001</v>
      </c>
      <c r="N174" s="91"/>
    </row>
    <row r="175" spans="1:14" ht="22.5" x14ac:dyDescent="0.2">
      <c r="A175" s="14" t="s">
        <v>209</v>
      </c>
      <c r="B175" s="14" t="s">
        <v>220</v>
      </c>
      <c r="C175" s="14">
        <v>31851</v>
      </c>
      <c r="D175" s="15" t="s">
        <v>394</v>
      </c>
      <c r="E175" s="14" t="s">
        <v>240</v>
      </c>
      <c r="F175" s="92">
        <v>4</v>
      </c>
      <c r="G175" s="93">
        <v>89.99</v>
      </c>
      <c r="H175" s="94">
        <v>0.2223</v>
      </c>
      <c r="I175" s="95">
        <f t="shared" ref="I175:I178" si="96">TRUNC(G175*(1+H175),2)</f>
        <v>109.99</v>
      </c>
      <c r="J175" s="96">
        <f t="shared" ref="J175:J178" si="97">$J$188</f>
        <v>0</v>
      </c>
      <c r="K175" s="97">
        <f t="shared" ref="K175:K178" si="98">TRUNC(I175*(1-J175),2)</f>
        <v>109.99</v>
      </c>
      <c r="L175" s="97">
        <f t="shared" ref="L175:L178" si="99">TRUNC((F175*K175),2)</f>
        <v>439.96</v>
      </c>
      <c r="M175" s="93"/>
      <c r="N175" s="91"/>
    </row>
    <row r="176" spans="1:14" ht="22.5" x14ac:dyDescent="0.2">
      <c r="A176" s="14" t="s">
        <v>210</v>
      </c>
      <c r="B176" s="14" t="s">
        <v>220</v>
      </c>
      <c r="C176" s="14">
        <v>55</v>
      </c>
      <c r="D176" s="15" t="s">
        <v>395</v>
      </c>
      <c r="E176" s="14" t="s">
        <v>240</v>
      </c>
      <c r="F176" s="92">
        <v>6</v>
      </c>
      <c r="G176" s="93">
        <v>79.900000000000006</v>
      </c>
      <c r="H176" s="94">
        <v>0.2223</v>
      </c>
      <c r="I176" s="95">
        <f t="shared" si="96"/>
        <v>97.66</v>
      </c>
      <c r="J176" s="96">
        <f t="shared" si="97"/>
        <v>0</v>
      </c>
      <c r="K176" s="97">
        <f t="shared" si="98"/>
        <v>97.66</v>
      </c>
      <c r="L176" s="97">
        <f t="shared" si="99"/>
        <v>585.96</v>
      </c>
      <c r="M176" s="93"/>
      <c r="N176" s="91"/>
    </row>
    <row r="177" spans="1:18" ht="15" x14ac:dyDescent="0.2">
      <c r="A177" s="14" t="s">
        <v>211</v>
      </c>
      <c r="B177" s="14" t="s">
        <v>220</v>
      </c>
      <c r="C177" s="14">
        <v>44112</v>
      </c>
      <c r="D177" s="15" t="s">
        <v>396</v>
      </c>
      <c r="E177" s="14" t="s">
        <v>240</v>
      </c>
      <c r="F177" s="92">
        <v>4</v>
      </c>
      <c r="G177" s="93">
        <v>8.99</v>
      </c>
      <c r="H177" s="94">
        <v>0.2223</v>
      </c>
      <c r="I177" s="95">
        <f t="shared" si="96"/>
        <v>10.98</v>
      </c>
      <c r="J177" s="96">
        <f t="shared" si="97"/>
        <v>0</v>
      </c>
      <c r="K177" s="97">
        <f t="shared" si="98"/>
        <v>10.98</v>
      </c>
      <c r="L177" s="97">
        <f t="shared" si="99"/>
        <v>43.92</v>
      </c>
      <c r="M177" s="93"/>
      <c r="N177" s="91"/>
    </row>
    <row r="178" spans="1:18" ht="33.75" x14ac:dyDescent="0.2">
      <c r="A178" s="14" t="s">
        <v>212</v>
      </c>
      <c r="B178" s="14" t="s">
        <v>219</v>
      </c>
      <c r="C178" s="14">
        <v>7583</v>
      </c>
      <c r="D178" s="15" t="s">
        <v>397</v>
      </c>
      <c r="E178" s="14" t="s">
        <v>240</v>
      </c>
      <c r="F178" s="92">
        <v>8</v>
      </c>
      <c r="G178" s="93">
        <v>0.41</v>
      </c>
      <c r="H178" s="94">
        <v>0.2223</v>
      </c>
      <c r="I178" s="95">
        <f t="shared" si="96"/>
        <v>0.5</v>
      </c>
      <c r="J178" s="96">
        <f t="shared" si="97"/>
        <v>0</v>
      </c>
      <c r="K178" s="97">
        <f t="shared" si="98"/>
        <v>0.5</v>
      </c>
      <c r="L178" s="97">
        <f t="shared" si="99"/>
        <v>4</v>
      </c>
      <c r="M178" s="93"/>
      <c r="N178" s="91"/>
    </row>
    <row r="179" spans="1:18" ht="15" x14ac:dyDescent="0.2">
      <c r="A179" s="21">
        <v>10</v>
      </c>
      <c r="B179" s="22"/>
      <c r="C179" s="22"/>
      <c r="D179" s="70" t="s">
        <v>398</v>
      </c>
      <c r="E179" s="22"/>
      <c r="F179" s="77"/>
      <c r="G179" s="78"/>
      <c r="H179" s="79"/>
      <c r="I179" s="80"/>
      <c r="J179" s="81"/>
      <c r="K179" s="82"/>
      <c r="L179" s="82"/>
      <c r="M179" s="78">
        <f>SUM(L180:L181)</f>
        <v>1394.81</v>
      </c>
      <c r="N179" s="84">
        <f>M179</f>
        <v>1394.81</v>
      </c>
    </row>
    <row r="180" spans="1:18" ht="45" x14ac:dyDescent="0.2">
      <c r="A180" s="14" t="s">
        <v>213</v>
      </c>
      <c r="B180" s="14" t="s">
        <v>219</v>
      </c>
      <c r="C180" s="14">
        <v>87302</v>
      </c>
      <c r="D180" s="15" t="s">
        <v>399</v>
      </c>
      <c r="E180" s="14" t="s">
        <v>258</v>
      </c>
      <c r="F180" s="92">
        <v>2</v>
      </c>
      <c r="G180" s="93">
        <v>478.89</v>
      </c>
      <c r="H180" s="94">
        <v>0.2223</v>
      </c>
      <c r="I180" s="95">
        <f t="shared" ref="I180:I181" si="100">TRUNC(G180*(1+H180),2)</f>
        <v>585.34</v>
      </c>
      <c r="J180" s="96">
        <f t="shared" ref="J180:J181" si="101">$J$188</f>
        <v>0</v>
      </c>
      <c r="K180" s="97">
        <f t="shared" ref="K180:K181" si="102">TRUNC(I180*(1-J180),2)</f>
        <v>585.34</v>
      </c>
      <c r="L180" s="97">
        <f t="shared" ref="L180:L181" si="103">TRUNC((F180*K180),2)</f>
        <v>1170.68</v>
      </c>
      <c r="M180" s="93"/>
      <c r="N180" s="91"/>
    </row>
    <row r="181" spans="1:18" ht="22.5" x14ac:dyDescent="0.2">
      <c r="A181" s="14" t="s">
        <v>214</v>
      </c>
      <c r="B181" s="14" t="s">
        <v>219</v>
      </c>
      <c r="C181" s="14">
        <v>101747</v>
      </c>
      <c r="D181" s="15" t="s">
        <v>400</v>
      </c>
      <c r="E181" s="14" t="s">
        <v>237</v>
      </c>
      <c r="F181" s="92">
        <v>3</v>
      </c>
      <c r="G181" s="93">
        <v>61.13</v>
      </c>
      <c r="H181" s="94">
        <v>0.2223</v>
      </c>
      <c r="I181" s="95">
        <f t="shared" si="100"/>
        <v>74.709999999999994</v>
      </c>
      <c r="J181" s="96">
        <f t="shared" si="101"/>
        <v>0</v>
      </c>
      <c r="K181" s="97">
        <f t="shared" si="102"/>
        <v>74.709999999999994</v>
      </c>
      <c r="L181" s="97">
        <f t="shared" si="103"/>
        <v>224.13</v>
      </c>
      <c r="M181" s="93"/>
      <c r="N181" s="91"/>
    </row>
    <row r="182" spans="1:18" ht="15" x14ac:dyDescent="0.2">
      <c r="A182" s="21">
        <v>11</v>
      </c>
      <c r="B182" s="22"/>
      <c r="C182" s="22"/>
      <c r="D182" s="70" t="s">
        <v>401</v>
      </c>
      <c r="E182" s="22"/>
      <c r="F182" s="77"/>
      <c r="G182" s="78"/>
      <c r="H182" s="79"/>
      <c r="I182" s="80"/>
      <c r="J182" s="81"/>
      <c r="K182" s="82"/>
      <c r="L182" s="82"/>
      <c r="M182" s="78">
        <f>SUM(L183)</f>
        <v>7413.72</v>
      </c>
      <c r="N182" s="84">
        <f>M182</f>
        <v>7413.72</v>
      </c>
    </row>
    <row r="183" spans="1:18" ht="22.5" x14ac:dyDescent="0.2">
      <c r="A183" s="14" t="s">
        <v>215</v>
      </c>
      <c r="B183" s="14" t="s">
        <v>220</v>
      </c>
      <c r="C183" s="14">
        <v>70852</v>
      </c>
      <c r="D183" s="15" t="s">
        <v>402</v>
      </c>
      <c r="E183" s="14" t="s">
        <v>240</v>
      </c>
      <c r="F183" s="92">
        <v>3</v>
      </c>
      <c r="G183" s="93">
        <v>2021.8</v>
      </c>
      <c r="H183" s="94">
        <v>0.2223</v>
      </c>
      <c r="I183" s="95">
        <f>TRUNC(G183*(1+H183),2)</f>
        <v>2471.2399999999998</v>
      </c>
      <c r="J183" s="96">
        <f>$J$188</f>
        <v>0</v>
      </c>
      <c r="K183" s="97">
        <f>TRUNC(I183*(1-J183),2)</f>
        <v>2471.2399999999998</v>
      </c>
      <c r="L183" s="97">
        <f>TRUNC((F183*K183),2)</f>
        <v>7413.72</v>
      </c>
      <c r="M183" s="93"/>
      <c r="N183" s="91"/>
    </row>
    <row r="184" spans="1:18" ht="15" x14ac:dyDescent="0.2">
      <c r="A184" s="21">
        <v>12</v>
      </c>
      <c r="B184" s="22"/>
      <c r="C184" s="22"/>
      <c r="D184" s="70" t="s">
        <v>403</v>
      </c>
      <c r="E184" s="22"/>
      <c r="F184" s="77"/>
      <c r="G184" s="78"/>
      <c r="H184" s="79"/>
      <c r="I184" s="80"/>
      <c r="J184" s="81"/>
      <c r="K184" s="82"/>
      <c r="L184" s="82"/>
      <c r="M184" s="78"/>
      <c r="N184" s="84">
        <f>SUM(M185)</f>
        <v>6841.66</v>
      </c>
    </row>
    <row r="185" spans="1:18" ht="15" x14ac:dyDescent="0.2">
      <c r="A185" s="19" t="s">
        <v>216</v>
      </c>
      <c r="B185" s="19"/>
      <c r="C185" s="19"/>
      <c r="D185" s="20" t="s">
        <v>404</v>
      </c>
      <c r="E185" s="19"/>
      <c r="F185" s="85"/>
      <c r="G185" s="86"/>
      <c r="H185" s="87"/>
      <c r="I185" s="88"/>
      <c r="J185" s="89"/>
      <c r="K185" s="90"/>
      <c r="L185" s="90"/>
      <c r="M185" s="86">
        <f>SUM(L186:L187)</f>
        <v>6841.66</v>
      </c>
      <c r="N185" s="91"/>
    </row>
    <row r="186" spans="1:18" ht="22.5" x14ac:dyDescent="0.2">
      <c r="A186" s="14" t="s">
        <v>217</v>
      </c>
      <c r="B186" s="14" t="s">
        <v>219</v>
      </c>
      <c r="C186" s="14">
        <v>99806</v>
      </c>
      <c r="D186" s="15" t="s">
        <v>405</v>
      </c>
      <c r="E186" s="14" t="s">
        <v>237</v>
      </c>
      <c r="F186" s="92">
        <v>330</v>
      </c>
      <c r="G186" s="93">
        <v>0.95</v>
      </c>
      <c r="H186" s="94">
        <v>0.2223</v>
      </c>
      <c r="I186" s="95">
        <f t="shared" ref="I186:I187" si="104">TRUNC(G186*(1+H186),2)</f>
        <v>1.1599999999999999</v>
      </c>
      <c r="J186" s="96">
        <f t="shared" ref="J186:J187" si="105">$J$188</f>
        <v>0</v>
      </c>
      <c r="K186" s="97">
        <f t="shared" ref="K186:K187" si="106">TRUNC(I186*(1-J186),2)</f>
        <v>1.1599999999999999</v>
      </c>
      <c r="L186" s="97">
        <f t="shared" ref="L186:L187" si="107">TRUNC((F186*K186),2)</f>
        <v>382.8</v>
      </c>
      <c r="M186" s="104"/>
      <c r="N186" s="91"/>
    </row>
    <row r="187" spans="1:18" ht="15" x14ac:dyDescent="0.2">
      <c r="A187" s="14" t="s">
        <v>218</v>
      </c>
      <c r="B187" s="14" t="s">
        <v>220</v>
      </c>
      <c r="C187" s="14">
        <v>210000</v>
      </c>
      <c r="D187" s="15" t="s">
        <v>406</v>
      </c>
      <c r="E187" s="14" t="s">
        <v>240</v>
      </c>
      <c r="F187" s="92">
        <v>23</v>
      </c>
      <c r="G187" s="93">
        <v>229.75</v>
      </c>
      <c r="H187" s="94">
        <v>0.2223</v>
      </c>
      <c r="I187" s="95">
        <f t="shared" si="104"/>
        <v>280.82</v>
      </c>
      <c r="J187" s="96">
        <f t="shared" si="105"/>
        <v>0</v>
      </c>
      <c r="K187" s="97">
        <f t="shared" si="106"/>
        <v>280.82</v>
      </c>
      <c r="L187" s="97">
        <f t="shared" si="107"/>
        <v>6458.86</v>
      </c>
      <c r="M187" s="104"/>
      <c r="N187" s="91"/>
    </row>
    <row r="188" spans="1:18" ht="15" customHeight="1" x14ac:dyDescent="0.2">
      <c r="A188" s="118" t="s">
        <v>10</v>
      </c>
      <c r="B188" s="119"/>
      <c r="C188" s="119"/>
      <c r="D188" s="119"/>
      <c r="E188" s="105"/>
      <c r="F188" s="105"/>
      <c r="G188" s="105"/>
      <c r="H188" s="106"/>
      <c r="I188" s="107"/>
      <c r="J188" s="217">
        <v>0</v>
      </c>
      <c r="K188" s="108"/>
      <c r="L188" s="109"/>
      <c r="M188" s="127">
        <f>SUM(N10:N187)</f>
        <v>315828.14</v>
      </c>
      <c r="N188" s="128"/>
      <c r="O188" s="13"/>
      <c r="P188" s="111"/>
    </row>
    <row r="189" spans="1:18" ht="19.5" customHeight="1" x14ac:dyDescent="0.2">
      <c r="A189" s="114" t="s">
        <v>7</v>
      </c>
      <c r="B189" s="114"/>
      <c r="C189" s="114"/>
      <c r="D189" s="114"/>
      <c r="E189" s="114"/>
      <c r="F189" s="114"/>
      <c r="G189" s="115" t="s">
        <v>52</v>
      </c>
      <c r="H189" s="115"/>
      <c r="I189" s="115"/>
      <c r="J189" s="115"/>
      <c r="K189" s="115"/>
      <c r="L189" s="115"/>
      <c r="M189" s="115"/>
      <c r="N189" s="115"/>
      <c r="Q189" s="113"/>
      <c r="R189" s="112"/>
    </row>
    <row r="190" spans="1:18" ht="24" customHeight="1" x14ac:dyDescent="0.2">
      <c r="A190" s="115" t="s">
        <v>50</v>
      </c>
      <c r="B190" s="115"/>
      <c r="C190" s="115"/>
      <c r="D190" s="115"/>
      <c r="E190" s="115" t="s">
        <v>51</v>
      </c>
      <c r="F190" s="115"/>
      <c r="G190" s="115"/>
      <c r="H190" s="115"/>
      <c r="I190" s="115"/>
      <c r="J190" s="115"/>
      <c r="K190" s="115"/>
      <c r="L190" s="115"/>
      <c r="M190" s="115"/>
      <c r="N190" s="115"/>
      <c r="P190" s="113"/>
      <c r="Q190" s="112"/>
    </row>
    <row r="191" spans="1:18" ht="15" x14ac:dyDescent="0.2">
      <c r="A191" s="129" t="s">
        <v>11</v>
      </c>
      <c r="B191" s="57" t="s">
        <v>408</v>
      </c>
      <c r="C191" s="58"/>
      <c r="D191" s="59"/>
      <c r="E191" s="60"/>
      <c r="F191" s="61"/>
      <c r="G191" s="61"/>
      <c r="H191" s="61"/>
      <c r="I191" s="62"/>
      <c r="J191" s="62"/>
      <c r="K191" s="63"/>
      <c r="L191" s="63"/>
      <c r="M191" s="64"/>
      <c r="N191" s="64"/>
    </row>
    <row r="192" spans="1:18" ht="15" x14ac:dyDescent="0.2">
      <c r="A192" s="130"/>
      <c r="B192" s="66" t="s">
        <v>409</v>
      </c>
      <c r="C192" s="58"/>
      <c r="D192" s="67"/>
      <c r="E192" s="120"/>
      <c r="F192" s="120"/>
      <c r="G192" s="110"/>
      <c r="H192" s="65"/>
      <c r="I192" s="65"/>
      <c r="J192" s="65"/>
      <c r="K192" s="65"/>
      <c r="L192" s="68"/>
      <c r="M192" s="69"/>
      <c r="N192" s="69"/>
    </row>
    <row r="193" spans="1:14" ht="15" x14ac:dyDescent="0.2">
      <c r="A193" s="130"/>
      <c r="B193" s="121" t="s">
        <v>424</v>
      </c>
      <c r="C193" s="121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</row>
    <row r="194" spans="1:14" ht="15" x14ac:dyDescent="0.2">
      <c r="A194" s="130"/>
      <c r="B194" s="122" t="s">
        <v>423</v>
      </c>
      <c r="C194" s="123"/>
      <c r="D194" s="123"/>
      <c r="E194" s="123"/>
      <c r="F194" s="123"/>
      <c r="G194" s="123"/>
      <c r="H194" s="123"/>
      <c r="I194" s="123"/>
      <c r="J194" s="123"/>
      <c r="K194" s="123"/>
      <c r="L194" s="123"/>
      <c r="M194" s="123"/>
      <c r="N194" s="123"/>
    </row>
    <row r="195" spans="1:14" ht="15" x14ac:dyDescent="0.2">
      <c r="A195" s="130"/>
      <c r="B195" s="116" t="s">
        <v>410</v>
      </c>
      <c r="C195" s="116"/>
      <c r="D195" s="116"/>
      <c r="E195" s="116"/>
      <c r="F195" s="116"/>
      <c r="G195" s="116"/>
      <c r="H195" s="116"/>
      <c r="I195" s="116"/>
      <c r="J195" s="116"/>
      <c r="K195" s="116"/>
      <c r="L195" s="116"/>
      <c r="M195" s="116"/>
      <c r="N195" s="116"/>
    </row>
    <row r="196" spans="1:14" ht="15" x14ac:dyDescent="0.2">
      <c r="A196" s="130"/>
      <c r="B196" s="116" t="s">
        <v>411</v>
      </c>
      <c r="C196" s="116"/>
      <c r="D196" s="116"/>
      <c r="E196" s="116"/>
      <c r="F196" s="116"/>
      <c r="G196" s="116"/>
      <c r="H196" s="116"/>
      <c r="I196" s="116"/>
      <c r="J196" s="116"/>
      <c r="K196" s="116"/>
      <c r="L196" s="116"/>
      <c r="M196" s="116"/>
      <c r="N196" s="116"/>
    </row>
    <row r="197" spans="1:14" ht="15" x14ac:dyDescent="0.2">
      <c r="A197" s="130"/>
      <c r="B197" s="116" t="s">
        <v>412</v>
      </c>
      <c r="C197" s="117"/>
      <c r="D197" s="117"/>
      <c r="E197" s="117"/>
      <c r="F197" s="117"/>
      <c r="G197" s="117"/>
      <c r="H197" s="117"/>
      <c r="I197" s="117"/>
      <c r="J197" s="117"/>
      <c r="K197" s="117"/>
      <c r="L197" s="63"/>
      <c r="M197" s="64"/>
      <c r="N197" s="64"/>
    </row>
    <row r="198" spans="1:14" ht="24" customHeight="1" x14ac:dyDescent="0.2">
      <c r="A198" s="130"/>
      <c r="B198" s="132" t="s">
        <v>12</v>
      </c>
      <c r="C198" s="132"/>
      <c r="D198" s="132"/>
      <c r="E198" s="132"/>
      <c r="F198" s="132"/>
      <c r="G198" s="132"/>
      <c r="H198" s="132"/>
      <c r="I198" s="132"/>
      <c r="J198" s="132"/>
      <c r="K198" s="132"/>
      <c r="L198" s="132"/>
      <c r="M198" s="132"/>
      <c r="N198" s="132"/>
    </row>
    <row r="199" spans="1:14" ht="15" x14ac:dyDescent="0.2">
      <c r="A199" s="6"/>
      <c r="B199" s="6"/>
      <c r="C199" s="6"/>
      <c r="D199" s="7"/>
      <c r="E199" s="8"/>
      <c r="F199" s="9"/>
      <c r="G199" s="9"/>
      <c r="H199" s="9"/>
      <c r="I199" s="12"/>
      <c r="J199" s="11"/>
      <c r="K199" s="10"/>
      <c r="L199" s="10"/>
    </row>
    <row r="200" spans="1:14" ht="15" x14ac:dyDescent="0.2">
      <c r="A200" s="6"/>
      <c r="B200" s="6"/>
      <c r="C200" s="6"/>
      <c r="D200" s="7"/>
      <c r="E200" s="8"/>
      <c r="F200" s="9"/>
      <c r="G200" s="9"/>
      <c r="H200" s="9"/>
      <c r="I200" s="12"/>
      <c r="J200" s="11"/>
      <c r="K200" s="10"/>
      <c r="L200" s="10"/>
    </row>
    <row r="201" spans="1:14" ht="15" x14ac:dyDescent="0.2">
      <c r="A201" s="6"/>
      <c r="B201" s="6"/>
      <c r="C201" s="6"/>
      <c r="D201" s="7"/>
      <c r="E201" s="8"/>
      <c r="F201" s="9"/>
      <c r="G201" s="9"/>
      <c r="H201" s="9"/>
      <c r="I201" s="12"/>
      <c r="J201" s="11"/>
      <c r="K201" s="10"/>
      <c r="L201" s="10"/>
    </row>
    <row r="202" spans="1:14" ht="15" x14ac:dyDescent="0.2">
      <c r="A202" s="6"/>
      <c r="B202" s="6"/>
      <c r="C202" s="6"/>
      <c r="D202" s="7"/>
      <c r="E202" s="8"/>
      <c r="F202" s="9"/>
      <c r="G202" s="9"/>
      <c r="H202" s="9"/>
      <c r="I202" s="12"/>
      <c r="J202" s="11"/>
      <c r="K202" s="10"/>
      <c r="L202" s="10"/>
    </row>
    <row r="203" spans="1:14" ht="15" x14ac:dyDescent="0.2">
      <c r="A203" s="6"/>
      <c r="B203" s="6"/>
      <c r="C203" s="6"/>
      <c r="D203" s="7"/>
      <c r="E203" s="8"/>
      <c r="F203" s="9"/>
      <c r="G203" s="9"/>
      <c r="H203" s="9"/>
      <c r="I203" s="12"/>
      <c r="J203" s="11"/>
      <c r="K203" s="10"/>
      <c r="L203" s="10"/>
    </row>
    <row r="204" spans="1:14" ht="15" x14ac:dyDescent="0.2">
      <c r="A204" s="6"/>
      <c r="B204" s="6"/>
      <c r="C204" s="6"/>
      <c r="D204" s="7"/>
      <c r="E204" s="8"/>
      <c r="F204" s="9"/>
      <c r="G204" s="9"/>
      <c r="H204" s="9"/>
      <c r="I204" s="12"/>
      <c r="J204" s="11"/>
      <c r="K204" s="10"/>
      <c r="L204" s="10"/>
    </row>
    <row r="205" spans="1:14" ht="15" x14ac:dyDescent="0.2">
      <c r="A205" s="6"/>
      <c r="B205" s="6"/>
      <c r="C205" s="6"/>
      <c r="D205" s="7"/>
      <c r="E205" s="8"/>
      <c r="F205" s="9"/>
      <c r="G205" s="9"/>
      <c r="H205" s="9"/>
      <c r="I205" s="12"/>
      <c r="J205" s="11"/>
      <c r="K205" s="10"/>
      <c r="L205" s="10"/>
    </row>
    <row r="206" spans="1:14" ht="15" x14ac:dyDescent="0.2">
      <c r="A206" s="6"/>
      <c r="B206" s="6"/>
      <c r="C206" s="6"/>
      <c r="D206" s="7"/>
      <c r="E206" s="8"/>
      <c r="F206" s="9"/>
      <c r="G206" s="9"/>
      <c r="H206" s="9"/>
      <c r="I206" s="12"/>
      <c r="J206" s="11"/>
      <c r="K206" s="10"/>
      <c r="L206" s="10"/>
    </row>
    <row r="207" spans="1:14" ht="15" x14ac:dyDescent="0.2">
      <c r="A207" s="6"/>
      <c r="B207" s="6"/>
      <c r="C207" s="6"/>
      <c r="D207" s="7"/>
      <c r="E207" s="8"/>
      <c r="F207" s="9"/>
      <c r="G207" s="9"/>
      <c r="H207" s="9"/>
      <c r="I207" s="12"/>
      <c r="J207" s="11"/>
      <c r="K207" s="10"/>
      <c r="L207" s="10"/>
    </row>
    <row r="208" spans="1:14" ht="15" x14ac:dyDescent="0.2">
      <c r="A208" s="6"/>
      <c r="B208" s="6"/>
      <c r="C208" s="6"/>
      <c r="D208" s="7"/>
      <c r="E208" s="8"/>
      <c r="F208" s="9"/>
      <c r="G208" s="9"/>
      <c r="H208" s="9"/>
      <c r="I208" s="12"/>
      <c r="J208" s="11"/>
      <c r="K208" s="10"/>
      <c r="L208" s="10"/>
    </row>
    <row r="209" spans="1:12" ht="15" x14ac:dyDescent="0.2">
      <c r="A209" s="6"/>
      <c r="B209" s="6"/>
      <c r="C209" s="6"/>
      <c r="D209" s="7"/>
      <c r="E209" s="8"/>
      <c r="F209" s="9"/>
      <c r="G209" s="9"/>
      <c r="H209" s="9"/>
      <c r="I209" s="12"/>
      <c r="J209" s="11"/>
      <c r="K209" s="10"/>
      <c r="L209" s="10"/>
    </row>
    <row r="210" spans="1:12" ht="15" x14ac:dyDescent="0.2">
      <c r="A210" s="6"/>
      <c r="B210" s="6"/>
      <c r="C210" s="6"/>
      <c r="D210" s="7"/>
      <c r="E210" s="8"/>
      <c r="F210" s="9"/>
      <c r="G210" s="9"/>
      <c r="H210" s="9"/>
      <c r="I210" s="12"/>
      <c r="J210" s="11"/>
      <c r="K210" s="10"/>
      <c r="L210" s="10"/>
    </row>
    <row r="211" spans="1:12" ht="15" x14ac:dyDescent="0.2">
      <c r="A211" s="6"/>
      <c r="B211" s="6"/>
      <c r="C211" s="6"/>
      <c r="D211" s="7"/>
      <c r="E211" s="8"/>
      <c r="F211" s="9"/>
      <c r="G211" s="9"/>
      <c r="H211" s="9"/>
      <c r="I211" s="12"/>
      <c r="J211" s="16"/>
      <c r="K211" s="10"/>
      <c r="L211" s="10"/>
    </row>
    <row r="212" spans="1:12" ht="15" x14ac:dyDescent="0.2">
      <c r="A212" s="6"/>
      <c r="B212" s="6"/>
      <c r="C212" s="6"/>
      <c r="D212" s="7"/>
      <c r="E212" s="8"/>
      <c r="F212" s="9"/>
      <c r="G212" s="9"/>
      <c r="H212" s="9"/>
      <c r="I212" s="12"/>
      <c r="J212" s="16"/>
      <c r="K212" s="10"/>
      <c r="L212" s="10"/>
    </row>
    <row r="213" spans="1:12" ht="15" x14ac:dyDescent="0.2">
      <c r="A213" s="6"/>
      <c r="B213" s="6"/>
      <c r="C213" s="6"/>
      <c r="D213" s="7"/>
      <c r="E213" s="8"/>
      <c r="F213" s="9"/>
      <c r="G213" s="9"/>
      <c r="H213" s="9"/>
      <c r="I213" s="12"/>
      <c r="J213" s="16"/>
      <c r="K213" s="10"/>
      <c r="L213" s="10"/>
    </row>
    <row r="214" spans="1:12" ht="15" x14ac:dyDescent="0.2">
      <c r="A214" s="6"/>
      <c r="B214" s="6"/>
      <c r="C214" s="6"/>
      <c r="D214" s="7"/>
      <c r="E214" s="8"/>
      <c r="F214" s="9"/>
      <c r="G214" s="9"/>
      <c r="H214" s="9"/>
      <c r="I214" s="12"/>
      <c r="J214" s="16"/>
      <c r="K214" s="10"/>
      <c r="L214" s="10"/>
    </row>
    <row r="215" spans="1:12" ht="15" x14ac:dyDescent="0.2">
      <c r="A215" s="6"/>
      <c r="B215" s="6"/>
      <c r="C215" s="6"/>
      <c r="D215" s="7"/>
      <c r="E215" s="8"/>
      <c r="F215" s="9"/>
      <c r="G215" s="9"/>
      <c r="H215" s="9"/>
      <c r="I215" s="12"/>
      <c r="J215" s="16"/>
      <c r="K215" s="10"/>
      <c r="L215" s="10"/>
    </row>
    <row r="216" spans="1:12" ht="15" x14ac:dyDescent="0.2">
      <c r="A216" s="6"/>
      <c r="B216" s="6"/>
      <c r="C216" s="6"/>
      <c r="D216" s="7"/>
      <c r="E216" s="8"/>
      <c r="F216" s="9"/>
      <c r="G216" s="9"/>
      <c r="H216" s="9"/>
      <c r="I216" s="12"/>
      <c r="J216" s="16"/>
      <c r="K216" s="10"/>
      <c r="L216" s="10"/>
    </row>
    <row r="217" spans="1:12" ht="15" x14ac:dyDescent="0.2">
      <c r="A217" s="6"/>
      <c r="B217" s="6"/>
      <c r="C217" s="6"/>
      <c r="D217" s="7"/>
      <c r="E217" s="8"/>
      <c r="F217" s="9"/>
      <c r="G217" s="9"/>
      <c r="H217" s="9"/>
      <c r="I217" s="12"/>
      <c r="J217" s="16"/>
      <c r="K217" s="10"/>
      <c r="L217" s="10"/>
    </row>
    <row r="218" spans="1:12" ht="15" x14ac:dyDescent="0.2">
      <c r="A218" s="6"/>
      <c r="B218" s="6"/>
      <c r="C218" s="6"/>
      <c r="D218" s="7"/>
      <c r="E218" s="8"/>
      <c r="F218" s="9"/>
      <c r="G218" s="9"/>
      <c r="H218" s="9"/>
      <c r="I218" s="12"/>
      <c r="J218" s="16"/>
      <c r="K218" s="10"/>
      <c r="L218" s="10"/>
    </row>
    <row r="219" spans="1:12" ht="15" x14ac:dyDescent="0.2">
      <c r="A219" s="6"/>
      <c r="B219" s="6"/>
      <c r="C219" s="6"/>
      <c r="D219" s="7"/>
      <c r="E219" s="8"/>
      <c r="F219" s="9"/>
      <c r="G219" s="9"/>
      <c r="H219" s="9"/>
      <c r="I219" s="12"/>
      <c r="J219" s="16"/>
      <c r="K219" s="10"/>
      <c r="L219" s="10"/>
    </row>
    <row r="220" spans="1:12" ht="15" x14ac:dyDescent="0.2">
      <c r="A220" s="6"/>
      <c r="B220" s="6"/>
      <c r="C220" s="6"/>
      <c r="D220" s="7"/>
      <c r="E220" s="8"/>
      <c r="F220" s="9"/>
      <c r="G220" s="9"/>
      <c r="H220" s="9"/>
      <c r="I220" s="12"/>
      <c r="J220" s="16"/>
      <c r="K220" s="10"/>
      <c r="L220" s="10"/>
    </row>
    <row r="221" spans="1:12" ht="15" x14ac:dyDescent="0.2">
      <c r="A221" s="6"/>
      <c r="B221" s="6"/>
      <c r="C221" s="6"/>
      <c r="D221" s="7"/>
      <c r="E221" s="8"/>
      <c r="F221" s="9"/>
      <c r="G221" s="9"/>
      <c r="H221" s="9"/>
      <c r="I221" s="12"/>
      <c r="J221" s="16"/>
      <c r="K221" s="10"/>
      <c r="L221" s="10"/>
    </row>
    <row r="222" spans="1:12" ht="15" x14ac:dyDescent="0.2">
      <c r="A222" s="6"/>
      <c r="B222" s="6"/>
      <c r="C222" s="6"/>
      <c r="D222" s="7"/>
      <c r="E222" s="8"/>
      <c r="F222" s="9"/>
      <c r="G222" s="9"/>
      <c r="H222" s="9"/>
      <c r="I222" s="12"/>
      <c r="J222" s="16"/>
      <c r="K222" s="10"/>
      <c r="L222" s="10"/>
    </row>
    <row r="223" spans="1:12" ht="15" x14ac:dyDescent="0.2">
      <c r="A223" s="6"/>
      <c r="B223" s="6"/>
      <c r="C223" s="6"/>
      <c r="D223" s="7"/>
      <c r="E223" s="8"/>
      <c r="F223" s="9"/>
      <c r="G223" s="9"/>
      <c r="H223" s="9"/>
      <c r="I223" s="12"/>
      <c r="J223" s="16"/>
      <c r="K223" s="10"/>
      <c r="L223" s="10"/>
    </row>
    <row r="224" spans="1:12" ht="15" x14ac:dyDescent="0.2">
      <c r="A224" s="6"/>
      <c r="B224" s="6"/>
      <c r="C224" s="6"/>
      <c r="D224" s="7"/>
      <c r="E224" s="8"/>
      <c r="F224" s="9"/>
      <c r="G224" s="9"/>
      <c r="H224" s="9"/>
      <c r="I224" s="12"/>
      <c r="J224" s="16"/>
      <c r="K224" s="10"/>
      <c r="L224" s="10"/>
    </row>
    <row r="225" spans="1:12" ht="15" x14ac:dyDescent="0.2">
      <c r="A225" s="6"/>
      <c r="B225" s="6"/>
      <c r="C225" s="6"/>
      <c r="D225" s="7"/>
      <c r="E225" s="8"/>
      <c r="F225" s="9"/>
      <c r="G225" s="9"/>
      <c r="H225" s="9"/>
      <c r="I225" s="12"/>
      <c r="J225" s="16"/>
      <c r="K225" s="10"/>
      <c r="L225" s="10"/>
    </row>
    <row r="226" spans="1:12" ht="15" x14ac:dyDescent="0.2">
      <c r="A226" s="6"/>
      <c r="B226" s="6"/>
      <c r="C226" s="6"/>
      <c r="D226" s="7"/>
      <c r="E226" s="8"/>
      <c r="F226" s="9"/>
      <c r="G226" s="9"/>
      <c r="H226" s="9"/>
      <c r="I226" s="12"/>
      <c r="J226" s="16"/>
      <c r="K226" s="10"/>
      <c r="L226" s="10"/>
    </row>
    <row r="227" spans="1:12" ht="15" x14ac:dyDescent="0.2">
      <c r="A227" s="6"/>
      <c r="B227" s="6"/>
      <c r="C227" s="6"/>
      <c r="D227" s="7"/>
      <c r="E227" s="8"/>
      <c r="F227" s="9"/>
      <c r="G227" s="9"/>
      <c r="H227" s="9"/>
      <c r="I227" s="12"/>
      <c r="J227" s="16"/>
      <c r="K227" s="10"/>
      <c r="L227" s="10"/>
    </row>
  </sheetData>
  <sheetProtection algorithmName="SHA-512" hashValue="2nOHMNkPdkk2eOmPquzD+ysfpGUAO2OHxwn7n7n8t6K4SerPQo7JHtVszf9TLz2iiKx/6WRa1ywF26HcmjdiEA==" saltValue="GkvNal1TxtRw+RhNUl66Yg==" spinCount="100000" sheet="1" selectLockedCells="1"/>
  <mergeCells count="34">
    <mergeCell ref="A1:N1"/>
    <mergeCell ref="A2:N2"/>
    <mergeCell ref="A4:N4"/>
    <mergeCell ref="A5:N5"/>
    <mergeCell ref="A6:N6"/>
    <mergeCell ref="N9:N10"/>
    <mergeCell ref="M188:N188"/>
    <mergeCell ref="G189:N190"/>
    <mergeCell ref="A191:A198"/>
    <mergeCell ref="A3:N3"/>
    <mergeCell ref="B195:N195"/>
    <mergeCell ref="B196:N196"/>
    <mergeCell ref="B198:N198"/>
    <mergeCell ref="E8:I8"/>
    <mergeCell ref="J8:N8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K9:M9"/>
    <mergeCell ref="A189:F189"/>
    <mergeCell ref="A190:D190"/>
    <mergeCell ref="E190:F190"/>
    <mergeCell ref="B197:K197"/>
    <mergeCell ref="A188:D188"/>
    <mergeCell ref="E192:F192"/>
    <mergeCell ref="B193:N193"/>
    <mergeCell ref="B194:N194"/>
  </mergeCells>
  <printOptions horizontalCentered="1"/>
  <pageMargins left="0" right="0" top="0.70866141732283472" bottom="0.55118110236220474" header="0.31496062992125984" footer="0.35433070866141736"/>
  <pageSetup paperSize="9" scale="80" fitToHeight="16" orientation="landscape" r:id="rId1"/>
  <headerFooter>
    <oddHeader>&amp;R&amp;"Verdana,Normal"&amp;8Fls.:______
Processo n.º 23069.169275/2021-19</oddHeader>
    <oddFooter>&amp;R&amp;"Verdana,Normal"&amp;8Pág.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8D751D-5B84-45C5-81B6-DF7EF84EC53C}">
  <dimension ref="A1:I142"/>
  <sheetViews>
    <sheetView zoomScaleNormal="100" workbookViewId="0">
      <selection sqref="A1:H1"/>
    </sheetView>
  </sheetViews>
  <sheetFormatPr defaultRowHeight="15" x14ac:dyDescent="0.25"/>
  <cols>
    <col min="1" max="1" width="6" bestFit="1" customWidth="1"/>
    <col min="2" max="2" width="32.5703125" customWidth="1"/>
    <col min="3" max="3" width="13" bestFit="1" customWidth="1"/>
    <col min="4" max="4" width="14" customWidth="1"/>
    <col min="5" max="7" width="21.140625" customWidth="1"/>
    <col min="8" max="8" width="12.140625" customWidth="1"/>
    <col min="9" max="9" width="12.28515625" customWidth="1"/>
  </cols>
  <sheetData>
    <row r="1" spans="1:9" ht="15.75" x14ac:dyDescent="0.25">
      <c r="A1" s="195" t="s">
        <v>6</v>
      </c>
      <c r="B1" s="195"/>
      <c r="C1" s="195"/>
      <c r="D1" s="195"/>
      <c r="E1" s="195"/>
      <c r="F1" s="195"/>
      <c r="G1" s="195"/>
      <c r="H1" s="195"/>
      <c r="I1" s="24"/>
    </row>
    <row r="2" spans="1:9" ht="15.75" x14ac:dyDescent="0.25">
      <c r="A2" s="195" t="s">
        <v>2</v>
      </c>
      <c r="B2" s="195"/>
      <c r="C2" s="195"/>
      <c r="D2" s="195"/>
      <c r="E2" s="195"/>
      <c r="F2" s="195"/>
      <c r="G2" s="195"/>
      <c r="H2" s="195"/>
      <c r="I2" s="24"/>
    </row>
    <row r="3" spans="1:9" ht="15.75" x14ac:dyDescent="0.25">
      <c r="A3" s="196" t="s">
        <v>420</v>
      </c>
      <c r="B3" s="196"/>
      <c r="C3" s="196"/>
      <c r="D3" s="196"/>
      <c r="E3" s="196"/>
      <c r="F3" s="196"/>
      <c r="G3" s="196"/>
      <c r="H3" s="196"/>
      <c r="I3" s="25"/>
    </row>
    <row r="4" spans="1:9" x14ac:dyDescent="0.25">
      <c r="A4" s="26"/>
      <c r="B4" s="27"/>
      <c r="C4" s="26"/>
      <c r="D4" s="7"/>
      <c r="E4" s="8"/>
      <c r="F4" s="8"/>
      <c r="G4" s="8"/>
      <c r="H4" s="12"/>
      <c r="I4" s="12"/>
    </row>
    <row r="5" spans="1:9" x14ac:dyDescent="0.25">
      <c r="A5" s="197" t="s">
        <v>27</v>
      </c>
      <c r="B5" s="197"/>
      <c r="C5" s="197"/>
      <c r="D5" s="197"/>
      <c r="E5" s="197"/>
      <c r="F5" s="197"/>
      <c r="G5" s="197"/>
      <c r="H5" s="197"/>
      <c r="I5" s="28"/>
    </row>
    <row r="6" spans="1:9" ht="27" customHeight="1" x14ac:dyDescent="0.25">
      <c r="A6" s="198" t="s">
        <v>422</v>
      </c>
      <c r="B6" s="198"/>
      <c r="C6" s="198"/>
      <c r="D6" s="198"/>
      <c r="E6" s="198"/>
      <c r="F6" s="198"/>
      <c r="G6" s="198"/>
      <c r="H6" s="198"/>
      <c r="I6" s="56"/>
    </row>
    <row r="7" spans="1:9" ht="30" customHeight="1" thickBot="1" x14ac:dyDescent="0.3">
      <c r="A7" s="199" t="s">
        <v>414</v>
      </c>
      <c r="B7" s="199"/>
      <c r="C7" s="199"/>
      <c r="D7" s="199"/>
      <c r="E7" s="199"/>
      <c r="F7" s="199"/>
      <c r="G7" s="199"/>
      <c r="H7" s="199"/>
      <c r="I7" s="55"/>
    </row>
    <row r="8" spans="1:9" ht="15.75" thickTop="1" x14ac:dyDescent="0.25">
      <c r="A8" s="200" t="s">
        <v>0</v>
      </c>
      <c r="B8" s="202" t="s">
        <v>23</v>
      </c>
      <c r="C8" s="204" t="s">
        <v>24</v>
      </c>
      <c r="D8" s="206" t="s">
        <v>25</v>
      </c>
      <c r="E8" s="208" t="s">
        <v>28</v>
      </c>
      <c r="F8" s="209"/>
      <c r="G8" s="209"/>
      <c r="H8" s="193" t="s">
        <v>29</v>
      </c>
      <c r="I8" s="29"/>
    </row>
    <row r="9" spans="1:9" x14ac:dyDescent="0.25">
      <c r="A9" s="201"/>
      <c r="B9" s="203"/>
      <c r="C9" s="205"/>
      <c r="D9" s="207"/>
      <c r="E9" s="46" t="s">
        <v>14</v>
      </c>
      <c r="F9" s="47" t="s">
        <v>415</v>
      </c>
      <c r="G9" s="47" t="s">
        <v>416</v>
      </c>
      <c r="H9" s="194"/>
      <c r="I9" s="29"/>
    </row>
    <row r="10" spans="1:9" ht="15" customHeight="1" x14ac:dyDescent="0.25">
      <c r="A10" s="187" t="s">
        <v>30</v>
      </c>
      <c r="B10" s="188" t="s">
        <v>229</v>
      </c>
      <c r="C10" s="190">
        <f>Orçamento!$N$11</f>
        <v>23808.22</v>
      </c>
      <c r="D10" s="172">
        <f>C10/C$34</f>
        <v>7.5383466463754628E-2</v>
      </c>
      <c r="E10" s="31">
        <v>0.7</v>
      </c>
      <c r="F10" s="31">
        <v>0.3</v>
      </c>
      <c r="G10" s="30"/>
      <c r="H10" s="212">
        <f t="shared" ref="H10:H33" si="0">SUM(E10:G10)</f>
        <v>1</v>
      </c>
      <c r="I10" s="29"/>
    </row>
    <row r="11" spans="1:9" ht="15" customHeight="1" x14ac:dyDescent="0.25">
      <c r="A11" s="168"/>
      <c r="B11" s="189"/>
      <c r="C11" s="191"/>
      <c r="D11" s="173"/>
      <c r="E11" s="32">
        <f>E10*$C10</f>
        <v>16665.754000000001</v>
      </c>
      <c r="F11" s="32">
        <f>F10*$C10</f>
        <v>7142.4660000000003</v>
      </c>
      <c r="G11" s="32"/>
      <c r="H11" s="213">
        <f t="shared" si="0"/>
        <v>23808.22</v>
      </c>
      <c r="I11" s="29"/>
    </row>
    <row r="12" spans="1:9" ht="15" customHeight="1" x14ac:dyDescent="0.25">
      <c r="A12" s="167" t="s">
        <v>31</v>
      </c>
      <c r="B12" s="192" t="s">
        <v>32</v>
      </c>
      <c r="C12" s="176">
        <f>Orçamento!$N$41</f>
        <v>26866.38</v>
      </c>
      <c r="D12" s="172">
        <f>C12/C$34</f>
        <v>8.5066454179795373E-2</v>
      </c>
      <c r="E12" s="34">
        <f>E37</f>
        <v>0.27780487217408978</v>
      </c>
      <c r="F12" s="34">
        <f t="shared" ref="F12:G12" si="1">F37</f>
        <v>0.36018673128236767</v>
      </c>
      <c r="G12" s="34">
        <f t="shared" si="1"/>
        <v>0.36200839654354272</v>
      </c>
      <c r="H12" s="214">
        <f t="shared" si="0"/>
        <v>1.0000000000000002</v>
      </c>
      <c r="I12" s="29"/>
    </row>
    <row r="13" spans="1:9" x14ac:dyDescent="0.25">
      <c r="A13" s="168"/>
      <c r="B13" s="192"/>
      <c r="C13" s="177"/>
      <c r="D13" s="173"/>
      <c r="E13" s="33">
        <f t="shared" ref="E13:G13" si="2">$C12*E12</f>
        <v>7463.6112616805221</v>
      </c>
      <c r="F13" s="33">
        <f t="shared" si="2"/>
        <v>9676.9135935899776</v>
      </c>
      <c r="G13" s="33">
        <f t="shared" si="2"/>
        <v>9725.8551447295049</v>
      </c>
      <c r="H13" s="213">
        <f t="shared" si="0"/>
        <v>26866.380000000005</v>
      </c>
      <c r="I13" s="29"/>
    </row>
    <row r="14" spans="1:9" x14ac:dyDescent="0.25">
      <c r="A14" s="167" t="s">
        <v>33</v>
      </c>
      <c r="B14" s="169" t="s">
        <v>266</v>
      </c>
      <c r="C14" s="170">
        <f>Orçamento!$N$44</f>
        <v>56992.540000000008</v>
      </c>
      <c r="D14" s="172">
        <f>C14/C$34</f>
        <v>0.18045428124295704</v>
      </c>
      <c r="E14" s="211">
        <v>0.4</v>
      </c>
      <c r="F14" s="211">
        <v>0.4</v>
      </c>
      <c r="G14" s="211">
        <v>0.2</v>
      </c>
      <c r="H14" s="214">
        <f t="shared" si="0"/>
        <v>1</v>
      </c>
      <c r="I14" s="29"/>
    </row>
    <row r="15" spans="1:9" ht="21.75" customHeight="1" x14ac:dyDescent="0.25">
      <c r="A15" s="168"/>
      <c r="B15" s="169"/>
      <c r="C15" s="171"/>
      <c r="D15" s="173"/>
      <c r="E15" s="49">
        <f>E14*$C14</f>
        <v>22797.016000000003</v>
      </c>
      <c r="F15" s="49">
        <f>F14*$C14</f>
        <v>22797.016000000003</v>
      </c>
      <c r="G15" s="49">
        <f>G14*$C14</f>
        <v>11398.508000000002</v>
      </c>
      <c r="H15" s="213">
        <f t="shared" si="0"/>
        <v>56992.540000000008</v>
      </c>
      <c r="I15" s="29"/>
    </row>
    <row r="16" spans="1:9" x14ac:dyDescent="0.25">
      <c r="A16" s="167" t="s">
        <v>34</v>
      </c>
      <c r="B16" s="169" t="s">
        <v>295</v>
      </c>
      <c r="C16" s="170">
        <f>Orçamento!$N$73</f>
        <v>138608.59000000003</v>
      </c>
      <c r="D16" s="172">
        <f>C16/C$34</f>
        <v>0.4388734645367573</v>
      </c>
      <c r="E16" s="211">
        <v>0.2</v>
      </c>
      <c r="F16" s="211">
        <v>0.3</v>
      </c>
      <c r="G16" s="211">
        <v>0.5</v>
      </c>
      <c r="H16" s="214">
        <f t="shared" si="0"/>
        <v>1</v>
      </c>
      <c r="I16" s="29"/>
    </row>
    <row r="17" spans="1:9" x14ac:dyDescent="0.25">
      <c r="A17" s="168"/>
      <c r="B17" s="169"/>
      <c r="C17" s="171"/>
      <c r="D17" s="173"/>
      <c r="E17" s="49">
        <f>E16*$C16</f>
        <v>27721.718000000008</v>
      </c>
      <c r="F17" s="49">
        <f>F16*$C16</f>
        <v>41582.577000000005</v>
      </c>
      <c r="G17" s="49">
        <f>G16*$C16</f>
        <v>69304.295000000013</v>
      </c>
      <c r="H17" s="213">
        <f t="shared" si="0"/>
        <v>138608.59000000003</v>
      </c>
      <c r="I17" s="29"/>
    </row>
    <row r="18" spans="1:9" x14ac:dyDescent="0.25">
      <c r="A18" s="174" t="s">
        <v>35</v>
      </c>
      <c r="B18" s="169" t="s">
        <v>328</v>
      </c>
      <c r="C18" s="170">
        <f>Orçamento!$N$108</f>
        <v>48671.62</v>
      </c>
      <c r="D18" s="172">
        <f>C18/C$34</f>
        <v>0.15410792717836985</v>
      </c>
      <c r="E18" s="210">
        <v>0.2</v>
      </c>
      <c r="F18" s="210">
        <v>0.5</v>
      </c>
      <c r="G18" s="210">
        <v>0.3</v>
      </c>
      <c r="H18" s="214">
        <f t="shared" si="0"/>
        <v>1</v>
      </c>
      <c r="I18" s="29"/>
    </row>
    <row r="19" spans="1:9" x14ac:dyDescent="0.25">
      <c r="A19" s="174"/>
      <c r="B19" s="169"/>
      <c r="C19" s="171"/>
      <c r="D19" s="173"/>
      <c r="E19" s="49">
        <f>E18*$C18</f>
        <v>9734.3240000000005</v>
      </c>
      <c r="F19" s="49">
        <f>F18*$C18</f>
        <v>24335.81</v>
      </c>
      <c r="G19" s="49">
        <f>G18*$C18</f>
        <v>14601.486000000001</v>
      </c>
      <c r="H19" s="213">
        <f t="shared" si="0"/>
        <v>48671.62000000001</v>
      </c>
      <c r="I19" s="29"/>
    </row>
    <row r="20" spans="1:9" x14ac:dyDescent="0.25">
      <c r="A20" s="167" t="s">
        <v>36</v>
      </c>
      <c r="B20" s="169" t="s">
        <v>376</v>
      </c>
      <c r="C20" s="170">
        <f>Orçamento!$N$156</f>
        <v>557.76</v>
      </c>
      <c r="D20" s="172">
        <f>C20/C$34</f>
        <v>1.7660237621638147E-3</v>
      </c>
      <c r="E20" s="48"/>
      <c r="F20" s="210">
        <v>1</v>
      </c>
      <c r="G20" s="48"/>
      <c r="H20" s="214">
        <f t="shared" si="0"/>
        <v>1</v>
      </c>
      <c r="I20" s="29"/>
    </row>
    <row r="21" spans="1:9" x14ac:dyDescent="0.25">
      <c r="A21" s="174"/>
      <c r="B21" s="169"/>
      <c r="C21" s="171"/>
      <c r="D21" s="173"/>
      <c r="E21" s="49"/>
      <c r="F21" s="49">
        <f>F20*$C20</f>
        <v>557.76</v>
      </c>
      <c r="G21" s="49"/>
      <c r="H21" s="213">
        <f t="shared" si="0"/>
        <v>557.76</v>
      </c>
      <c r="I21" s="29"/>
    </row>
    <row r="22" spans="1:9" x14ac:dyDescent="0.25">
      <c r="A22" s="167" t="s">
        <v>37</v>
      </c>
      <c r="B22" s="169" t="s">
        <v>380</v>
      </c>
      <c r="C22" s="170">
        <f>Orçamento!$N$160</f>
        <v>1593.9</v>
      </c>
      <c r="D22" s="172">
        <f>C22/C$34</f>
        <v>5.046732061303974E-3</v>
      </c>
      <c r="E22" s="48"/>
      <c r="F22" s="48"/>
      <c r="G22" s="210">
        <v>1</v>
      </c>
      <c r="H22" s="214">
        <f t="shared" si="0"/>
        <v>1</v>
      </c>
      <c r="I22" s="29"/>
    </row>
    <row r="23" spans="1:9" x14ac:dyDescent="0.25">
      <c r="A23" s="168"/>
      <c r="B23" s="169"/>
      <c r="C23" s="171"/>
      <c r="D23" s="173"/>
      <c r="E23" s="49"/>
      <c r="F23" s="49"/>
      <c r="G23" s="49">
        <f>G22*$C22</f>
        <v>1593.9</v>
      </c>
      <c r="H23" s="213">
        <f t="shared" si="0"/>
        <v>1593.9</v>
      </c>
      <c r="I23" s="29"/>
    </row>
    <row r="24" spans="1:9" x14ac:dyDescent="0.25">
      <c r="A24" s="174" t="s">
        <v>38</v>
      </c>
      <c r="B24" s="169" t="s">
        <v>382</v>
      </c>
      <c r="C24" s="170">
        <f>Orçamento!$N$162</f>
        <v>2005.1000000000001</v>
      </c>
      <c r="D24" s="172">
        <f>C24/C$34</f>
        <v>6.3487059766112039E-3</v>
      </c>
      <c r="E24" s="210">
        <v>0.2</v>
      </c>
      <c r="F24" s="210">
        <v>0.5</v>
      </c>
      <c r="G24" s="210">
        <v>0.3</v>
      </c>
      <c r="H24" s="214">
        <f t="shared" si="0"/>
        <v>1</v>
      </c>
      <c r="I24" s="29"/>
    </row>
    <row r="25" spans="1:9" x14ac:dyDescent="0.25">
      <c r="A25" s="174"/>
      <c r="B25" s="169"/>
      <c r="C25" s="171"/>
      <c r="D25" s="173"/>
      <c r="E25" s="49">
        <f>E24*$C24</f>
        <v>401.02000000000004</v>
      </c>
      <c r="F25" s="49">
        <f>F24*$C24</f>
        <v>1002.5500000000001</v>
      </c>
      <c r="G25" s="49">
        <f>G24*$C24</f>
        <v>601.53</v>
      </c>
      <c r="H25" s="213">
        <f t="shared" si="0"/>
        <v>2005.1000000000001</v>
      </c>
      <c r="I25" s="29"/>
    </row>
    <row r="26" spans="1:9" x14ac:dyDescent="0.25">
      <c r="A26" s="167" t="s">
        <v>39</v>
      </c>
      <c r="B26" s="169" t="s">
        <v>392</v>
      </c>
      <c r="C26" s="170">
        <f>Orçamento!$N$173</f>
        <v>1073.8400000000001</v>
      </c>
      <c r="D26" s="172">
        <f>C26/C$34</f>
        <v>3.400077016569835E-3</v>
      </c>
      <c r="E26" s="48"/>
      <c r="F26" s="48"/>
      <c r="G26" s="210">
        <v>1</v>
      </c>
      <c r="H26" s="214">
        <f t="shared" si="0"/>
        <v>1</v>
      </c>
      <c r="I26" s="29"/>
    </row>
    <row r="27" spans="1:9" x14ac:dyDescent="0.25">
      <c r="A27" s="168"/>
      <c r="B27" s="169"/>
      <c r="C27" s="171"/>
      <c r="D27" s="173"/>
      <c r="E27" s="49"/>
      <c r="F27" s="49"/>
      <c r="G27" s="49">
        <f>G26*$C26</f>
        <v>1073.8400000000001</v>
      </c>
      <c r="H27" s="213">
        <f t="shared" si="0"/>
        <v>1073.8400000000001</v>
      </c>
      <c r="I27" s="29"/>
    </row>
    <row r="28" spans="1:9" x14ac:dyDescent="0.25">
      <c r="A28" s="174" t="s">
        <v>40</v>
      </c>
      <c r="B28" s="169" t="s">
        <v>398</v>
      </c>
      <c r="C28" s="170">
        <f>Orçamento!$N$179</f>
        <v>1394.81</v>
      </c>
      <c r="D28" s="172">
        <f>C28/C$34</f>
        <v>4.416357579790072E-3</v>
      </c>
      <c r="E28" s="210">
        <v>0.5</v>
      </c>
      <c r="F28" s="210">
        <v>0.5</v>
      </c>
      <c r="G28" s="33"/>
      <c r="H28" s="214">
        <f t="shared" si="0"/>
        <v>1</v>
      </c>
      <c r="I28" s="29"/>
    </row>
    <row r="29" spans="1:9" x14ac:dyDescent="0.25">
      <c r="A29" s="174"/>
      <c r="B29" s="169"/>
      <c r="C29" s="171"/>
      <c r="D29" s="173"/>
      <c r="E29" s="49">
        <f>E28*$C28</f>
        <v>697.40499999999997</v>
      </c>
      <c r="F29" s="49">
        <f>F28*$C28</f>
        <v>697.40499999999997</v>
      </c>
      <c r="G29" s="49"/>
      <c r="H29" s="213">
        <f t="shared" si="0"/>
        <v>1394.81</v>
      </c>
      <c r="I29" s="29"/>
    </row>
    <row r="30" spans="1:9" x14ac:dyDescent="0.25">
      <c r="A30" s="167" t="s">
        <v>41</v>
      </c>
      <c r="B30" s="169" t="s">
        <v>401</v>
      </c>
      <c r="C30" s="170">
        <f>Orçamento!$N$182</f>
        <v>7413.72</v>
      </c>
      <c r="D30" s="172">
        <f>C30/C$34</f>
        <v>2.3473905776730343E-2</v>
      </c>
      <c r="E30" s="48"/>
      <c r="F30" s="210">
        <v>0.5</v>
      </c>
      <c r="G30" s="210">
        <v>0.5</v>
      </c>
      <c r="H30" s="214">
        <f t="shared" si="0"/>
        <v>1</v>
      </c>
      <c r="I30" s="29"/>
    </row>
    <row r="31" spans="1:9" x14ac:dyDescent="0.25">
      <c r="A31" s="168"/>
      <c r="B31" s="169"/>
      <c r="C31" s="171"/>
      <c r="D31" s="173"/>
      <c r="E31" s="33"/>
      <c r="F31" s="49">
        <f t="shared" ref="F31:G31" si="3">F30*$C30</f>
        <v>3706.86</v>
      </c>
      <c r="G31" s="49">
        <f t="shared" si="3"/>
        <v>3706.86</v>
      </c>
      <c r="H31" s="213">
        <f t="shared" si="0"/>
        <v>7413.72</v>
      </c>
      <c r="I31" s="29"/>
    </row>
    <row r="32" spans="1:9" ht="15" customHeight="1" x14ac:dyDescent="0.25">
      <c r="A32" s="167" t="s">
        <v>42</v>
      </c>
      <c r="B32" s="169" t="s">
        <v>403</v>
      </c>
      <c r="C32" s="176">
        <f>Orçamento!$N$184</f>
        <v>6841.66</v>
      </c>
      <c r="D32" s="172">
        <f>C32/C$34</f>
        <v>2.1662604225196651E-2</v>
      </c>
      <c r="E32" s="34">
        <v>0.33</v>
      </c>
      <c r="F32" s="34">
        <v>0.33</v>
      </c>
      <c r="G32" s="34">
        <v>0.34</v>
      </c>
      <c r="H32" s="215">
        <f t="shared" si="0"/>
        <v>1</v>
      </c>
      <c r="I32" s="29"/>
    </row>
    <row r="33" spans="1:9" ht="15.75" thickBot="1" x14ac:dyDescent="0.3">
      <c r="A33" s="174"/>
      <c r="B33" s="175"/>
      <c r="C33" s="177"/>
      <c r="D33" s="173"/>
      <c r="E33" s="49">
        <f>E32*$C32</f>
        <v>2257.7478000000001</v>
      </c>
      <c r="F33" s="49">
        <f>F32*$C32</f>
        <v>2257.7478000000001</v>
      </c>
      <c r="G33" s="49">
        <f>G32*$C32</f>
        <v>2326.1644000000001</v>
      </c>
      <c r="H33" s="216">
        <f t="shared" si="0"/>
        <v>6841.66</v>
      </c>
      <c r="I33" s="29"/>
    </row>
    <row r="34" spans="1:9" ht="15.75" thickTop="1" x14ac:dyDescent="0.25">
      <c r="A34" s="185" t="s">
        <v>43</v>
      </c>
      <c r="B34" s="186"/>
      <c r="C34" s="35">
        <f>SUM(C10:C33)</f>
        <v>315828.14</v>
      </c>
      <c r="D34" s="54">
        <f>SUM(D10:D33)</f>
        <v>1.0000000000000002</v>
      </c>
      <c r="E34" s="181"/>
      <c r="F34" s="181"/>
      <c r="G34" s="183"/>
      <c r="H34" s="164"/>
      <c r="I34" s="36"/>
    </row>
    <row r="35" spans="1:9" x14ac:dyDescent="0.25">
      <c r="A35" s="160" t="s">
        <v>418</v>
      </c>
      <c r="B35" s="161"/>
      <c r="C35" s="162">
        <f>C34-C12</f>
        <v>288961.76</v>
      </c>
      <c r="D35" s="163"/>
      <c r="E35" s="182"/>
      <c r="F35" s="182"/>
      <c r="G35" s="184"/>
      <c r="H35" s="165"/>
      <c r="I35" s="36"/>
    </row>
    <row r="36" spans="1:9" x14ac:dyDescent="0.25">
      <c r="A36" s="157" t="s">
        <v>417</v>
      </c>
      <c r="B36" s="158"/>
      <c r="C36" s="158"/>
      <c r="D36" s="159"/>
      <c r="E36" s="37">
        <f>E33+E31+E29+E27+E25+E23+E21+E19+E17+E15+E11</f>
        <v>80274.984800000006</v>
      </c>
      <c r="F36" s="37">
        <f>F33+F31+F29+F27+F25+F23+F21+F19+F17+F15+F11</f>
        <v>104080.19180000002</v>
      </c>
      <c r="G36" s="37">
        <f>G33+G31+G29+G27+G25+G23+G21+G19+G17+G15+G11</f>
        <v>104606.58340000002</v>
      </c>
      <c r="H36" s="165"/>
      <c r="I36" s="36"/>
    </row>
    <row r="37" spans="1:9" x14ac:dyDescent="0.25">
      <c r="A37" s="157" t="s">
        <v>419</v>
      </c>
      <c r="B37" s="158"/>
      <c r="C37" s="158"/>
      <c r="D37" s="159"/>
      <c r="E37" s="38">
        <f>E36/$C35</f>
        <v>0.27780487217408978</v>
      </c>
      <c r="F37" s="38">
        <f t="shared" ref="F37:G37" si="4">F36/$C35</f>
        <v>0.36018673128236767</v>
      </c>
      <c r="G37" s="38">
        <f t="shared" si="4"/>
        <v>0.36200839654354272</v>
      </c>
      <c r="H37" s="165"/>
      <c r="I37" s="52"/>
    </row>
    <row r="38" spans="1:9" x14ac:dyDescent="0.25">
      <c r="A38" s="157" t="s">
        <v>44</v>
      </c>
      <c r="B38" s="158"/>
      <c r="C38" s="158"/>
      <c r="D38" s="159"/>
      <c r="E38" s="51">
        <f>E36+E13</f>
        <v>87738.596061680524</v>
      </c>
      <c r="F38" s="51">
        <f>F36+F13</f>
        <v>113757.10539359</v>
      </c>
      <c r="G38" s="51">
        <f>G36+G13</f>
        <v>114332.43854472952</v>
      </c>
      <c r="H38" s="165"/>
      <c r="I38" s="53"/>
    </row>
    <row r="39" spans="1:9" x14ac:dyDescent="0.25">
      <c r="A39" s="157" t="s">
        <v>45</v>
      </c>
      <c r="B39" s="158"/>
      <c r="C39" s="158"/>
      <c r="D39" s="159"/>
      <c r="E39" s="50">
        <f>E38/$C34</f>
        <v>0.27780487217408972</v>
      </c>
      <c r="F39" s="50">
        <f>F38/$C34</f>
        <v>0.36018673128236767</v>
      </c>
      <c r="G39" s="50">
        <f>G38/$C34</f>
        <v>0.36200839654354267</v>
      </c>
      <c r="H39" s="165"/>
      <c r="I39" s="52"/>
    </row>
    <row r="40" spans="1:9" x14ac:dyDescent="0.25">
      <c r="A40" s="157" t="s">
        <v>46</v>
      </c>
      <c r="B40" s="158"/>
      <c r="C40" s="158"/>
      <c r="D40" s="159"/>
      <c r="E40" s="39">
        <f>E38</f>
        <v>87738.596061680524</v>
      </c>
      <c r="F40" s="39">
        <f>E40+F38</f>
        <v>201495.70145527052</v>
      </c>
      <c r="G40" s="39">
        <f>F40+G38</f>
        <v>315828.14</v>
      </c>
      <c r="H40" s="165"/>
      <c r="I40" s="36"/>
    </row>
    <row r="41" spans="1:9" ht="15.75" thickBot="1" x14ac:dyDescent="0.3">
      <c r="A41" s="178" t="s">
        <v>47</v>
      </c>
      <c r="B41" s="179"/>
      <c r="C41" s="179"/>
      <c r="D41" s="180"/>
      <c r="E41" s="40">
        <f>E39</f>
        <v>0.27780487217408972</v>
      </c>
      <c r="F41" s="40">
        <f>E41+F39</f>
        <v>0.63799160345645745</v>
      </c>
      <c r="G41" s="40">
        <f>F41+G39</f>
        <v>1</v>
      </c>
      <c r="H41" s="166"/>
      <c r="I41" s="36"/>
    </row>
    <row r="42" spans="1:9" ht="33" customHeight="1" thickTop="1" x14ac:dyDescent="0.25">
      <c r="A42" s="143" t="s">
        <v>7</v>
      </c>
      <c r="B42" s="144"/>
      <c r="C42" s="144"/>
      <c r="D42" s="145"/>
      <c r="E42" s="146" t="s">
        <v>48</v>
      </c>
      <c r="F42" s="147"/>
      <c r="G42" s="147"/>
      <c r="H42" s="148"/>
      <c r="I42" s="36"/>
    </row>
    <row r="43" spans="1:9" ht="33" customHeight="1" x14ac:dyDescent="0.25">
      <c r="A43" s="152" t="s">
        <v>53</v>
      </c>
      <c r="B43" s="153"/>
      <c r="C43" s="154"/>
      <c r="D43" s="41" t="s">
        <v>49</v>
      </c>
      <c r="E43" s="149"/>
      <c r="F43" s="150"/>
      <c r="G43" s="150"/>
      <c r="H43" s="151"/>
      <c r="I43" s="36"/>
    </row>
    <row r="44" spans="1:9" x14ac:dyDescent="0.25">
      <c r="A44" s="155" t="s">
        <v>11</v>
      </c>
      <c r="B44" s="155"/>
      <c r="C44" s="26"/>
      <c r="D44" s="26"/>
      <c r="E44" s="42"/>
      <c r="F44" s="42"/>
      <c r="G44" s="42"/>
      <c r="H44" s="12"/>
      <c r="I44" s="10"/>
    </row>
    <row r="45" spans="1:9" ht="27" customHeight="1" x14ac:dyDescent="0.25">
      <c r="A45" s="43"/>
      <c r="B45" s="156" t="s">
        <v>26</v>
      </c>
      <c r="C45" s="156"/>
      <c r="D45" s="156"/>
      <c r="E45" s="156"/>
      <c r="F45" s="156"/>
      <c r="G45" s="156"/>
      <c r="H45" s="156"/>
      <c r="I45" s="44"/>
    </row>
    <row r="46" spans="1:9" x14ac:dyDescent="0.25">
      <c r="A46" s="26"/>
      <c r="B46" s="23"/>
      <c r="C46" s="42"/>
      <c r="D46" s="42"/>
      <c r="E46" s="42"/>
      <c r="F46" s="42"/>
      <c r="G46" s="42"/>
      <c r="H46" s="42"/>
      <c r="I46" s="42"/>
    </row>
    <row r="47" spans="1:9" x14ac:dyDescent="0.25">
      <c r="A47" s="26"/>
      <c r="B47" s="23"/>
      <c r="C47" s="42"/>
      <c r="D47" s="42"/>
      <c r="E47" s="36"/>
      <c r="F47" s="36"/>
      <c r="G47" s="36"/>
      <c r="H47" s="42"/>
      <c r="I47" s="42"/>
    </row>
    <row r="48" spans="1:9" x14ac:dyDescent="0.25">
      <c r="A48" s="45"/>
      <c r="B48" s="23"/>
      <c r="C48" s="42"/>
      <c r="D48" s="42"/>
      <c r="E48" s="36"/>
      <c r="F48" s="36"/>
      <c r="G48" s="36"/>
      <c r="H48" s="42"/>
      <c r="I48" s="42"/>
    </row>
    <row r="49" spans="1:9" x14ac:dyDescent="0.25">
      <c r="A49" s="26"/>
      <c r="B49" s="36"/>
      <c r="C49" s="36"/>
      <c r="D49" s="36"/>
      <c r="E49" s="36"/>
      <c r="F49" s="36"/>
      <c r="G49" s="36"/>
      <c r="H49" s="36"/>
      <c r="I49" s="10"/>
    </row>
    <row r="50" spans="1:9" x14ac:dyDescent="0.25">
      <c r="A50" s="36"/>
      <c r="B50" s="36"/>
      <c r="C50" s="36"/>
      <c r="D50" s="36"/>
      <c r="E50" s="36"/>
      <c r="F50" s="36"/>
      <c r="G50" s="36"/>
      <c r="H50" s="36"/>
      <c r="I50" s="36"/>
    </row>
    <row r="51" spans="1:9" x14ac:dyDescent="0.25">
      <c r="A51" s="36"/>
      <c r="B51" s="36"/>
      <c r="C51" s="36"/>
      <c r="D51" s="36"/>
      <c r="E51" s="36"/>
      <c r="F51" s="36"/>
      <c r="G51" s="36"/>
      <c r="H51" s="36"/>
      <c r="I51" s="36"/>
    </row>
    <row r="52" spans="1:9" x14ac:dyDescent="0.25">
      <c r="A52" s="36"/>
      <c r="B52" s="36"/>
      <c r="C52" s="36"/>
      <c r="D52" s="36"/>
      <c r="E52" s="36"/>
      <c r="F52" s="36"/>
      <c r="G52" s="36"/>
      <c r="H52" s="36"/>
      <c r="I52" s="36"/>
    </row>
    <row r="53" spans="1:9" x14ac:dyDescent="0.25">
      <c r="A53" s="36"/>
      <c r="B53" s="36"/>
      <c r="C53" s="36"/>
      <c r="D53" s="36"/>
      <c r="E53" s="36"/>
      <c r="F53" s="36"/>
      <c r="G53" s="36"/>
      <c r="H53" s="36"/>
      <c r="I53" s="36"/>
    </row>
    <row r="54" spans="1:9" x14ac:dyDescent="0.25">
      <c r="A54" s="36"/>
      <c r="B54" s="36"/>
      <c r="C54" s="36"/>
      <c r="D54" s="36"/>
      <c r="E54" s="36"/>
      <c r="F54" s="36"/>
      <c r="G54" s="36"/>
      <c r="H54" s="36"/>
      <c r="I54" s="36"/>
    </row>
    <row r="55" spans="1:9" x14ac:dyDescent="0.25">
      <c r="A55" s="36"/>
      <c r="B55" s="36"/>
      <c r="C55" s="36"/>
      <c r="D55" s="36"/>
      <c r="E55" s="36"/>
      <c r="F55" s="36"/>
      <c r="G55" s="36"/>
      <c r="H55" s="36"/>
      <c r="I55" s="36"/>
    </row>
    <row r="56" spans="1:9" x14ac:dyDescent="0.25">
      <c r="A56" s="36"/>
      <c r="B56" s="36"/>
      <c r="C56" s="36"/>
      <c r="D56" s="36"/>
      <c r="E56" s="36"/>
      <c r="F56" s="36"/>
      <c r="G56" s="36"/>
      <c r="H56" s="36"/>
      <c r="I56" s="36"/>
    </row>
    <row r="57" spans="1:9" x14ac:dyDescent="0.25">
      <c r="A57" s="36"/>
      <c r="B57" s="36"/>
      <c r="C57" s="36"/>
      <c r="D57" s="36"/>
      <c r="E57" s="36"/>
      <c r="F57" s="36"/>
      <c r="G57" s="36"/>
      <c r="H57" s="36"/>
      <c r="I57" s="36"/>
    </row>
    <row r="58" spans="1:9" x14ac:dyDescent="0.25">
      <c r="A58" s="36"/>
      <c r="B58" s="36"/>
      <c r="C58" s="36"/>
      <c r="D58" s="36"/>
      <c r="E58" s="36"/>
      <c r="F58" s="36"/>
      <c r="G58" s="36"/>
      <c r="H58" s="36"/>
      <c r="I58" s="36"/>
    </row>
    <row r="59" spans="1:9" x14ac:dyDescent="0.25">
      <c r="A59" s="36"/>
      <c r="B59" s="36"/>
      <c r="C59" s="36"/>
      <c r="D59" s="36"/>
      <c r="E59" s="36"/>
      <c r="F59" s="36"/>
      <c r="G59" s="36"/>
      <c r="H59" s="36"/>
      <c r="I59" s="36"/>
    </row>
    <row r="60" spans="1:9" x14ac:dyDescent="0.25">
      <c r="A60" s="36"/>
      <c r="B60" s="36"/>
      <c r="C60" s="36"/>
      <c r="D60" s="36"/>
      <c r="E60" s="36"/>
      <c r="F60" s="36"/>
      <c r="G60" s="36"/>
      <c r="H60" s="36"/>
      <c r="I60" s="36"/>
    </row>
    <row r="61" spans="1:9" x14ac:dyDescent="0.25">
      <c r="A61" s="36"/>
      <c r="B61" s="36"/>
      <c r="C61" s="36"/>
      <c r="D61" s="36"/>
      <c r="E61" s="36"/>
      <c r="F61" s="36"/>
      <c r="G61" s="36"/>
      <c r="H61" s="36"/>
      <c r="I61" s="36"/>
    </row>
    <row r="62" spans="1:9" x14ac:dyDescent="0.25">
      <c r="A62" s="36"/>
      <c r="B62" s="36"/>
      <c r="C62" s="36"/>
      <c r="D62" s="36"/>
      <c r="E62" s="36"/>
      <c r="F62" s="36"/>
      <c r="G62" s="36"/>
      <c r="H62" s="36"/>
      <c r="I62" s="36"/>
    </row>
    <row r="63" spans="1:9" x14ac:dyDescent="0.25">
      <c r="A63" s="36"/>
      <c r="B63" s="36"/>
      <c r="C63" s="36"/>
      <c r="D63" s="36"/>
      <c r="E63" s="36"/>
      <c r="F63" s="36"/>
      <c r="G63" s="36"/>
      <c r="H63" s="36"/>
      <c r="I63" s="36"/>
    </row>
    <row r="64" spans="1:9" x14ac:dyDescent="0.25">
      <c r="A64" s="36"/>
      <c r="B64" s="36"/>
      <c r="C64" s="36"/>
      <c r="D64" s="36"/>
      <c r="E64" s="36"/>
      <c r="F64" s="36"/>
      <c r="G64" s="36"/>
      <c r="H64" s="36"/>
      <c r="I64" s="36"/>
    </row>
    <row r="65" spans="1:9" x14ac:dyDescent="0.25">
      <c r="A65" s="36"/>
      <c r="B65" s="36"/>
      <c r="C65" s="36"/>
      <c r="D65" s="36"/>
      <c r="E65" s="36"/>
      <c r="F65" s="36"/>
      <c r="G65" s="36"/>
      <c r="H65" s="36"/>
      <c r="I65" s="36"/>
    </row>
    <row r="66" spans="1:9" x14ac:dyDescent="0.25">
      <c r="A66" s="36"/>
      <c r="B66" s="36"/>
      <c r="C66" s="36"/>
      <c r="D66" s="36"/>
      <c r="E66" s="36"/>
      <c r="F66" s="36"/>
      <c r="G66" s="36"/>
      <c r="H66" s="36"/>
      <c r="I66" s="36"/>
    </row>
    <row r="67" spans="1:9" x14ac:dyDescent="0.25">
      <c r="A67" s="36"/>
      <c r="B67" s="36"/>
      <c r="C67" s="36"/>
      <c r="D67" s="36"/>
      <c r="E67" s="36"/>
      <c r="F67" s="36"/>
      <c r="G67" s="36"/>
      <c r="H67" s="36"/>
      <c r="I67" s="36"/>
    </row>
    <row r="68" spans="1:9" x14ac:dyDescent="0.25">
      <c r="A68" s="36"/>
      <c r="B68" s="36"/>
      <c r="C68" s="36"/>
      <c r="D68" s="36"/>
      <c r="E68" s="36"/>
      <c r="F68" s="36"/>
      <c r="G68" s="36"/>
      <c r="H68" s="36"/>
      <c r="I68" s="36"/>
    </row>
    <row r="69" spans="1:9" x14ac:dyDescent="0.25">
      <c r="A69" s="36"/>
      <c r="B69" s="36"/>
      <c r="C69" s="36"/>
      <c r="D69" s="36"/>
      <c r="E69" s="36"/>
      <c r="F69" s="36"/>
      <c r="G69" s="36"/>
      <c r="H69" s="36"/>
      <c r="I69" s="36"/>
    </row>
    <row r="70" spans="1:9" x14ac:dyDescent="0.25">
      <c r="A70" s="36"/>
      <c r="B70" s="36"/>
      <c r="C70" s="36"/>
      <c r="D70" s="36"/>
      <c r="E70" s="36"/>
      <c r="F70" s="36"/>
      <c r="G70" s="36"/>
      <c r="H70" s="36"/>
      <c r="I70" s="36"/>
    </row>
    <row r="71" spans="1:9" x14ac:dyDescent="0.25">
      <c r="A71" s="36"/>
      <c r="B71" s="36"/>
      <c r="C71" s="36"/>
      <c r="D71" s="36"/>
      <c r="E71" s="36"/>
      <c r="F71" s="36"/>
      <c r="G71" s="36"/>
      <c r="H71" s="36"/>
      <c r="I71" s="36"/>
    </row>
    <row r="72" spans="1:9" x14ac:dyDescent="0.25">
      <c r="A72" s="36"/>
      <c r="B72" s="36"/>
      <c r="C72" s="36"/>
      <c r="D72" s="36"/>
      <c r="E72" s="36"/>
      <c r="F72" s="36"/>
      <c r="G72" s="36"/>
      <c r="H72" s="36"/>
      <c r="I72" s="36"/>
    </row>
    <row r="73" spans="1:9" x14ac:dyDescent="0.25">
      <c r="A73" s="36"/>
      <c r="B73" s="36"/>
      <c r="C73" s="36"/>
      <c r="D73" s="36"/>
      <c r="E73" s="36"/>
      <c r="F73" s="36"/>
      <c r="G73" s="36"/>
      <c r="H73" s="36"/>
      <c r="I73" s="36"/>
    </row>
    <row r="74" spans="1:9" x14ac:dyDescent="0.25">
      <c r="A74" s="36"/>
      <c r="B74" s="36"/>
      <c r="C74" s="36"/>
      <c r="D74" s="36"/>
      <c r="E74" s="36"/>
      <c r="F74" s="36"/>
      <c r="G74" s="36"/>
      <c r="H74" s="36"/>
      <c r="I74" s="36"/>
    </row>
    <row r="75" spans="1:9" x14ac:dyDescent="0.25">
      <c r="A75" s="36"/>
      <c r="B75" s="36"/>
      <c r="C75" s="36"/>
      <c r="D75" s="36"/>
      <c r="E75" s="36"/>
      <c r="F75" s="36"/>
      <c r="G75" s="36"/>
      <c r="H75" s="36"/>
      <c r="I75" s="36"/>
    </row>
    <row r="76" spans="1:9" x14ac:dyDescent="0.25">
      <c r="A76" s="36"/>
      <c r="B76" s="36"/>
      <c r="C76" s="36"/>
      <c r="D76" s="36"/>
      <c r="E76" s="36"/>
      <c r="F76" s="36"/>
      <c r="G76" s="36"/>
      <c r="H76" s="36"/>
      <c r="I76" s="36"/>
    </row>
    <row r="77" spans="1:9" x14ac:dyDescent="0.25">
      <c r="A77" s="36"/>
      <c r="B77" s="36"/>
      <c r="C77" s="36"/>
      <c r="D77" s="36"/>
      <c r="E77" s="36"/>
      <c r="F77" s="36"/>
      <c r="G77" s="36"/>
      <c r="H77" s="36"/>
      <c r="I77" s="36"/>
    </row>
    <row r="78" spans="1:9" x14ac:dyDescent="0.25">
      <c r="A78" s="36"/>
      <c r="B78" s="36"/>
      <c r="C78" s="36"/>
      <c r="D78" s="36"/>
      <c r="E78" s="36"/>
      <c r="F78" s="36"/>
      <c r="G78" s="36"/>
      <c r="H78" s="36"/>
      <c r="I78" s="36"/>
    </row>
    <row r="79" spans="1:9" x14ac:dyDescent="0.25">
      <c r="A79" s="36"/>
      <c r="B79" s="36"/>
      <c r="C79" s="36"/>
      <c r="D79" s="36"/>
      <c r="E79" s="36"/>
      <c r="F79" s="36"/>
      <c r="G79" s="36"/>
      <c r="H79" s="36"/>
      <c r="I79" s="36"/>
    </row>
    <row r="80" spans="1:9" x14ac:dyDescent="0.25">
      <c r="A80" s="36"/>
      <c r="B80" s="36"/>
      <c r="C80" s="36"/>
      <c r="D80" s="36"/>
      <c r="E80" s="36"/>
      <c r="F80" s="36"/>
      <c r="G80" s="36"/>
      <c r="H80" s="36"/>
      <c r="I80" s="36"/>
    </row>
    <row r="81" spans="1:9" x14ac:dyDescent="0.25">
      <c r="A81" s="36"/>
      <c r="B81" s="36"/>
      <c r="C81" s="36"/>
      <c r="D81" s="36"/>
      <c r="E81" s="36"/>
      <c r="F81" s="36"/>
      <c r="G81" s="36"/>
      <c r="H81" s="36"/>
      <c r="I81" s="36"/>
    </row>
    <row r="82" spans="1:9" x14ac:dyDescent="0.25">
      <c r="A82" s="36"/>
      <c r="B82" s="36"/>
      <c r="C82" s="36"/>
      <c r="D82" s="36"/>
      <c r="E82" s="36"/>
      <c r="F82" s="36"/>
      <c r="G82" s="36"/>
      <c r="H82" s="36"/>
      <c r="I82" s="36"/>
    </row>
    <row r="83" spans="1:9" x14ac:dyDescent="0.25">
      <c r="A83" s="36"/>
      <c r="B83" s="36"/>
      <c r="C83" s="36"/>
      <c r="D83" s="36"/>
      <c r="E83" s="36"/>
      <c r="F83" s="36"/>
      <c r="G83" s="36"/>
      <c r="H83" s="36"/>
      <c r="I83" s="36"/>
    </row>
    <row r="84" spans="1:9" x14ac:dyDescent="0.25">
      <c r="A84" s="36"/>
      <c r="B84" s="36"/>
      <c r="C84" s="36"/>
      <c r="D84" s="36"/>
      <c r="E84" s="36"/>
      <c r="F84" s="36"/>
      <c r="G84" s="36"/>
      <c r="H84" s="36"/>
      <c r="I84" s="36"/>
    </row>
    <row r="85" spans="1:9" x14ac:dyDescent="0.25">
      <c r="A85" s="36"/>
      <c r="B85" s="36"/>
      <c r="C85" s="36"/>
      <c r="D85" s="36"/>
      <c r="E85" s="36"/>
      <c r="F85" s="36"/>
      <c r="G85" s="36"/>
      <c r="H85" s="36"/>
      <c r="I85" s="36"/>
    </row>
    <row r="86" spans="1:9" x14ac:dyDescent="0.25">
      <c r="A86" s="36"/>
      <c r="B86" s="36"/>
      <c r="C86" s="36"/>
      <c r="D86" s="36"/>
      <c r="E86" s="36"/>
      <c r="F86" s="36"/>
      <c r="G86" s="36"/>
      <c r="H86" s="36"/>
      <c r="I86" s="36"/>
    </row>
    <row r="87" spans="1:9" x14ac:dyDescent="0.25">
      <c r="A87" s="36"/>
      <c r="B87" s="36"/>
      <c r="C87" s="36"/>
      <c r="D87" s="36"/>
      <c r="E87" s="36"/>
      <c r="F87" s="36"/>
      <c r="G87" s="36"/>
      <c r="H87" s="36"/>
      <c r="I87" s="36"/>
    </row>
    <row r="88" spans="1:9" x14ac:dyDescent="0.25">
      <c r="A88" s="36"/>
      <c r="B88" s="36"/>
      <c r="C88" s="36"/>
      <c r="D88" s="36"/>
      <c r="E88" s="36"/>
      <c r="F88" s="36"/>
      <c r="G88" s="36"/>
      <c r="H88" s="36"/>
      <c r="I88" s="36"/>
    </row>
    <row r="89" spans="1:9" x14ac:dyDescent="0.25">
      <c r="A89" s="36"/>
      <c r="B89" s="36"/>
      <c r="C89" s="36"/>
      <c r="D89" s="36"/>
      <c r="E89" s="36"/>
      <c r="F89" s="36"/>
      <c r="G89" s="36"/>
      <c r="H89" s="36"/>
      <c r="I89" s="36"/>
    </row>
    <row r="90" spans="1:9" x14ac:dyDescent="0.25">
      <c r="A90" s="36"/>
      <c r="B90" s="36"/>
      <c r="C90" s="36"/>
      <c r="D90" s="36"/>
      <c r="E90" s="36"/>
      <c r="F90" s="36"/>
      <c r="G90" s="36"/>
      <c r="H90" s="36"/>
      <c r="I90" s="36"/>
    </row>
    <row r="91" spans="1:9" x14ac:dyDescent="0.25">
      <c r="A91" s="36"/>
      <c r="B91" s="36"/>
      <c r="C91" s="36"/>
      <c r="D91" s="36"/>
      <c r="E91" s="36"/>
      <c r="F91" s="36"/>
      <c r="G91" s="36"/>
      <c r="H91" s="36"/>
      <c r="I91" s="36"/>
    </row>
    <row r="92" spans="1:9" x14ac:dyDescent="0.25">
      <c r="A92" s="36"/>
      <c r="B92" s="36"/>
      <c r="C92" s="36"/>
      <c r="D92" s="36"/>
      <c r="E92" s="36"/>
      <c r="F92" s="36"/>
      <c r="G92" s="36"/>
      <c r="H92" s="36"/>
      <c r="I92" s="36"/>
    </row>
    <row r="93" spans="1:9" x14ac:dyDescent="0.25">
      <c r="A93" s="36"/>
      <c r="B93" s="36"/>
      <c r="C93" s="36"/>
      <c r="D93" s="36"/>
      <c r="E93" s="36"/>
      <c r="F93" s="36"/>
      <c r="G93" s="36"/>
      <c r="H93" s="36"/>
      <c r="I93" s="36"/>
    </row>
    <row r="94" spans="1:9" x14ac:dyDescent="0.25">
      <c r="A94" s="36"/>
      <c r="B94" s="36"/>
      <c r="C94" s="36"/>
      <c r="D94" s="36"/>
      <c r="E94" s="36"/>
      <c r="F94" s="36"/>
      <c r="G94" s="36"/>
      <c r="H94" s="36"/>
      <c r="I94" s="36"/>
    </row>
    <row r="95" spans="1:9" x14ac:dyDescent="0.25">
      <c r="A95" s="36"/>
      <c r="B95" s="36"/>
      <c r="C95" s="36"/>
      <c r="D95" s="36"/>
      <c r="E95" s="36"/>
      <c r="F95" s="36"/>
      <c r="G95" s="36"/>
      <c r="H95" s="36"/>
      <c r="I95" s="36"/>
    </row>
    <row r="96" spans="1:9" x14ac:dyDescent="0.25">
      <c r="A96" s="36"/>
      <c r="B96" s="36"/>
      <c r="C96" s="36"/>
      <c r="D96" s="36"/>
      <c r="E96" s="36"/>
      <c r="F96" s="36"/>
      <c r="G96" s="36"/>
      <c r="H96" s="36"/>
      <c r="I96" s="36"/>
    </row>
    <row r="97" spans="1:9" x14ac:dyDescent="0.25">
      <c r="A97" s="36"/>
      <c r="B97" s="36"/>
      <c r="C97" s="36"/>
      <c r="D97" s="36"/>
      <c r="E97" s="36"/>
      <c r="F97" s="36"/>
      <c r="G97" s="36"/>
      <c r="H97" s="36"/>
      <c r="I97" s="36"/>
    </row>
    <row r="98" spans="1:9" x14ac:dyDescent="0.25">
      <c r="A98" s="36"/>
      <c r="B98" s="36"/>
      <c r="C98" s="36"/>
      <c r="D98" s="36"/>
      <c r="E98" s="36"/>
      <c r="F98" s="36"/>
      <c r="G98" s="36"/>
      <c r="H98" s="36"/>
      <c r="I98" s="36"/>
    </row>
    <row r="99" spans="1:9" x14ac:dyDescent="0.25">
      <c r="A99" s="36"/>
      <c r="B99" s="36"/>
      <c r="C99" s="36"/>
      <c r="D99" s="36"/>
      <c r="E99" s="36"/>
      <c r="F99" s="36"/>
      <c r="G99" s="36"/>
      <c r="H99" s="36"/>
      <c r="I99" s="36"/>
    </row>
    <row r="100" spans="1:9" x14ac:dyDescent="0.25">
      <c r="A100" s="36"/>
      <c r="B100" s="36"/>
      <c r="C100" s="36"/>
      <c r="D100" s="36"/>
      <c r="E100" s="36"/>
      <c r="F100" s="36"/>
      <c r="G100" s="36"/>
      <c r="H100" s="36"/>
      <c r="I100" s="36"/>
    </row>
    <row r="101" spans="1:9" x14ac:dyDescent="0.25">
      <c r="A101" s="36"/>
      <c r="B101" s="36"/>
      <c r="C101" s="36"/>
      <c r="D101" s="36"/>
      <c r="E101" s="36"/>
      <c r="F101" s="36"/>
      <c r="G101" s="36"/>
      <c r="H101" s="36"/>
      <c r="I101" s="36"/>
    </row>
    <row r="102" spans="1:9" x14ac:dyDescent="0.25">
      <c r="A102" s="36"/>
      <c r="B102" s="36"/>
      <c r="C102" s="36"/>
      <c r="D102" s="36"/>
      <c r="E102" s="36"/>
      <c r="F102" s="36"/>
      <c r="G102" s="36"/>
      <c r="H102" s="36"/>
      <c r="I102" s="36"/>
    </row>
    <row r="103" spans="1:9" x14ac:dyDescent="0.25">
      <c r="A103" s="36"/>
      <c r="B103" s="36"/>
      <c r="C103" s="36"/>
      <c r="D103" s="36"/>
      <c r="E103" s="36"/>
      <c r="F103" s="36"/>
      <c r="G103" s="36"/>
      <c r="H103" s="36"/>
      <c r="I103" s="36"/>
    </row>
    <row r="104" spans="1:9" x14ac:dyDescent="0.25">
      <c r="A104" s="36"/>
      <c r="B104" s="36"/>
      <c r="C104" s="36"/>
      <c r="D104" s="36"/>
      <c r="E104" s="36"/>
      <c r="F104" s="36"/>
      <c r="G104" s="36"/>
      <c r="H104" s="36"/>
      <c r="I104" s="36"/>
    </row>
    <row r="105" spans="1:9" x14ac:dyDescent="0.25">
      <c r="A105" s="36"/>
      <c r="B105" s="36"/>
      <c r="C105" s="36"/>
      <c r="D105" s="36"/>
      <c r="E105" s="36"/>
      <c r="F105" s="36"/>
      <c r="G105" s="36"/>
      <c r="H105" s="36"/>
      <c r="I105" s="36"/>
    </row>
    <row r="106" spans="1:9" x14ac:dyDescent="0.25">
      <c r="A106" s="36"/>
      <c r="B106" s="36"/>
      <c r="C106" s="36"/>
      <c r="D106" s="36"/>
      <c r="E106" s="36"/>
      <c r="F106" s="36"/>
      <c r="G106" s="36"/>
      <c r="H106" s="36"/>
      <c r="I106" s="36"/>
    </row>
    <row r="107" spans="1:9" x14ac:dyDescent="0.25">
      <c r="A107" s="36"/>
      <c r="B107" s="36"/>
      <c r="C107" s="36"/>
      <c r="D107" s="36"/>
      <c r="E107" s="36"/>
      <c r="F107" s="36"/>
      <c r="G107" s="36"/>
      <c r="H107" s="36"/>
      <c r="I107" s="36"/>
    </row>
    <row r="108" spans="1:9" x14ac:dyDescent="0.25">
      <c r="A108" s="36"/>
      <c r="B108" s="36"/>
      <c r="C108" s="36"/>
      <c r="D108" s="36"/>
      <c r="E108" s="36"/>
      <c r="F108" s="36"/>
      <c r="G108" s="36"/>
      <c r="H108" s="36"/>
      <c r="I108" s="36"/>
    </row>
    <row r="109" spans="1:9" x14ac:dyDescent="0.25">
      <c r="A109" s="36"/>
      <c r="B109" s="36"/>
      <c r="C109" s="36"/>
      <c r="D109" s="36"/>
      <c r="E109" s="36"/>
      <c r="F109" s="36"/>
      <c r="G109" s="36"/>
      <c r="H109" s="36"/>
      <c r="I109" s="36"/>
    </row>
    <row r="110" spans="1:9" x14ac:dyDescent="0.25">
      <c r="A110" s="36"/>
      <c r="B110" s="36"/>
      <c r="C110" s="36"/>
      <c r="D110" s="36"/>
      <c r="E110" s="36"/>
      <c r="F110" s="36"/>
      <c r="G110" s="36"/>
      <c r="H110" s="36"/>
      <c r="I110" s="36"/>
    </row>
    <row r="111" spans="1:9" x14ac:dyDescent="0.25">
      <c r="A111" s="36"/>
      <c r="B111" s="36"/>
      <c r="C111" s="36"/>
      <c r="D111" s="36"/>
      <c r="E111" s="36"/>
      <c r="F111" s="36"/>
      <c r="G111" s="36"/>
      <c r="H111" s="36"/>
      <c r="I111" s="36"/>
    </row>
    <row r="112" spans="1:9" x14ac:dyDescent="0.25">
      <c r="A112" s="36"/>
      <c r="B112" s="36"/>
      <c r="C112" s="36"/>
      <c r="D112" s="36"/>
      <c r="E112" s="36"/>
      <c r="F112" s="36"/>
      <c r="G112" s="36"/>
      <c r="H112" s="36"/>
      <c r="I112" s="36"/>
    </row>
    <row r="113" spans="1:9" x14ac:dyDescent="0.25">
      <c r="A113" s="36"/>
      <c r="B113" s="36"/>
      <c r="C113" s="36"/>
      <c r="D113" s="36"/>
      <c r="E113" s="36"/>
      <c r="F113" s="36"/>
      <c r="G113" s="36"/>
      <c r="H113" s="36"/>
      <c r="I113" s="36"/>
    </row>
    <row r="114" spans="1:9" x14ac:dyDescent="0.25">
      <c r="A114" s="36"/>
      <c r="B114" s="36"/>
      <c r="C114" s="36"/>
      <c r="D114" s="36"/>
      <c r="E114" s="36"/>
      <c r="F114" s="36"/>
      <c r="G114" s="36"/>
      <c r="H114" s="36"/>
      <c r="I114" s="36"/>
    </row>
    <row r="115" spans="1:9" x14ac:dyDescent="0.25">
      <c r="A115" s="36"/>
      <c r="B115" s="36"/>
      <c r="C115" s="36"/>
      <c r="D115" s="36"/>
      <c r="E115" s="36"/>
      <c r="F115" s="36"/>
      <c r="G115" s="36"/>
      <c r="H115" s="36"/>
      <c r="I115" s="36"/>
    </row>
    <row r="116" spans="1:9" x14ac:dyDescent="0.25">
      <c r="A116" s="36"/>
      <c r="B116" s="36"/>
      <c r="C116" s="36"/>
      <c r="D116" s="36"/>
      <c r="E116" s="36"/>
      <c r="F116" s="36"/>
      <c r="G116" s="36"/>
      <c r="H116" s="36"/>
      <c r="I116" s="36"/>
    </row>
    <row r="117" spans="1:9" x14ac:dyDescent="0.25">
      <c r="A117" s="36"/>
      <c r="B117" s="36"/>
      <c r="C117" s="36"/>
      <c r="D117" s="36"/>
      <c r="E117" s="36"/>
      <c r="F117" s="36"/>
      <c r="G117" s="36"/>
      <c r="H117" s="36"/>
      <c r="I117" s="36"/>
    </row>
    <row r="118" spans="1:9" x14ac:dyDescent="0.25">
      <c r="A118" s="36"/>
      <c r="B118" s="36"/>
      <c r="C118" s="36"/>
      <c r="D118" s="36"/>
      <c r="E118" s="36"/>
      <c r="F118" s="36"/>
      <c r="G118" s="36"/>
      <c r="H118" s="36"/>
      <c r="I118" s="36"/>
    </row>
    <row r="119" spans="1:9" x14ac:dyDescent="0.25">
      <c r="A119" s="36"/>
      <c r="B119" s="36"/>
      <c r="C119" s="36"/>
      <c r="D119" s="36"/>
      <c r="E119" s="36"/>
      <c r="F119" s="36"/>
      <c r="G119" s="36"/>
      <c r="H119" s="36"/>
      <c r="I119" s="36"/>
    </row>
    <row r="120" spans="1:9" x14ac:dyDescent="0.25">
      <c r="A120" s="36"/>
      <c r="B120" s="36"/>
      <c r="C120" s="36"/>
      <c r="D120" s="36"/>
      <c r="E120" s="36"/>
      <c r="F120" s="36"/>
      <c r="G120" s="36"/>
      <c r="H120" s="36"/>
      <c r="I120" s="36"/>
    </row>
    <row r="121" spans="1:9" x14ac:dyDescent="0.25">
      <c r="A121" s="36"/>
      <c r="B121" s="36"/>
      <c r="C121" s="36"/>
      <c r="D121" s="36"/>
      <c r="E121" s="36"/>
      <c r="F121" s="36"/>
      <c r="G121" s="36"/>
      <c r="H121" s="36"/>
      <c r="I121" s="36"/>
    </row>
    <row r="122" spans="1:9" x14ac:dyDescent="0.25">
      <c r="A122" s="36"/>
      <c r="B122" s="36"/>
      <c r="C122" s="36"/>
      <c r="D122" s="36"/>
      <c r="E122" s="36"/>
      <c r="F122" s="36"/>
      <c r="G122" s="36"/>
      <c r="H122" s="36"/>
      <c r="I122" s="36"/>
    </row>
    <row r="123" spans="1:9" x14ac:dyDescent="0.25">
      <c r="A123" s="36"/>
      <c r="B123" s="36"/>
      <c r="C123" s="36"/>
      <c r="D123" s="36"/>
      <c r="E123" s="36"/>
      <c r="F123" s="36"/>
      <c r="G123" s="36"/>
      <c r="H123" s="36"/>
      <c r="I123" s="36"/>
    </row>
    <row r="124" spans="1:9" x14ac:dyDescent="0.25">
      <c r="A124" s="36"/>
      <c r="B124" s="36"/>
      <c r="C124" s="36"/>
      <c r="D124" s="36"/>
      <c r="E124" s="36"/>
      <c r="F124" s="36"/>
      <c r="G124" s="36"/>
      <c r="H124" s="36"/>
      <c r="I124" s="36"/>
    </row>
    <row r="125" spans="1:9" x14ac:dyDescent="0.25">
      <c r="A125" s="36"/>
      <c r="B125" s="36"/>
      <c r="C125" s="36"/>
      <c r="D125" s="36"/>
      <c r="E125" s="36"/>
      <c r="F125" s="36"/>
      <c r="G125" s="36"/>
      <c r="H125" s="36"/>
      <c r="I125" s="36"/>
    </row>
    <row r="126" spans="1:9" x14ac:dyDescent="0.25">
      <c r="A126" s="36"/>
      <c r="B126" s="36"/>
      <c r="C126" s="36"/>
      <c r="D126" s="36"/>
      <c r="E126" s="36"/>
      <c r="F126" s="36"/>
      <c r="G126" s="36"/>
      <c r="H126" s="36"/>
      <c r="I126" s="36"/>
    </row>
    <row r="127" spans="1:9" x14ac:dyDescent="0.25">
      <c r="A127" s="36"/>
      <c r="B127" s="36"/>
      <c r="C127" s="36"/>
      <c r="D127" s="36"/>
      <c r="E127" s="36"/>
      <c r="F127" s="36"/>
      <c r="G127" s="36"/>
      <c r="H127" s="36"/>
      <c r="I127" s="36"/>
    </row>
    <row r="128" spans="1:9" x14ac:dyDescent="0.25">
      <c r="A128" s="36"/>
      <c r="B128" s="36"/>
      <c r="C128" s="36"/>
      <c r="D128" s="36"/>
      <c r="E128" s="36"/>
      <c r="F128" s="36"/>
      <c r="G128" s="36"/>
      <c r="H128" s="36"/>
      <c r="I128" s="36"/>
    </row>
    <row r="129" spans="1:9" x14ac:dyDescent="0.25">
      <c r="A129" s="36"/>
      <c r="B129" s="36"/>
      <c r="C129" s="36"/>
      <c r="D129" s="36"/>
      <c r="E129" s="36"/>
      <c r="F129" s="36"/>
      <c r="G129" s="36"/>
      <c r="H129" s="36"/>
      <c r="I129" s="36"/>
    </row>
    <row r="130" spans="1:9" x14ac:dyDescent="0.25">
      <c r="A130" s="36"/>
      <c r="B130" s="36"/>
      <c r="C130" s="36"/>
      <c r="D130" s="36"/>
      <c r="E130" s="36"/>
      <c r="F130" s="36"/>
      <c r="G130" s="36"/>
      <c r="H130" s="36"/>
      <c r="I130" s="36"/>
    </row>
    <row r="131" spans="1:9" x14ac:dyDescent="0.25">
      <c r="A131" s="36"/>
      <c r="B131" s="36"/>
      <c r="C131" s="36"/>
      <c r="D131" s="36"/>
      <c r="E131" s="36"/>
      <c r="F131" s="36"/>
      <c r="G131" s="36"/>
      <c r="H131" s="36"/>
      <c r="I131" s="36"/>
    </row>
    <row r="132" spans="1:9" x14ac:dyDescent="0.25">
      <c r="A132" s="36"/>
      <c r="B132" s="36"/>
      <c r="C132" s="36"/>
      <c r="D132" s="36"/>
      <c r="E132" s="36"/>
      <c r="F132" s="36"/>
      <c r="G132" s="36"/>
      <c r="H132" s="36"/>
      <c r="I132" s="36"/>
    </row>
    <row r="133" spans="1:9" x14ac:dyDescent="0.25">
      <c r="A133" s="36"/>
      <c r="B133" s="36"/>
      <c r="C133" s="36"/>
      <c r="D133" s="36"/>
      <c r="E133" s="36"/>
      <c r="F133" s="36"/>
      <c r="G133" s="36"/>
      <c r="H133" s="36"/>
      <c r="I133" s="36"/>
    </row>
    <row r="134" spans="1:9" x14ac:dyDescent="0.25">
      <c r="A134" s="36"/>
      <c r="B134" s="36"/>
      <c r="C134" s="36"/>
      <c r="D134" s="36"/>
      <c r="E134" s="36"/>
      <c r="F134" s="36"/>
      <c r="G134" s="36"/>
      <c r="H134" s="36"/>
      <c r="I134" s="36"/>
    </row>
    <row r="135" spans="1:9" x14ac:dyDescent="0.25">
      <c r="A135" s="36"/>
      <c r="B135" s="36"/>
      <c r="C135" s="36"/>
      <c r="D135" s="36"/>
      <c r="E135" s="36"/>
      <c r="F135" s="36"/>
      <c r="G135" s="36"/>
      <c r="H135" s="36"/>
      <c r="I135" s="36"/>
    </row>
    <row r="136" spans="1:9" x14ac:dyDescent="0.25">
      <c r="A136" s="36"/>
      <c r="B136" s="36"/>
      <c r="C136" s="36"/>
      <c r="D136" s="36"/>
      <c r="E136" s="36"/>
      <c r="F136" s="36"/>
      <c r="G136" s="36"/>
      <c r="H136" s="36"/>
      <c r="I136" s="36"/>
    </row>
    <row r="137" spans="1:9" x14ac:dyDescent="0.25">
      <c r="A137" s="36"/>
      <c r="B137" s="36"/>
      <c r="C137" s="36"/>
      <c r="D137" s="36"/>
      <c r="E137" s="36"/>
      <c r="F137" s="36"/>
      <c r="G137" s="36"/>
      <c r="H137" s="36"/>
      <c r="I137" s="36"/>
    </row>
    <row r="138" spans="1:9" x14ac:dyDescent="0.25">
      <c r="A138" s="36"/>
      <c r="B138" s="36"/>
      <c r="C138" s="36"/>
      <c r="D138" s="36"/>
      <c r="E138" s="36"/>
      <c r="F138" s="36"/>
      <c r="G138" s="36"/>
      <c r="H138" s="36"/>
      <c r="I138" s="36"/>
    </row>
    <row r="139" spans="1:9" x14ac:dyDescent="0.25">
      <c r="A139" s="36"/>
      <c r="B139" s="36"/>
      <c r="C139" s="36"/>
      <c r="D139" s="36"/>
      <c r="E139" s="36"/>
      <c r="F139" s="36"/>
      <c r="G139" s="36"/>
      <c r="H139" s="36"/>
      <c r="I139" s="36"/>
    </row>
    <row r="140" spans="1:9" x14ac:dyDescent="0.25">
      <c r="A140" s="36"/>
      <c r="B140" s="36"/>
      <c r="C140" s="36"/>
      <c r="D140" s="36"/>
      <c r="E140" s="36"/>
      <c r="F140" s="36"/>
      <c r="G140" s="36"/>
      <c r="H140" s="36"/>
      <c r="I140" s="36"/>
    </row>
    <row r="141" spans="1:9" x14ac:dyDescent="0.25">
      <c r="A141" s="36"/>
      <c r="B141" s="36"/>
      <c r="C141" s="36"/>
      <c r="D141" s="36"/>
      <c r="H141" s="36"/>
      <c r="I141" s="36"/>
    </row>
    <row r="142" spans="1:9" x14ac:dyDescent="0.25">
      <c r="A142" s="36"/>
      <c r="B142" s="36"/>
      <c r="C142" s="36"/>
      <c r="D142" s="36"/>
      <c r="H142" s="36"/>
      <c r="I142" s="36"/>
    </row>
  </sheetData>
  <mergeCells count="78">
    <mergeCell ref="H8:H9"/>
    <mergeCell ref="A1:H1"/>
    <mergeCell ref="A2:H2"/>
    <mergeCell ref="A3:H3"/>
    <mergeCell ref="A5:H5"/>
    <mergeCell ref="A6:H6"/>
    <mergeCell ref="A7:H7"/>
    <mergeCell ref="A8:A9"/>
    <mergeCell ref="B8:B9"/>
    <mergeCell ref="C8:C9"/>
    <mergeCell ref="D8:D9"/>
    <mergeCell ref="E8:G8"/>
    <mergeCell ref="A10:A11"/>
    <mergeCell ref="B10:B11"/>
    <mergeCell ref="C10:C11"/>
    <mergeCell ref="D10:D11"/>
    <mergeCell ref="A12:A13"/>
    <mergeCell ref="B12:B13"/>
    <mergeCell ref="C12:C13"/>
    <mergeCell ref="D12:D13"/>
    <mergeCell ref="A14:A15"/>
    <mergeCell ref="B14:B15"/>
    <mergeCell ref="C14:C15"/>
    <mergeCell ref="D14:D15"/>
    <mergeCell ref="A16:A17"/>
    <mergeCell ref="B16:B17"/>
    <mergeCell ref="C16:C17"/>
    <mergeCell ref="D16:D17"/>
    <mergeCell ref="A18:A19"/>
    <mergeCell ref="B18:B19"/>
    <mergeCell ref="C18:C19"/>
    <mergeCell ref="D18:D19"/>
    <mergeCell ref="A20:A21"/>
    <mergeCell ref="B20:B21"/>
    <mergeCell ref="C20:C21"/>
    <mergeCell ref="D20:D21"/>
    <mergeCell ref="A22:A23"/>
    <mergeCell ref="B22:B23"/>
    <mergeCell ref="C22:C23"/>
    <mergeCell ref="D22:D23"/>
    <mergeCell ref="A24:A25"/>
    <mergeCell ref="B24:B25"/>
    <mergeCell ref="C24:C25"/>
    <mergeCell ref="D24:D25"/>
    <mergeCell ref="A26:A27"/>
    <mergeCell ref="B26:B27"/>
    <mergeCell ref="C26:C27"/>
    <mergeCell ref="D26:D27"/>
    <mergeCell ref="A28:A29"/>
    <mergeCell ref="B28:B29"/>
    <mergeCell ref="C28:C29"/>
    <mergeCell ref="D28:D29"/>
    <mergeCell ref="H34:H41"/>
    <mergeCell ref="A30:A31"/>
    <mergeCell ref="B30:B31"/>
    <mergeCell ref="C30:C31"/>
    <mergeCell ref="D30:D31"/>
    <mergeCell ref="A32:A33"/>
    <mergeCell ref="B32:B33"/>
    <mergeCell ref="C32:C33"/>
    <mergeCell ref="D32:D33"/>
    <mergeCell ref="A40:D40"/>
    <mergeCell ref="A41:D41"/>
    <mergeCell ref="E34:E35"/>
    <mergeCell ref="F34:F35"/>
    <mergeCell ref="G34:G35"/>
    <mergeCell ref="A34:B34"/>
    <mergeCell ref="A38:D38"/>
    <mergeCell ref="A39:D39"/>
    <mergeCell ref="A35:B35"/>
    <mergeCell ref="C35:D35"/>
    <mergeCell ref="A36:D36"/>
    <mergeCell ref="A37:D37"/>
    <mergeCell ref="A42:D42"/>
    <mergeCell ref="E42:H43"/>
    <mergeCell ref="A43:C43"/>
    <mergeCell ref="A44:B44"/>
    <mergeCell ref="B45:H45"/>
  </mergeCells>
  <printOptions horizontalCentered="1"/>
  <pageMargins left="0" right="0" top="0.9055118110236221" bottom="0.43307086614173229" header="0.31496062992125984" footer="0.11811023622047245"/>
  <pageSetup paperSize="9" orientation="landscape" verticalDpi="0" r:id="rId1"/>
  <headerFooter>
    <oddHeader>&amp;RFls.:________
Processo n.º 23069.169275/2021-19</oddHeader>
    <oddFooter>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4</vt:i4>
      </vt:variant>
    </vt:vector>
  </HeadingPairs>
  <TitlesOfParts>
    <vt:vector size="6" baseType="lpstr">
      <vt:lpstr>Orçamento</vt:lpstr>
      <vt:lpstr>Cronograma</vt:lpstr>
      <vt:lpstr>Cronograma!Area_de_impressao</vt:lpstr>
      <vt:lpstr>Orçamento!Area_de_impressao</vt:lpstr>
      <vt:lpstr>Cronograma!Titulos_de_impressao</vt:lpstr>
      <vt:lpstr>Orçamento!Titulos_de_impressao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</dc:creator>
  <cp:lastModifiedBy>ARISTOCLES</cp:lastModifiedBy>
  <cp:lastPrinted>2022-02-23T11:53:33Z</cp:lastPrinted>
  <dcterms:created xsi:type="dcterms:W3CDTF">2009-04-27T20:33:58Z</dcterms:created>
  <dcterms:modified xsi:type="dcterms:W3CDTF">2022-02-23T13:09:25Z</dcterms:modified>
</cp:coreProperties>
</file>