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Pregão\2021\PE 78-2021 Reforma QGBT ESS\PE 78-2021 QGBT ESS\"/>
    </mc:Choice>
  </mc:AlternateContent>
  <xr:revisionPtr revIDLastSave="0" documentId="13_ncr:1_{ABA827EA-D8AE-4D35-8696-CF2EA97834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" sheetId="2" r:id="rId1"/>
    <sheet name="Cronogram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1">Cronograma!$A$1:$G$28</definedName>
    <definedName name="_xlnm.Print_Area" localSheetId="0">Orçamento!$A$1:$N$71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1">Cronograma!$1:$9</definedName>
    <definedName name="_xlnm.Print_Titles" localSheetId="0">Orçamento!$6:$10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4" l="1"/>
  <c r="F21" i="4"/>
  <c r="F22" i="4" s="1"/>
  <c r="F16" i="4"/>
  <c r="G16" i="4" s="1"/>
  <c r="C18" i="4"/>
  <c r="F19" i="4" s="1"/>
  <c r="C16" i="4"/>
  <c r="E17" i="4" s="1"/>
  <c r="C14" i="4"/>
  <c r="C12" i="4"/>
  <c r="C10" i="4"/>
  <c r="F11" i="4" s="1"/>
  <c r="N13" i="2"/>
  <c r="M13" i="2"/>
  <c r="N17" i="2"/>
  <c r="M18" i="2"/>
  <c r="M21" i="2"/>
  <c r="M26" i="2"/>
  <c r="M33" i="2"/>
  <c r="M35" i="2"/>
  <c r="N52" i="2"/>
  <c r="M52" i="2"/>
  <c r="M11" i="2"/>
  <c r="K20" i="2"/>
  <c r="L20" i="2" s="1"/>
  <c r="J20" i="2"/>
  <c r="I20" i="2"/>
  <c r="K19" i="2"/>
  <c r="L19" i="2" s="1"/>
  <c r="J19" i="2"/>
  <c r="I19" i="2"/>
  <c r="J61" i="2"/>
  <c r="I61" i="2"/>
  <c r="K61" i="2" s="1"/>
  <c r="L61" i="2" s="1"/>
  <c r="J60" i="2"/>
  <c r="I60" i="2"/>
  <c r="K60" i="2" s="1"/>
  <c r="L60" i="2" s="1"/>
  <c r="J59" i="2"/>
  <c r="I59" i="2"/>
  <c r="K59" i="2" s="1"/>
  <c r="L59" i="2" s="1"/>
  <c r="J58" i="2"/>
  <c r="I58" i="2"/>
  <c r="K58" i="2" s="1"/>
  <c r="L58" i="2" s="1"/>
  <c r="J57" i="2"/>
  <c r="I57" i="2"/>
  <c r="K57" i="2" s="1"/>
  <c r="L57" i="2" s="1"/>
  <c r="J56" i="2"/>
  <c r="I56" i="2"/>
  <c r="K56" i="2" s="1"/>
  <c r="L56" i="2" s="1"/>
  <c r="J55" i="2"/>
  <c r="I55" i="2"/>
  <c r="K55" i="2" s="1"/>
  <c r="L55" i="2" s="1"/>
  <c r="J54" i="2"/>
  <c r="I54" i="2"/>
  <c r="K54" i="2" s="1"/>
  <c r="L54" i="2" s="1"/>
  <c r="J53" i="2"/>
  <c r="I53" i="2"/>
  <c r="K53" i="2" s="1"/>
  <c r="L53" i="2" s="1"/>
  <c r="J51" i="2"/>
  <c r="I51" i="2"/>
  <c r="K51" i="2" s="1"/>
  <c r="L51" i="2" s="1"/>
  <c r="J50" i="2"/>
  <c r="I50" i="2"/>
  <c r="K50" i="2" s="1"/>
  <c r="L50" i="2" s="1"/>
  <c r="J49" i="2"/>
  <c r="I49" i="2"/>
  <c r="K49" i="2" s="1"/>
  <c r="L49" i="2" s="1"/>
  <c r="J48" i="2"/>
  <c r="I48" i="2"/>
  <c r="K48" i="2" s="1"/>
  <c r="L48" i="2" s="1"/>
  <c r="J47" i="2"/>
  <c r="I47" i="2"/>
  <c r="K47" i="2" s="1"/>
  <c r="L47" i="2" s="1"/>
  <c r="J46" i="2"/>
  <c r="I46" i="2"/>
  <c r="K46" i="2" s="1"/>
  <c r="L46" i="2" s="1"/>
  <c r="J45" i="2"/>
  <c r="I45" i="2"/>
  <c r="K45" i="2" s="1"/>
  <c r="L45" i="2" s="1"/>
  <c r="J44" i="2"/>
  <c r="I44" i="2"/>
  <c r="K44" i="2" s="1"/>
  <c r="L44" i="2" s="1"/>
  <c r="J43" i="2"/>
  <c r="I43" i="2"/>
  <c r="K43" i="2" s="1"/>
  <c r="L43" i="2" s="1"/>
  <c r="J42" i="2"/>
  <c r="I42" i="2"/>
  <c r="K42" i="2" s="1"/>
  <c r="L42" i="2" s="1"/>
  <c r="J41" i="2"/>
  <c r="I41" i="2"/>
  <c r="K41" i="2" s="1"/>
  <c r="L41" i="2" s="1"/>
  <c r="J40" i="2"/>
  <c r="I40" i="2"/>
  <c r="K40" i="2" s="1"/>
  <c r="L40" i="2" s="1"/>
  <c r="J39" i="2"/>
  <c r="I39" i="2"/>
  <c r="K39" i="2" s="1"/>
  <c r="L39" i="2" s="1"/>
  <c r="J38" i="2"/>
  <c r="I38" i="2"/>
  <c r="K38" i="2" s="1"/>
  <c r="L38" i="2" s="1"/>
  <c r="J37" i="2"/>
  <c r="I37" i="2"/>
  <c r="K37" i="2" s="1"/>
  <c r="L37" i="2" s="1"/>
  <c r="J36" i="2"/>
  <c r="I36" i="2"/>
  <c r="K36" i="2" s="1"/>
  <c r="L36" i="2" s="1"/>
  <c r="J34" i="2"/>
  <c r="I34" i="2"/>
  <c r="K34" i="2" s="1"/>
  <c r="L34" i="2" s="1"/>
  <c r="J30" i="2"/>
  <c r="I30" i="2"/>
  <c r="K30" i="2" s="1"/>
  <c r="L30" i="2" s="1"/>
  <c r="J29" i="2"/>
  <c r="I29" i="2"/>
  <c r="K29" i="2" s="1"/>
  <c r="L29" i="2" s="1"/>
  <c r="J14" i="2"/>
  <c r="I14" i="2"/>
  <c r="K14" i="2" s="1"/>
  <c r="L14" i="2" s="1"/>
  <c r="G14" i="4"/>
  <c r="G10" i="4"/>
  <c r="J32" i="2"/>
  <c r="I32" i="2"/>
  <c r="J31" i="2"/>
  <c r="I31" i="2"/>
  <c r="J28" i="2"/>
  <c r="I28" i="2"/>
  <c r="J27" i="2"/>
  <c r="I27" i="2"/>
  <c r="J25" i="2"/>
  <c r="I25" i="2"/>
  <c r="J24" i="2"/>
  <c r="I24" i="2"/>
  <c r="J23" i="2"/>
  <c r="I23" i="2"/>
  <c r="J22" i="2"/>
  <c r="I22" i="2"/>
  <c r="J16" i="2"/>
  <c r="I16" i="2"/>
  <c r="J12" i="2"/>
  <c r="I12" i="2"/>
  <c r="K16" i="2" l="1"/>
  <c r="L16" i="2" s="1"/>
  <c r="K23" i="2"/>
  <c r="L23" i="2" s="1"/>
  <c r="K25" i="2"/>
  <c r="L25" i="2" s="1"/>
  <c r="K27" i="2"/>
  <c r="L27" i="2" s="1"/>
  <c r="K31" i="2"/>
  <c r="L31" i="2" s="1"/>
  <c r="K12" i="2"/>
  <c r="L12" i="2" s="1"/>
  <c r="K22" i="2"/>
  <c r="L22" i="2" s="1"/>
  <c r="K24" i="2"/>
  <c r="L24" i="2" s="1"/>
  <c r="K28" i="2"/>
  <c r="L28" i="2" s="1"/>
  <c r="K32" i="2"/>
  <c r="L32" i="2" s="1"/>
  <c r="M15" i="2" l="1"/>
  <c r="N15" i="2" s="1"/>
  <c r="N11" i="2"/>
  <c r="G11" i="4" s="1"/>
  <c r="G18" i="4"/>
  <c r="G19" i="4" l="1"/>
  <c r="F17" i="4"/>
  <c r="G17" i="4" l="1"/>
  <c r="E15" i="4"/>
  <c r="E21" i="4" s="1"/>
  <c r="C20" i="4"/>
  <c r="D14" i="4" s="1"/>
  <c r="N63" i="2"/>
  <c r="E22" i="4" l="1"/>
  <c r="E23" i="4"/>
  <c r="G15" i="4"/>
  <c r="D16" i="4"/>
  <c r="D12" i="4"/>
  <c r="D18" i="4"/>
  <c r="D10" i="4"/>
  <c r="D20" i="4" l="1"/>
  <c r="G12" i="4"/>
  <c r="E24" i="4" l="1"/>
  <c r="F24" i="4" s="1"/>
  <c r="E13" i="4"/>
  <c r="G13" i="4" l="1"/>
</calcChain>
</file>

<file path=xl/sharedStrings.xml><?xml version="1.0" encoding="utf-8"?>
<sst xmlns="http://schemas.openxmlformats.org/spreadsheetml/2006/main" count="251" uniqueCount="161">
  <si>
    <t>ITEM</t>
  </si>
  <si>
    <t>DESCRIÇÃO DO ITEM</t>
  </si>
  <si>
    <t>UNID.</t>
  </si>
  <si>
    <t>QUANT.</t>
  </si>
  <si>
    <t>Responsável Técnico pelo Orçamento:</t>
  </si>
  <si>
    <t>Local e data:</t>
  </si>
  <si>
    <t>OBSERVAÇÃO</t>
  </si>
  <si>
    <t>FONTE</t>
  </si>
  <si>
    <t>MÊS 1</t>
  </si>
  <si>
    <t>MÊS 2</t>
  </si>
  <si>
    <t>VALOR ESTIMADO UFF</t>
  </si>
  <si>
    <t>CÓDIGO</t>
  </si>
  <si>
    <t xml:space="preserve"> CUSTO UNITÁRIO</t>
  </si>
  <si>
    <t>BDI (%)</t>
  </si>
  <si>
    <t>CREA/CAU:</t>
  </si>
  <si>
    <t>DISCRIMINAÇÃO DO SERVIÇO</t>
  </si>
  <si>
    <t>VALOR (R$)</t>
  </si>
  <si>
    <t>%</t>
  </si>
  <si>
    <t>- A planilha deve ser assinada pelo responsável técnico pela sua confecção (Art. 14 Lei 5.194/66), identificado através de carimbo com número do CREA/CAU</t>
  </si>
  <si>
    <t>SINAPI</t>
  </si>
  <si>
    <t>SERVIÇOS COMPLEMENTARES</t>
  </si>
  <si>
    <t>PERÍODO</t>
  </si>
  <si>
    <t>assinatura representante legal da empresa e carimbro CNPJ</t>
  </si>
  <si>
    <t>A planilha deve ser assinada pelo responsável técnico pela sua confecção (Art. 14 Lei 5.194/66), identificado através de carimbo com número do CREA e pelo representante legal da empresa, com carimbo do CNPJ.</t>
  </si>
  <si>
    <t xml:space="preserve">PLANILHA DE SERVIÇOS E CUSTOS ESTIMATIVOS </t>
  </si>
  <si>
    <t xml:space="preserve"> PREÇO UNITÁRIO + BDI</t>
  </si>
  <si>
    <t xml:space="preserve">% DESCONTO </t>
  </si>
  <si>
    <t>PROPOSTO PELA EMPRESA</t>
  </si>
  <si>
    <t>SUBITEM</t>
  </si>
  <si>
    <t>PREÇO (R$)</t>
  </si>
  <si>
    <t xml:space="preserve"> UNITÁRIO + BDI</t>
  </si>
  <si>
    <t xml:space="preserve"> TOTAL   ITEM</t>
  </si>
  <si>
    <t>TOTAL DO GRUPO</t>
  </si>
  <si>
    <t>PERCENTUAL DE DESCONTO E VALOR TOTAL PARA A CONTRATAÇÃO</t>
  </si>
  <si>
    <t>(razão social da empresa licitante)</t>
  </si>
  <si>
    <t xml:space="preserve">(n.º do CNPJ) </t>
  </si>
  <si>
    <t>PROJETOS</t>
  </si>
  <si>
    <t>1.1</t>
  </si>
  <si>
    <t>GERENCIAMENTO DE OBRAS / FISCALIZAÇÃO</t>
  </si>
  <si>
    <t>2.1</t>
  </si>
  <si>
    <t>3.1</t>
  </si>
  <si>
    <t>4.1</t>
  </si>
  <si>
    <t>4.2</t>
  </si>
  <si>
    <t>4.3</t>
  </si>
  <si>
    <t>4.4</t>
  </si>
  <si>
    <t>4.5</t>
  </si>
  <si>
    <t>5.1</t>
  </si>
  <si>
    <t>5.2</t>
  </si>
  <si>
    <t>TOTAL DO ITEM</t>
  </si>
  <si>
    <t>Total do orçamento</t>
  </si>
  <si>
    <t>Total acumulado</t>
  </si>
  <si>
    <t>Percentual Acumulado</t>
  </si>
  <si>
    <t>1</t>
  </si>
  <si>
    <t>2</t>
  </si>
  <si>
    <t>3</t>
  </si>
  <si>
    <t>4</t>
  </si>
  <si>
    <t>OBRA:  SUBSTITUIÇÃO DOS QUADROS GERAIS DE BAIXA TENSÃO (QGBT's) E DO ALIMENTADOR GERAL DE BAIXA TENSÃO DA ESCOLA DE SERVIÇO SOCIAL - BLOCO E – CAMPUS UNIVERSITÁRIO DO GRAGOATÁ DA UFF</t>
  </si>
  <si>
    <t>Local: Rua Prof. Marcos Waldemar Freitas Reis, s/nº, bairro São Domingos, Niterói, RJ</t>
  </si>
  <si>
    <t>COMPOSIÇÃO</t>
  </si>
  <si>
    <t xml:space="preserve">AJUSTE DESENHO DO PROJETO COMO CONSTRUÍDO "AS BUILT" </t>
  </si>
  <si>
    <t xml:space="preserve">H     </t>
  </si>
  <si>
    <t>GERENCIAMENTO DE OBRAS/FISCALIZAÇÃO</t>
  </si>
  <si>
    <t>ART - ANOTAÇÃO DE RESPONSABILIDADE TÉCNICA CREA DE ENGENHEIRO ELETRICISTA</t>
  </si>
  <si>
    <t>UND.</t>
  </si>
  <si>
    <t>SERVIÇOS TÉCNICOS PRELIMINARES</t>
  </si>
  <si>
    <t>PLACA DE OBRA EM CHAPA DE AÇO GALVANIZADO</t>
  </si>
  <si>
    <t>M²</t>
  </si>
  <si>
    <t>INSTALAÇÕES ELÉTRICAS</t>
  </si>
  <si>
    <t>PAINÉIS/QUADROS</t>
  </si>
  <si>
    <t>4.1.1</t>
  </si>
  <si>
    <t>QUADRO DE TRANSFERÊNCIA DE TRANSFORMADOR (QTT), FORMADO POR PAINEL AUTOPORTANTE, EM CHAPAS DE AÇO, GRAU DE PROTEÇÃO MÍNIMO IP31, 2 DISJUNTORES CAIXA MOLDADA 1600 A, INTERTRAVAMENTO ELÉTRICO E MECÂNICO, BARRAMENTOS DE COBRE, MULTIMEDIDOR E DPS - FORNECIMENTO E INSTALAÇÃO</t>
  </si>
  <si>
    <t>4.1.2</t>
  </si>
  <si>
    <t>QUADRO GERAL DE BAIXA TENSÃO (QGBT), FORMADO POR PAINEL AUTOPORTANTE, EM CHAPAS DE AÇO, GRAU DE PROTEÇÃO MÍNIMO IP31, DISJUNTORES GERAL E DE DISTRIBUIÇÃO, BARRAMENTOS DE COBRE, MULTIMEDIDOR E DPS - FORNECIMENTO E INSTALAÇÃO</t>
  </si>
  <si>
    <t>BARRAMENTO BLINDADO (BUSWAY) E ACESSÓRIOS</t>
  </si>
  <si>
    <t>4.2.1</t>
  </si>
  <si>
    <t>BARRAMENTO BLINDADO (BUS-WAY) GRAU DE PROTEÇÃO MÍNIMO IP 31 3F + N + T DE 2000A EM LIGA DE ALUMÍNIO, INCLUÍNDO TIRANTE, BARRA ROSCÁVEL,  CHUMBADORES E PERFILADO - ELEMENTO RETO - FORNECIMENTO E INSTALAÇÃO</t>
  </si>
  <si>
    <t>PÇ</t>
  </si>
  <si>
    <t>4.2.2</t>
  </si>
  <si>
    <t>BARRAMENTO BLINDADO (BUS-WAY) GRAU DE PROTEÇÃO MÍNIMO IP 31 3F + N + T DE 2000A EM ALUMÍNIO - COTOVELO VERTICAL - FORNECIMENTO E INSTALAÇÃO</t>
  </si>
  <si>
    <t>M</t>
  </si>
  <si>
    <t>4.2.3</t>
  </si>
  <si>
    <t>BARRAMENTO BLINDADO (BUS-WAY) GRAU DE PROTEÇÃO MÍNIMO IP 31 3F + N + T DE 2000A EM ALUMÍNIO - COTOVELO HORIZONTAL, - FORNECIMENTO E INSTALAÇÃO</t>
  </si>
  <si>
    <t>4.2.4</t>
  </si>
  <si>
    <t>BARRAMENTO BLINDADO (BUS-WAY) GRAU DE PROTEÇÃO MÍNIMO IP 31 3F + N + T DE 2000A EM ALUMÍNIO - ACOPLAMENTO EM PAINEL - FORNECIMENTO E INSTALAÇÃO</t>
  </si>
  <si>
    <t>ELETROCALHAS E ACESSÓRIOS</t>
  </si>
  <si>
    <t xml:space="preserve"> </t>
  </si>
  <si>
    <t>4.3.1</t>
  </si>
  <si>
    <t>ELETROCALHA PERFURADA TIPO "U", 200X100 MM, CHAPA 18, SEM TAMPA, FORNECIMENTO E INSTALAÇÃO</t>
  </si>
  <si>
    <t>4.3.2</t>
  </si>
  <si>
    <t>CURVA DE INVERSÃO PERFURADA PARA ELETROCALHA, 200X100 MM, CHAPA 20, FORNECIMENTO E INSTALAÇÃO</t>
  </si>
  <si>
    <t>4.3.3</t>
  </si>
  <si>
    <t>FLANGE PARA ELETROCALHA 200X100 MM, FORNECIMENTO E INSTALAÇÃO</t>
  </si>
  <si>
    <t>4.3.4</t>
  </si>
  <si>
    <t>CURVA HORIZONTAL PERFURADA PARA ELETROCALHA 200X100 MM, 90º, FORNECIMENTO E INSTALAÇÃO</t>
  </si>
  <si>
    <t>4.3.5</t>
  </si>
  <si>
    <t>TE HORIZONTAL PERFURADO PARA ELETROCALHA 200X100 MM, FORNECIMENTO E INSTALAÇÃO</t>
  </si>
  <si>
    <t>4.3.6</t>
  </si>
  <si>
    <t>TAMPA DE ENCAIXE PARA ELETROCALHA 200 MM (3 METROS) CHAPA 24</t>
  </si>
  <si>
    <t>CAIXAS DE PASSAGEM</t>
  </si>
  <si>
    <t>4.4.1</t>
  </si>
  <si>
    <t>CAIXA PARA MONTAGEM, COM PORTA FRONTAL E FECHO RÁPIDO, EM CHAPA DE AÇO CARBONO, DIMENSÕES 1000X600X250 MM,COM FLANGE, FORNECIMENTO E INSTALAÇÃO</t>
  </si>
  <si>
    <t>CABOS ISOLADOS E ACESSÓRIOS</t>
  </si>
  <si>
    <t>4.5.1</t>
  </si>
  <si>
    <t>CABO DE COBRE FLEXÍVEL, ISOLADO, 10,0 MM², ANTI-CHAMA, 0,6/1,0 KV, PARA DISTRIBUIÇÃO - FORNECIMENTO E INSTALAÇÃO</t>
  </si>
  <si>
    <t>4.5.2</t>
  </si>
  <si>
    <t>CABO DE COBRE FLEXÍVEL, ISOLADO, 16,0 MM², ANTI-CHAMA, 0,6/1,0 KV, PARA DISTRIBUIÇÃO - FORNECIMENTO E INSTALAÇÃO</t>
  </si>
  <si>
    <t>4.5.3</t>
  </si>
  <si>
    <t>CABO DE COBRE FLEXÍVEL, ISOLADO, 35,0 MM², ANTI-CHAMA, 0,6/1,0 KV, PARA DISTRIBUIÇÃO - FORNECIMENTO E INSTALAÇÃO</t>
  </si>
  <si>
    <t>4.5.4</t>
  </si>
  <si>
    <t>CABO DE COBRE FLEXÍVEL, ISOLADO, 50,0 MM², ANTI-CHAMA, 0,6/1,0 KV, PARA DISTRIBUIÇÃO - FORNECIMENTO E INSTALAÇÃO</t>
  </si>
  <si>
    <t>4.5.5</t>
  </si>
  <si>
    <t>CABO DE COBRE FLEXÍVEL, ISOLADO, 70,0 MM², ANTI-CHAMA, 0,6/1,0 KV, PARA DISTRIBUIÇÃO - FORNECIMENTO E INSTALAÇÃO</t>
  </si>
  <si>
    <t>4.5.6</t>
  </si>
  <si>
    <t>LUVA DE EMENDA A COMPRESSÃO PARA CABO DE COBRE 10,0 MM²</t>
  </si>
  <si>
    <t>UNID</t>
  </si>
  <si>
    <t>4.5.7</t>
  </si>
  <si>
    <t>LUVA DE EMENDA A COMPRESSÃO PARA CABO DE COBRE 16,0 MM²</t>
  </si>
  <si>
    <t>4.5.8</t>
  </si>
  <si>
    <t>LUVA DE EMENDA A COMPRESSÃO  PARA CABO DE COBRE 35,0 MM²</t>
  </si>
  <si>
    <t>4.5.9</t>
  </si>
  <si>
    <t>LUVA DE EMENDA A COMPRESSÃO PARA CABO DE COBRE 50,0 MM²</t>
  </si>
  <si>
    <t>4.5.10</t>
  </si>
  <si>
    <t>LUVA DE EMENDA A COMPRESSÃO PARA CABO DE COBRE 70,0 MM²</t>
  </si>
  <si>
    <t>4.5.11</t>
  </si>
  <si>
    <t>TERMINAL A COMPRESSÃO PARA CABO DE COBRE 10,0 MM²</t>
  </si>
  <si>
    <t>4.5.12</t>
  </si>
  <si>
    <t>TERMINAL A COMPRESSÃO PARA CABO DE COBRE 16,0 MM²</t>
  </si>
  <si>
    <t>4.5.13</t>
  </si>
  <si>
    <t>TERMINAL A COMPRESSÃO PARA CABO DE COBRE 35,0 MM²</t>
  </si>
  <si>
    <t>4.5.14</t>
  </si>
  <si>
    <t>TERMINAL A COMPRESSÃO PARA CABO DE COBRE 50,0 MM²</t>
  </si>
  <si>
    <t>4.5.15</t>
  </si>
  <si>
    <t>TERMINAL A COMPRESSÃO PARA CABO DE COBRE 70,0 MM²</t>
  </si>
  <si>
    <t>4.5.16</t>
  </si>
  <si>
    <t>TERMINAL A COMPRESSÃO PARA CABO DE COBRE 500,0 MM²</t>
  </si>
  <si>
    <t>REMOÇÃO DE FORRO DE GESSO, DE FORMA MANUAL, SEM REAPROVEITAMENTO</t>
  </si>
  <si>
    <t>REMOÇÃO E REINSTALAÇÃO DE CABOS ELÉTRICOS 10,0 MM², DE FORMA MANUAL</t>
  </si>
  <si>
    <t>5.3</t>
  </si>
  <si>
    <t>REMOÇÃO E REINSTALAÇÃO DE CABOS ELÉTRICOS 16,0 MM², DE FORMA MANUAL</t>
  </si>
  <si>
    <t>5.4</t>
  </si>
  <si>
    <t>REMOÇÃO E REINSTALAÇÃO DE CABOS ELÉTRICOS 35,0 MM², DE FORMA MANUAL</t>
  </si>
  <si>
    <t>5.5</t>
  </si>
  <si>
    <t>REMOÇÃO E REINSTALAÇÃO DE CABOS ELÉTRICOS 50,0 MM², DE FORMA MANUAL</t>
  </si>
  <si>
    <t>5.6</t>
  </si>
  <si>
    <t>REMOÇÃO E REINSTALAÇÃO DE CABOS ELÉTRICOS 70,0 MM², DE FORMA MANUAL</t>
  </si>
  <si>
    <t>5.7</t>
  </si>
  <si>
    <t>REMOÇÃO DE CABOS DE COBRE ISOLADOS, 500 MM²</t>
  </si>
  <si>
    <t>5.8</t>
  </si>
  <si>
    <t>FORRO EM PLACAS DE GESSO, PARA AMBIENTES COMERCIAIS</t>
  </si>
  <si>
    <t>5.9</t>
  </si>
  <si>
    <t>FECHAMENTO DA CANALETA DE ALVENARIA COM ATERRO E CONCRETO</t>
  </si>
  <si>
    <t>Orçamento realizado em Julho/Ago/2021;</t>
  </si>
  <si>
    <t>Incluso BDI desonerado sobre preço unitário de: 29,79 %</t>
  </si>
  <si>
    <t>No caso de não haver o insumo no SINAPI, foi mantido a referência de valor indicada na cotação de mercado referente a Ago/2021;</t>
  </si>
  <si>
    <r>
      <t>A referência utilizada como base de custos é o SINAPI, SBC e SCO de</t>
    </r>
    <r>
      <rPr>
        <b/>
        <sz val="10"/>
        <color indexed="10"/>
        <rFont val="Verdana"/>
        <family val="2"/>
      </rPr>
      <t xml:space="preserve"> </t>
    </r>
    <r>
      <rPr>
        <sz val="10"/>
        <color rgb="FFFF0000"/>
        <rFont val="Verdana"/>
        <family val="2"/>
      </rPr>
      <t>Jul</t>
    </r>
    <r>
      <rPr>
        <sz val="10"/>
        <color indexed="10"/>
        <rFont val="Verdana"/>
        <family val="2"/>
      </rPr>
      <t>/2021;</t>
    </r>
  </si>
  <si>
    <t xml:space="preserve">As composições que não constam no SINAPI, procedeu-se a obtenção da composição em outra fonte (SBC/SCO) e utilizou-se como base de cálculo os insumos do SINAPI. </t>
  </si>
  <si>
    <t>Total mensal executado</t>
  </si>
  <si>
    <t>Percentual mensal executado</t>
  </si>
  <si>
    <t>PLANILHA DE CRONOGRAMA FÍSICO E FINANCEIRO</t>
  </si>
  <si>
    <t>ANEXO III-A DO EDITAL DE LICITAÇÃO POR PREGÃO ELETRÔNICO N.º 78/2021</t>
  </si>
  <si>
    <t>ANEXO III-B DO EDITAL DE LICITAÇÃO POR PREGÃO ELETRÔNICO N.º 78/2021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</si>
</sst>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General_)"/>
    <numFmt numFmtId="169" formatCode="_-&quot;R$ &quot;* #,##0.00_-;&quot;-R$ &quot;* #,##0.00_-;_-&quot;R$ &quot;* \-??_-;_-@_-"/>
  </numFmts>
  <fonts count="6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2"/>
      <name val="Courier"/>
      <family val="3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333399"/>
      <name val="Verdana"/>
      <family val="2"/>
    </font>
    <font>
      <i/>
      <sz val="9"/>
      <name val="Verdana"/>
      <family val="2"/>
    </font>
    <font>
      <i/>
      <sz val="9"/>
      <color indexed="8"/>
      <name val="Verdana"/>
      <family val="2"/>
    </font>
    <font>
      <b/>
      <sz val="9"/>
      <color rgb="FFFF0000"/>
      <name val="Verdana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name val="Verdana"/>
      <family val="2"/>
    </font>
    <font>
      <i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12"/>
      <color rgb="FFFF0000"/>
      <name val="Verdana"/>
      <family val="2"/>
    </font>
    <font>
      <b/>
      <sz val="12"/>
      <color indexed="10"/>
      <name val="Verdana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FF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3"/>
      <charset val="1"/>
    </font>
    <font>
      <b/>
      <sz val="11"/>
      <color rgb="FF333333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FF0000"/>
      <name val="Calibri"/>
      <family val="2"/>
      <charset val="1"/>
    </font>
    <font>
      <b/>
      <sz val="10"/>
      <color theme="1"/>
      <name val="Verdana"/>
      <family val="2"/>
    </font>
    <font>
      <b/>
      <sz val="12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theme="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9900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4" tint="0.79998168889431442"/>
        <bgColor rgb="FF8EB4E3"/>
      </patternFill>
    </fill>
    <fill>
      <patternFill patternType="solid">
        <fgColor theme="0"/>
        <bgColor rgb="FF8EB4E3"/>
      </patternFill>
    </fill>
    <fill>
      <patternFill patternType="solid">
        <fgColor theme="2" tint="-0.249977111117893"/>
        <bgColor rgb="FFFF99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 style="double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 diagonalUp="1"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 diagonalUp="1">
      <left style="hair">
        <color rgb="FF000000"/>
      </left>
      <right/>
      <top style="thin">
        <color indexed="64"/>
      </top>
      <bottom style="hair">
        <color rgb="FF000000"/>
      </bottom>
      <diagonal style="hair">
        <color rgb="FF000000"/>
      </diagonal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 diagonalUp="1">
      <left style="double">
        <color indexed="64"/>
      </left>
      <right style="hair">
        <color indexed="64"/>
      </right>
      <top style="double">
        <color indexed="64"/>
      </top>
      <bottom/>
      <diagonal style="double">
        <color indexed="64"/>
      </diagonal>
    </border>
    <border diagonalUp="1">
      <left style="double">
        <color indexed="64"/>
      </left>
      <right style="hair">
        <color indexed="64"/>
      </right>
      <top/>
      <bottom/>
      <diagonal style="double">
        <color indexed="64"/>
      </diagonal>
    </border>
    <border diagonalUp="1">
      <left style="double">
        <color indexed="64"/>
      </left>
      <right style="hair">
        <color indexed="64"/>
      </right>
      <top/>
      <bottom style="hair">
        <color indexed="64"/>
      </bottom>
      <diagonal style="double">
        <color indexed="64"/>
      </diagonal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indexed="64"/>
      </right>
      <top style="thin">
        <color rgb="FF000000"/>
      </top>
      <bottom/>
      <diagonal/>
    </border>
    <border>
      <left style="double">
        <color rgb="FF000000"/>
      </left>
      <right style="hair">
        <color indexed="64"/>
      </right>
      <top/>
      <bottom style="hair">
        <color indexed="64"/>
      </bottom>
      <diagonal/>
    </border>
    <border>
      <left style="double">
        <color rgb="FF000000"/>
      </left>
      <right style="hair">
        <color indexed="64"/>
      </right>
      <top style="hair">
        <color indexed="64"/>
      </top>
      <bottom/>
      <diagonal/>
    </border>
  </borders>
  <cellStyleXfs count="1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18" fillId="6" borderId="0" applyNumberFormat="0" applyBorder="0" applyAlignment="0" applyProtection="0"/>
    <xf numFmtId="0" fontId="8" fillId="2" borderId="1" applyNumberFormat="0" applyAlignment="0" applyProtection="0"/>
    <xf numFmtId="0" fontId="9" fillId="16" borderId="2" applyNumberFormat="0" applyAlignment="0" applyProtection="0"/>
    <xf numFmtId="165" fontId="19" fillId="0" borderId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3" borderId="1" applyNumberFormat="0" applyAlignment="0" applyProtection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" borderId="7" applyNumberFormat="0" applyFont="0" applyAlignment="0" applyProtection="0"/>
    <xf numFmtId="0" fontId="13" fillId="2" borderId="8" applyNumberFormat="0" applyAlignment="0" applyProtection="0"/>
    <xf numFmtId="9" fontId="2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6" fontId="1" fillId="0" borderId="0"/>
    <xf numFmtId="16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9" fillId="0" borderId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29" fillId="0" borderId="0"/>
    <xf numFmtId="0" fontId="46" fillId="0" borderId="0"/>
    <xf numFmtId="9" fontId="46" fillId="0" borderId="0" applyBorder="0" applyProtection="0"/>
    <xf numFmtId="0" fontId="46" fillId="21" borderId="0" applyBorder="0" applyProtection="0"/>
    <xf numFmtId="0" fontId="46" fillId="22" borderId="0" applyBorder="0" applyProtection="0"/>
    <xf numFmtId="0" fontId="46" fillId="23" borderId="0" applyBorder="0" applyProtection="0"/>
    <xf numFmtId="0" fontId="46" fillId="21" borderId="0" applyBorder="0" applyProtection="0"/>
    <xf numFmtId="0" fontId="46" fillId="24" borderId="0" applyBorder="0" applyProtection="0"/>
    <xf numFmtId="0" fontId="46" fillId="22" borderId="0" applyBorder="0" applyProtection="0"/>
    <xf numFmtId="0" fontId="46" fillId="25" borderId="0" applyBorder="0" applyProtection="0"/>
    <xf numFmtId="0" fontId="46" fillId="26" borderId="0" applyBorder="0" applyProtection="0"/>
    <xf numFmtId="0" fontId="46" fillId="27" borderId="0" applyBorder="0" applyProtection="0"/>
    <xf numFmtId="0" fontId="46" fillId="25" borderId="0" applyBorder="0" applyProtection="0"/>
    <xf numFmtId="0" fontId="46" fillId="28" borderId="0" applyBorder="0" applyProtection="0"/>
    <xf numFmtId="0" fontId="46" fillId="22" borderId="0" applyBorder="0" applyProtection="0"/>
    <xf numFmtId="0" fontId="47" fillId="29" borderId="0" applyBorder="0" applyProtection="0"/>
    <xf numFmtId="0" fontId="47" fillId="26" borderId="0" applyBorder="0" applyProtection="0"/>
    <xf numFmtId="0" fontId="47" fillId="27" borderId="0" applyBorder="0" applyProtection="0"/>
    <xf numFmtId="0" fontId="47" fillId="25" borderId="0" applyBorder="0" applyProtection="0"/>
    <xf numFmtId="0" fontId="47" fillId="29" borderId="0" applyBorder="0" applyProtection="0"/>
    <xf numFmtId="0" fontId="47" fillId="22" borderId="0" applyBorder="0" applyProtection="0"/>
    <xf numFmtId="0" fontId="47" fillId="29" borderId="0" applyBorder="0" applyProtection="0"/>
    <xf numFmtId="0" fontId="47" fillId="30" borderId="0" applyBorder="0" applyProtection="0"/>
    <xf numFmtId="0" fontId="47" fillId="30" borderId="0" applyBorder="0" applyProtection="0"/>
    <xf numFmtId="0" fontId="47" fillId="31" borderId="0" applyBorder="0" applyProtection="0"/>
    <xf numFmtId="0" fontId="47" fillId="29" borderId="0" applyBorder="0" applyProtection="0"/>
    <xf numFmtId="0" fontId="47" fillId="32" borderId="0" applyBorder="0" applyProtection="0"/>
    <xf numFmtId="0" fontId="48" fillId="33" borderId="0" applyBorder="0" applyProtection="0"/>
    <xf numFmtId="0" fontId="49" fillId="21" borderId="28" applyProtection="0"/>
    <xf numFmtId="0" fontId="50" fillId="34" borderId="29" applyProtection="0"/>
    <xf numFmtId="0" fontId="51" fillId="0" borderId="0" applyBorder="0" applyProtection="0"/>
    <xf numFmtId="0" fontId="52" fillId="35" borderId="0" applyBorder="0" applyProtection="0"/>
    <xf numFmtId="0" fontId="53" fillId="0" borderId="30" applyProtection="0"/>
    <xf numFmtId="0" fontId="54" fillId="0" borderId="31" applyProtection="0"/>
    <xf numFmtId="0" fontId="55" fillId="0" borderId="32" applyProtection="0"/>
    <xf numFmtId="0" fontId="55" fillId="0" borderId="0" applyBorder="0" applyProtection="0"/>
    <xf numFmtId="0" fontId="56" fillId="22" borderId="28" applyProtection="0"/>
    <xf numFmtId="0" fontId="57" fillId="0" borderId="33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/>
    <xf numFmtId="169" fontId="46" fillId="0" borderId="0" applyBorder="0" applyProtection="0"/>
    <xf numFmtId="0" fontId="58" fillId="27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8" fontId="59" fillId="0" borderId="0"/>
    <xf numFmtId="0" fontId="20" fillId="0" borderId="0"/>
    <xf numFmtId="0" fontId="20" fillId="0" borderId="0"/>
    <xf numFmtId="0" fontId="46" fillId="23" borderId="34" applyProtection="0"/>
    <xf numFmtId="0" fontId="60" fillId="21" borderId="35" applyProtection="0"/>
    <xf numFmtId="9" fontId="20" fillId="0" borderId="0" applyBorder="0" applyProtection="0"/>
    <xf numFmtId="9" fontId="46" fillId="0" borderId="0"/>
    <xf numFmtId="9" fontId="46" fillId="0" borderId="0" applyBorder="0" applyProtection="0"/>
    <xf numFmtId="166" fontId="46" fillId="0" borderId="0" applyBorder="0" applyProtection="0"/>
    <xf numFmtId="166" fontId="46" fillId="0" borderId="0" applyBorder="0" applyProtection="0"/>
    <xf numFmtId="166" fontId="46" fillId="0" borderId="0" applyBorder="0" applyProtection="0"/>
    <xf numFmtId="167" fontId="20" fillId="0" borderId="0" applyBorder="0" applyProtection="0"/>
    <xf numFmtId="167" fontId="20" fillId="0" borderId="0" applyBorder="0" applyProtection="0"/>
    <xf numFmtId="166" fontId="46" fillId="0" borderId="0"/>
    <xf numFmtId="167" fontId="46" fillId="0" borderId="0" applyBorder="0" applyProtection="0"/>
    <xf numFmtId="0" fontId="61" fillId="0" borderId="0" applyBorder="0" applyProtection="0"/>
    <xf numFmtId="0" fontId="62" fillId="0" borderId="36" applyProtection="0"/>
    <xf numFmtId="0" fontId="62" fillId="0" borderId="36" applyProtection="0"/>
    <xf numFmtId="0" fontId="63" fillId="0" borderId="0" applyBorder="0" applyProtection="0"/>
    <xf numFmtId="0" fontId="63" fillId="0" borderId="0" applyBorder="0" applyProtection="0"/>
    <xf numFmtId="167" fontId="20" fillId="0" borderId="0"/>
    <xf numFmtId="0" fontId="64" fillId="0" borderId="0" applyBorder="0" applyProtection="0"/>
  </cellStyleXfs>
  <cellXfs count="246">
    <xf numFmtId="0" fontId="0" fillId="0" borderId="0" xfId="0"/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/>
    <xf numFmtId="44" fontId="3" fillId="0" borderId="0" xfId="38" applyFont="1"/>
    <xf numFmtId="0" fontId="5" fillId="0" borderId="0" xfId="0" applyFont="1" applyBorder="1" applyAlignment="1">
      <alignment vertical="distributed" wrapText="1"/>
    </xf>
    <xf numFmtId="0" fontId="25" fillId="0" borderId="0" xfId="0" applyFont="1" applyBorder="1" applyAlignment="1">
      <alignment vertical="distributed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/>
    <xf numFmtId="0" fontId="31" fillId="0" borderId="0" xfId="0" applyFont="1"/>
    <xf numFmtId="4" fontId="26" fillId="0" borderId="0" xfId="0" applyNumberFormat="1" applyFont="1"/>
    <xf numFmtId="10" fontId="28" fillId="19" borderId="20" xfId="0" applyNumberFormat="1" applyFont="1" applyFill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0" fontId="30" fillId="19" borderId="15" xfId="0" applyFont="1" applyFill="1" applyBorder="1" applyAlignment="1">
      <alignment horizontal="center"/>
    </xf>
    <xf numFmtId="0" fontId="19" fillId="0" borderId="0" xfId="0" applyFont="1"/>
    <xf numFmtId="0" fontId="19" fillId="17" borderId="0" xfId="0" applyFont="1" applyFill="1"/>
    <xf numFmtId="4" fontId="19" fillId="0" borderId="0" xfId="0" applyNumberFormat="1" applyFon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right"/>
    </xf>
    <xf numFmtId="44" fontId="19" fillId="0" borderId="0" xfId="38" applyFont="1"/>
    <xf numFmtId="44" fontId="36" fillId="0" borderId="0" xfId="38" applyFont="1"/>
    <xf numFmtId="0" fontId="36" fillId="0" borderId="0" xfId="0" applyFont="1"/>
    <xf numFmtId="43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43" fontId="3" fillId="0" borderId="0" xfId="0" applyNumberFormat="1" applyFont="1" applyAlignment="1">
      <alignment horizontal="right"/>
    </xf>
    <xf numFmtId="44" fontId="4" fillId="0" borderId="0" xfId="38" applyFont="1"/>
    <xf numFmtId="0" fontId="4" fillId="0" borderId="0" xfId="0" applyFont="1"/>
    <xf numFmtId="0" fontId="3" fillId="0" borderId="0" xfId="0" applyFont="1" applyBorder="1" applyAlignment="1">
      <alignment horizontal="left" wrapText="1"/>
    </xf>
    <xf numFmtId="2" fontId="4" fillId="20" borderId="10" xfId="0" applyNumberFormat="1" applyFont="1" applyFill="1" applyBorder="1" applyAlignment="1" applyProtection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4" fontId="4" fillId="17" borderId="18" xfId="0" applyNumberFormat="1" applyFont="1" applyFill="1" applyBorder="1" applyAlignment="1">
      <alignment horizontal="right" vertical="center"/>
    </xf>
    <xf numFmtId="2" fontId="3" fillId="17" borderId="10" xfId="0" applyNumberFormat="1" applyFont="1" applyFill="1" applyBorder="1" applyAlignment="1" applyProtection="1">
      <alignment horizontal="left" vertical="center" wrapText="1"/>
    </xf>
    <xf numFmtId="10" fontId="3" fillId="17" borderId="10" xfId="60" applyNumberFormat="1" applyFont="1" applyFill="1" applyBorder="1" applyAlignment="1">
      <alignment horizontal="right" vertical="center"/>
    </xf>
    <xf numFmtId="4" fontId="3" fillId="17" borderId="10" xfId="38" applyNumberFormat="1" applyFont="1" applyFill="1" applyBorder="1" applyAlignment="1">
      <alignment vertical="center"/>
    </xf>
    <xf numFmtId="4" fontId="3" fillId="17" borderId="11" xfId="38" applyNumberFormat="1" applyFont="1" applyFill="1" applyBorder="1" applyAlignment="1">
      <alignment vertical="center"/>
    </xf>
    <xf numFmtId="4" fontId="4" fillId="17" borderId="11" xfId="38" applyNumberFormat="1" applyFont="1" applyFill="1" applyBorder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4" fontId="3" fillId="17" borderId="10" xfId="79" applyNumberFormat="1" applyFont="1" applyFill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 wrapText="1"/>
    </xf>
    <xf numFmtId="4" fontId="4" fillId="20" borderId="18" xfId="0" applyNumberFormat="1" applyFont="1" applyFill="1" applyBorder="1" applyAlignment="1">
      <alignment horizontal="right" vertical="center"/>
    </xf>
    <xf numFmtId="10" fontId="3" fillId="17" borderId="11" xfId="60" applyNumberFormat="1" applyFont="1" applyFill="1" applyBorder="1" applyAlignment="1">
      <alignment vertical="center"/>
    </xf>
    <xf numFmtId="44" fontId="4" fillId="18" borderId="18" xfId="38" applyFont="1" applyFill="1" applyBorder="1" applyAlignment="1">
      <alignment horizontal="center" vertical="center" wrapText="1"/>
    </xf>
    <xf numFmtId="4" fontId="3" fillId="17" borderId="11" xfId="38" applyNumberFormat="1" applyFont="1" applyFill="1" applyBorder="1" applyAlignment="1">
      <alignment horizontal="right" vertical="center"/>
    </xf>
    <xf numFmtId="4" fontId="4" fillId="20" borderId="10" xfId="38" applyNumberFormat="1" applyFont="1" applyFill="1" applyBorder="1" applyAlignment="1">
      <alignment vertical="center"/>
    </xf>
    <xf numFmtId="10" fontId="4" fillId="20" borderId="10" xfId="60" applyNumberFormat="1" applyFont="1" applyFill="1" applyBorder="1" applyAlignment="1">
      <alignment horizontal="right" vertical="center"/>
    </xf>
    <xf numFmtId="4" fontId="3" fillId="17" borderId="11" xfId="38" applyNumberFormat="1" applyFont="1" applyFill="1" applyBorder="1"/>
    <xf numFmtId="4" fontId="3" fillId="18" borderId="11" xfId="38" applyNumberFormat="1" applyFont="1" applyFill="1" applyBorder="1" applyAlignment="1">
      <alignment vertical="center"/>
    </xf>
    <xf numFmtId="10" fontId="3" fillId="18" borderId="11" xfId="60" applyNumberFormat="1" applyFont="1" applyFill="1" applyBorder="1" applyAlignment="1">
      <alignment vertical="center"/>
    </xf>
    <xf numFmtId="4" fontId="3" fillId="18" borderId="10" xfId="38" applyNumberFormat="1" applyFont="1" applyFill="1" applyBorder="1" applyAlignment="1">
      <alignment vertical="center"/>
    </xf>
    <xf numFmtId="10" fontId="3" fillId="18" borderId="10" xfId="60" applyNumberFormat="1" applyFont="1" applyFill="1" applyBorder="1" applyAlignment="1">
      <alignment horizontal="right" vertical="center"/>
    </xf>
    <xf numFmtId="4" fontId="4" fillId="17" borderId="11" xfId="38" applyNumberFormat="1" applyFont="1" applyFill="1" applyBorder="1"/>
    <xf numFmtId="4" fontId="4" fillId="20" borderId="11" xfId="38" applyNumberFormat="1" applyFont="1" applyFill="1" applyBorder="1" applyAlignment="1">
      <alignment vertical="center"/>
    </xf>
    <xf numFmtId="10" fontId="4" fillId="20" borderId="11" xfId="60" applyNumberFormat="1" applyFont="1" applyFill="1" applyBorder="1" applyAlignment="1">
      <alignment vertical="center"/>
    </xf>
    <xf numFmtId="10" fontId="4" fillId="20" borderId="24" xfId="60" applyNumberFormat="1" applyFont="1" applyFill="1" applyBorder="1" applyAlignment="1">
      <alignment vertical="center" wrapText="1"/>
    </xf>
    <xf numFmtId="4" fontId="4" fillId="20" borderId="24" xfId="0" applyNumberFormat="1" applyFont="1" applyFill="1" applyBorder="1" applyAlignment="1">
      <alignment vertical="center" wrapText="1"/>
    </xf>
    <xf numFmtId="4" fontId="4" fillId="20" borderId="26" xfId="0" applyNumberFormat="1" applyFont="1" applyFill="1" applyBorder="1" applyAlignment="1">
      <alignment vertical="center" wrapText="1"/>
    </xf>
    <xf numFmtId="0" fontId="34" fillId="0" borderId="14" xfId="0" applyFont="1" applyBorder="1" applyAlignment="1">
      <alignment horizontal="center" vertical="top" wrapText="1"/>
    </xf>
    <xf numFmtId="0" fontId="31" fillId="0" borderId="37" xfId="0" applyFont="1" applyBorder="1"/>
    <xf numFmtId="4" fontId="31" fillId="17" borderId="10" xfId="79" applyNumberFormat="1" applyFont="1" applyFill="1" applyBorder="1" applyAlignment="1">
      <alignment vertical="center" wrapText="1"/>
    </xf>
    <xf numFmtId="4" fontId="3" fillId="17" borderId="10" xfId="0" applyNumberFormat="1" applyFont="1" applyFill="1" applyBorder="1" applyAlignment="1">
      <alignment horizontal="right" vertical="center" wrapText="1"/>
    </xf>
    <xf numFmtId="2" fontId="3" fillId="17" borderId="10" xfId="0" applyNumberFormat="1" applyFont="1" applyFill="1" applyBorder="1" applyAlignment="1">
      <alignment horizontal="right" vertical="center" wrapText="1"/>
    </xf>
    <xf numFmtId="0" fontId="19" fillId="0" borderId="39" xfId="0" applyFont="1" applyBorder="1"/>
    <xf numFmtId="0" fontId="4" fillId="0" borderId="0" xfId="0" applyFont="1" applyAlignment="1">
      <alignment vertical="center" wrapText="1"/>
    </xf>
    <xf numFmtId="4" fontId="4" fillId="19" borderId="23" xfId="0" applyNumberFormat="1" applyFont="1" applyFill="1" applyBorder="1" applyAlignment="1">
      <alignment vertical="center"/>
    </xf>
    <xf numFmtId="10" fontId="31" fillId="40" borderId="16" xfId="0" applyNumberFormat="1" applyFont="1" applyFill="1" applyBorder="1" applyAlignment="1">
      <alignment horizontal="center"/>
    </xf>
    <xf numFmtId="10" fontId="31" fillId="41" borderId="16" xfId="0" applyNumberFormat="1" applyFont="1" applyFill="1" applyBorder="1" applyAlignment="1">
      <alignment horizontal="center"/>
    </xf>
    <xf numFmtId="4" fontId="32" fillId="17" borderId="10" xfId="0" applyNumberFormat="1" applyFont="1" applyFill="1" applyBorder="1" applyAlignment="1">
      <alignment horizontal="center"/>
    </xf>
    <xf numFmtId="10" fontId="31" fillId="41" borderId="10" xfId="0" applyNumberFormat="1" applyFont="1" applyFill="1" applyBorder="1" applyAlignment="1">
      <alignment horizontal="center"/>
    </xf>
    <xf numFmtId="10" fontId="31" fillId="0" borderId="49" xfId="0" applyNumberFormat="1" applyFont="1" applyBorder="1"/>
    <xf numFmtId="4" fontId="31" fillId="0" borderId="50" xfId="0" applyNumberFormat="1" applyFont="1" applyBorder="1"/>
    <xf numFmtId="4" fontId="31" fillId="0" borderId="51" xfId="0" applyNumberFormat="1" applyFont="1" applyBorder="1"/>
    <xf numFmtId="10" fontId="31" fillId="0" borderId="51" xfId="0" applyNumberFormat="1" applyFont="1" applyBorder="1"/>
    <xf numFmtId="10" fontId="31" fillId="0" borderId="52" xfId="0" applyNumberFormat="1" applyFont="1" applyBorder="1"/>
    <xf numFmtId="4" fontId="31" fillId="0" borderId="52" xfId="0" applyNumberFormat="1" applyFont="1" applyBorder="1"/>
    <xf numFmtId="0" fontId="44" fillId="0" borderId="0" xfId="0" applyFont="1" applyBorder="1" applyAlignment="1"/>
    <xf numFmtId="0" fontId="45" fillId="0" borderId="0" xfId="0" applyFont="1" applyBorder="1" applyAlignment="1"/>
    <xf numFmtId="0" fontId="4" fillId="17" borderId="0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10" fontId="31" fillId="40" borderId="10" xfId="0" applyNumberFormat="1" applyFont="1" applyFill="1" applyBorder="1" applyAlignment="1">
      <alignment horizontal="center"/>
    </xf>
    <xf numFmtId="10" fontId="31" fillId="40" borderId="11" xfId="0" applyNumberFormat="1" applyFont="1" applyFill="1" applyBorder="1" applyAlignment="1">
      <alignment horizontal="center"/>
    </xf>
    <xf numFmtId="10" fontId="3" fillId="0" borderId="14" xfId="60" applyNumberFormat="1" applyFont="1" applyFill="1" applyBorder="1" applyAlignment="1">
      <alignment horizontal="center" vertical="center" wrapText="1"/>
    </xf>
    <xf numFmtId="4" fontId="27" fillId="19" borderId="14" xfId="0" applyNumberFormat="1" applyFont="1" applyFill="1" applyBorder="1" applyAlignment="1">
      <alignment horizontal="center"/>
    </xf>
    <xf numFmtId="4" fontId="4" fillId="0" borderId="53" xfId="60" applyNumberFormat="1" applyFont="1" applyFill="1" applyBorder="1" applyAlignment="1">
      <alignment horizontal="center" vertical="center" wrapText="1"/>
    </xf>
    <xf numFmtId="4" fontId="28" fillId="19" borderId="60" xfId="0" applyNumberFormat="1" applyFont="1" applyFill="1" applyBorder="1" applyAlignment="1">
      <alignment horizontal="center"/>
    </xf>
    <xf numFmtId="10" fontId="4" fillId="19" borderId="59" xfId="6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 wrapText="1"/>
    </xf>
    <xf numFmtId="4" fontId="3" fillId="37" borderId="10" xfId="79" applyNumberFormat="1" applyFont="1" applyFill="1" applyBorder="1" applyAlignment="1">
      <alignment vertical="center" wrapText="1"/>
    </xf>
    <xf numFmtId="2" fontId="3" fillId="17" borderId="10" xfId="0" applyNumberFormat="1" applyFont="1" applyFill="1" applyBorder="1" applyAlignment="1">
      <alignment horizontal="right" vertical="center"/>
    </xf>
    <xf numFmtId="2" fontId="4" fillId="43" borderId="10" xfId="0" applyNumberFormat="1" applyFont="1" applyFill="1" applyBorder="1" applyAlignment="1" applyProtection="1">
      <alignment horizontal="left" vertical="center" wrapText="1"/>
    </xf>
    <xf numFmtId="2" fontId="4" fillId="43" borderId="10" xfId="0" applyNumberFormat="1" applyFont="1" applyFill="1" applyBorder="1" applyAlignment="1">
      <alignment horizontal="center" vertical="center"/>
    </xf>
    <xf numFmtId="43" fontId="4" fillId="43" borderId="1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4" fillId="42" borderId="10" xfId="80" applyFont="1" applyFill="1" applyBorder="1" applyAlignment="1">
      <alignment horizontal="center" vertical="center"/>
    </xf>
    <xf numFmtId="49" fontId="4" fillId="42" borderId="10" xfId="80" applyNumberFormat="1" applyFont="1" applyFill="1" applyBorder="1" applyAlignment="1">
      <alignment horizontal="center" vertical="center"/>
    </xf>
    <xf numFmtId="0" fontId="4" fillId="42" borderId="10" xfId="80" applyFont="1" applyFill="1" applyBorder="1" applyAlignment="1" applyProtection="1">
      <alignment horizontal="center" vertical="center" wrapText="1"/>
    </xf>
    <xf numFmtId="0" fontId="3" fillId="37" borderId="17" xfId="80" applyFont="1" applyFill="1" applyBorder="1" applyAlignment="1" applyProtection="1">
      <alignment horizontal="center" vertical="center" wrapText="1"/>
    </xf>
    <xf numFmtId="49" fontId="3" fillId="37" borderId="10" xfId="80" applyNumberFormat="1" applyFont="1" applyFill="1" applyBorder="1" applyAlignment="1" applyProtection="1">
      <alignment horizontal="center" vertical="center" wrapText="1"/>
    </xf>
    <xf numFmtId="0" fontId="3" fillId="37" borderId="10" xfId="80" applyFont="1" applyFill="1" applyBorder="1" applyAlignment="1" applyProtection="1">
      <alignment horizontal="center" vertical="center" wrapText="1"/>
    </xf>
    <xf numFmtId="0" fontId="3" fillId="37" borderId="17" xfId="135" applyNumberFormat="1" applyFont="1" applyFill="1" applyBorder="1" applyAlignment="1">
      <alignment horizontal="center" vertical="center"/>
    </xf>
    <xf numFmtId="49" fontId="27" fillId="37" borderId="10" xfId="135" applyNumberFormat="1" applyFont="1" applyFill="1" applyBorder="1" applyAlignment="1">
      <alignment horizontal="center" vertical="center" wrapText="1"/>
    </xf>
    <xf numFmtId="168" fontId="27" fillId="37" borderId="10" xfId="135" applyFont="1" applyFill="1" applyBorder="1" applyAlignment="1">
      <alignment horizontal="center" vertical="center"/>
    </xf>
    <xf numFmtId="4" fontId="3" fillId="37" borderId="10" xfId="80" applyNumberFormat="1" applyFont="1" applyFill="1" applyBorder="1" applyAlignment="1">
      <alignment horizontal="right" vertical="center" wrapText="1"/>
    </xf>
    <xf numFmtId="166" fontId="3" fillId="37" borderId="10" xfId="80" applyNumberFormat="1" applyFont="1" applyFill="1" applyBorder="1" applyAlignment="1">
      <alignment horizontal="right" vertical="center"/>
    </xf>
    <xf numFmtId="49" fontId="3" fillId="37" borderId="10" xfId="135" applyNumberFormat="1" applyFont="1" applyFill="1" applyBorder="1" applyAlignment="1">
      <alignment horizontal="center" vertical="center" wrapText="1"/>
    </xf>
    <xf numFmtId="0" fontId="3" fillId="37" borderId="10" xfId="135" applyNumberFormat="1" applyFont="1" applyFill="1" applyBorder="1" applyAlignment="1">
      <alignment horizontal="center" vertical="center"/>
    </xf>
    <xf numFmtId="4" fontId="3" fillId="37" borderId="10" xfId="80" applyNumberFormat="1" applyFont="1" applyFill="1" applyBorder="1" applyAlignment="1">
      <alignment horizontal="center" vertical="center" wrapText="1"/>
    </xf>
    <xf numFmtId="4" fontId="3" fillId="37" borderId="10" xfId="80" applyNumberFormat="1" applyFont="1" applyFill="1" applyBorder="1" applyAlignment="1">
      <alignment horizontal="right" vertical="center"/>
    </xf>
    <xf numFmtId="0" fontId="3" fillId="38" borderId="17" xfId="80" applyFont="1" applyFill="1" applyBorder="1" applyAlignment="1" applyProtection="1">
      <alignment horizontal="center" vertical="center" wrapText="1"/>
    </xf>
    <xf numFmtId="49" fontId="3" fillId="38" borderId="10" xfId="80" applyNumberFormat="1" applyFont="1" applyFill="1" applyBorder="1" applyAlignment="1" applyProtection="1">
      <alignment horizontal="center" vertical="center" wrapText="1"/>
    </xf>
    <xf numFmtId="0" fontId="3" fillId="38" borderId="10" xfId="80" applyFont="1" applyFill="1" applyBorder="1" applyAlignment="1" applyProtection="1">
      <alignment horizontal="center" vertical="center" wrapText="1"/>
    </xf>
    <xf numFmtId="0" fontId="4" fillId="17" borderId="11" xfId="0" applyFont="1" applyFill="1" applyBorder="1"/>
    <xf numFmtId="4" fontId="4" fillId="43" borderId="18" xfId="38" applyNumberFormat="1" applyFont="1" applyFill="1" applyBorder="1" applyAlignment="1">
      <alignment horizontal="right" vertical="center" wrapText="1"/>
    </xf>
    <xf numFmtId="4" fontId="3" fillId="43" borderId="10" xfId="0" applyNumberFormat="1" applyFont="1" applyFill="1" applyBorder="1" applyAlignment="1">
      <alignment horizontal="right" vertical="center" wrapText="1"/>
    </xf>
    <xf numFmtId="0" fontId="4" fillId="44" borderId="17" xfId="80" applyFont="1" applyFill="1" applyBorder="1" applyAlignment="1" applyProtection="1">
      <alignment horizontal="center" vertical="center" wrapText="1"/>
    </xf>
    <xf numFmtId="49" fontId="4" fillId="44" borderId="10" xfId="80" applyNumberFormat="1" applyFont="1" applyFill="1" applyBorder="1" applyAlignment="1" applyProtection="1">
      <alignment horizontal="center" vertical="center" wrapText="1"/>
    </xf>
    <xf numFmtId="0" fontId="4" fillId="44" borderId="10" xfId="80" applyFont="1" applyFill="1" applyBorder="1" applyAlignment="1" applyProtection="1">
      <alignment horizontal="center" vertical="center" wrapText="1"/>
    </xf>
    <xf numFmtId="9" fontId="4" fillId="43" borderId="10" xfId="0" applyNumberFormat="1" applyFont="1" applyFill="1" applyBorder="1" applyAlignment="1">
      <alignment horizontal="center" vertical="center" wrapText="1"/>
    </xf>
    <xf numFmtId="4" fontId="4" fillId="44" borderId="10" xfId="80" applyNumberFormat="1" applyFont="1" applyFill="1" applyBorder="1" applyAlignment="1">
      <alignment horizontal="right" vertical="center" wrapText="1"/>
    </xf>
    <xf numFmtId="166" fontId="4" fillId="44" borderId="10" xfId="80" applyNumberFormat="1" applyFont="1" applyFill="1" applyBorder="1" applyAlignment="1">
      <alignment horizontal="right" vertical="center"/>
    </xf>
    <xf numFmtId="10" fontId="4" fillId="43" borderId="10" xfId="60" applyNumberFormat="1" applyFont="1" applyFill="1" applyBorder="1" applyAlignment="1">
      <alignment horizontal="right" vertical="center"/>
    </xf>
    <xf numFmtId="4" fontId="4" fillId="43" borderId="10" xfId="38" applyNumberFormat="1" applyFont="1" applyFill="1" applyBorder="1" applyAlignment="1">
      <alignment vertical="center"/>
    </xf>
    <xf numFmtId="10" fontId="4" fillId="43" borderId="11" xfId="60" applyNumberFormat="1" applyFont="1" applyFill="1" applyBorder="1" applyAlignment="1">
      <alignment vertical="center"/>
    </xf>
    <xf numFmtId="4" fontId="4" fillId="43" borderId="11" xfId="38" applyNumberFormat="1" applyFont="1" applyFill="1" applyBorder="1" applyAlignment="1">
      <alignment vertical="center"/>
    </xf>
    <xf numFmtId="4" fontId="3" fillId="43" borderId="11" xfId="38" applyNumberFormat="1" applyFont="1" applyFill="1" applyBorder="1" applyAlignment="1">
      <alignment horizontal="right" vertical="center"/>
    </xf>
    <xf numFmtId="4" fontId="4" fillId="43" borderId="18" xfId="0" applyNumberFormat="1" applyFont="1" applyFill="1" applyBorder="1" applyAlignment="1">
      <alignment horizontal="right" vertical="center"/>
    </xf>
    <xf numFmtId="0" fontId="4" fillId="44" borderId="17" xfId="135" applyNumberFormat="1" applyFont="1" applyFill="1" applyBorder="1" applyAlignment="1">
      <alignment horizontal="center" vertical="center"/>
    </xf>
    <xf numFmtId="49" fontId="4" fillId="44" borderId="10" xfId="135" applyNumberFormat="1" applyFont="1" applyFill="1" applyBorder="1" applyAlignment="1">
      <alignment horizontal="center" vertical="center" wrapText="1"/>
    </xf>
    <xf numFmtId="0" fontId="4" fillId="44" borderId="10" xfId="135" applyNumberFormat="1" applyFont="1" applyFill="1" applyBorder="1" applyAlignment="1">
      <alignment horizontal="center" vertical="center"/>
    </xf>
    <xf numFmtId="4" fontId="4" fillId="43" borderId="10" xfId="79" applyNumberFormat="1" applyFont="1" applyFill="1" applyBorder="1" applyAlignment="1">
      <alignment vertical="center" wrapText="1"/>
    </xf>
    <xf numFmtId="4" fontId="3" fillId="43" borderId="11" xfId="38" applyNumberFormat="1" applyFont="1" applyFill="1" applyBorder="1" applyAlignment="1">
      <alignment vertical="center"/>
    </xf>
    <xf numFmtId="0" fontId="3" fillId="36" borderId="17" xfId="135" applyNumberFormat="1" applyFont="1" applyFill="1" applyBorder="1" applyAlignment="1">
      <alignment horizontal="center" vertical="center"/>
    </xf>
    <xf numFmtId="49" fontId="27" fillId="36" borderId="10" xfId="135" applyNumberFormat="1" applyFont="1" applyFill="1" applyBorder="1" applyAlignment="1">
      <alignment horizontal="center" vertical="center" wrapText="1"/>
    </xf>
    <xf numFmtId="168" fontId="27" fillId="36" borderId="10" xfId="135" applyFont="1" applyFill="1" applyBorder="1" applyAlignment="1">
      <alignment horizontal="center" vertical="center"/>
    </xf>
    <xf numFmtId="4" fontId="31" fillId="18" borderId="10" xfId="79" applyNumberFormat="1" applyFont="1" applyFill="1" applyBorder="1" applyAlignment="1">
      <alignment vertical="center" wrapText="1"/>
    </xf>
    <xf numFmtId="4" fontId="3" fillId="36" borderId="10" xfId="80" applyNumberFormat="1" applyFont="1" applyFill="1" applyBorder="1" applyAlignment="1">
      <alignment horizontal="center" vertical="center" wrapText="1"/>
    </xf>
    <xf numFmtId="166" fontId="3" fillId="36" borderId="10" xfId="80" applyNumberFormat="1" applyFont="1" applyFill="1" applyBorder="1" applyAlignment="1">
      <alignment horizontal="right" vertical="center"/>
    </xf>
    <xf numFmtId="2" fontId="4" fillId="18" borderId="10" xfId="0" applyNumberFormat="1" applyFont="1" applyFill="1" applyBorder="1" applyAlignment="1">
      <alignment horizontal="right"/>
    </xf>
    <xf numFmtId="44" fontId="4" fillId="18" borderId="10" xfId="38" applyFont="1" applyFill="1" applyBorder="1"/>
    <xf numFmtId="44" fontId="4" fillId="18" borderId="11" xfId="38" applyFont="1" applyFill="1" applyBorder="1"/>
    <xf numFmtId="4" fontId="3" fillId="36" borderId="10" xfId="80" applyNumberFormat="1" applyFont="1" applyFill="1" applyBorder="1" applyAlignment="1">
      <alignment horizontal="right" vertical="center" wrapText="1"/>
    </xf>
    <xf numFmtId="4" fontId="3" fillId="36" borderId="10" xfId="80" applyNumberFormat="1" applyFont="1" applyFill="1" applyBorder="1" applyAlignment="1">
      <alignment horizontal="right" vertical="center"/>
    </xf>
    <xf numFmtId="0" fontId="3" fillId="36" borderId="17" xfId="80" applyFont="1" applyFill="1" applyBorder="1" applyAlignment="1" applyProtection="1">
      <alignment horizontal="center" vertical="center" wrapText="1"/>
    </xf>
    <xf numFmtId="49" fontId="3" fillId="36" borderId="10" xfId="80" applyNumberFormat="1" applyFont="1" applyFill="1" applyBorder="1" applyAlignment="1" applyProtection="1">
      <alignment horizontal="center" vertical="center" wrapText="1"/>
    </xf>
    <xf numFmtId="0" fontId="3" fillId="36" borderId="10" xfId="80" applyFont="1" applyFill="1" applyBorder="1" applyAlignment="1" applyProtection="1">
      <alignment horizontal="center" vertical="center" wrapText="1"/>
    </xf>
    <xf numFmtId="2" fontId="3" fillId="18" borderId="10" xfId="0" applyNumberFormat="1" applyFont="1" applyFill="1" applyBorder="1" applyAlignment="1" applyProtection="1">
      <alignment horizontal="left" vertical="center" wrapText="1"/>
    </xf>
    <xf numFmtId="2" fontId="3" fillId="36" borderId="10" xfId="0" applyNumberFormat="1" applyFont="1" applyFill="1" applyBorder="1" applyAlignment="1" applyProtection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10" fontId="3" fillId="36" borderId="10" xfId="60" applyNumberFormat="1" applyFont="1" applyFill="1" applyBorder="1" applyAlignment="1">
      <alignment horizontal="right" vertical="center"/>
    </xf>
    <xf numFmtId="4" fontId="3" fillId="36" borderId="10" xfId="38" applyNumberFormat="1" applyFont="1" applyFill="1" applyBorder="1" applyAlignment="1">
      <alignment vertical="center"/>
    </xf>
    <xf numFmtId="10" fontId="3" fillId="36" borderId="11" xfId="60" applyNumberFormat="1" applyFont="1" applyFill="1" applyBorder="1" applyAlignment="1">
      <alignment vertical="center"/>
    </xf>
    <xf numFmtId="4" fontId="3" fillId="36" borderId="11" xfId="38" applyNumberFormat="1" applyFont="1" applyFill="1" applyBorder="1" applyAlignment="1">
      <alignment vertical="center"/>
    </xf>
    <xf numFmtId="0" fontId="4" fillId="39" borderId="17" xfId="80" applyFont="1" applyFill="1" applyBorder="1" applyAlignment="1" applyProtection="1">
      <alignment horizontal="center" vertical="center" wrapText="1"/>
    </xf>
    <xf numFmtId="49" fontId="4" fillId="39" borderId="10" xfId="80" applyNumberFormat="1" applyFont="1" applyFill="1" applyBorder="1" applyAlignment="1" applyProtection="1">
      <alignment horizontal="center" vertical="center" wrapText="1"/>
    </xf>
    <xf numFmtId="0" fontId="4" fillId="39" borderId="10" xfId="80" applyFont="1" applyFill="1" applyBorder="1" applyAlignment="1" applyProtection="1">
      <alignment horizontal="center" vertical="center" wrapText="1"/>
    </xf>
    <xf numFmtId="4" fontId="4" fillId="39" borderId="10" xfId="80" applyNumberFormat="1" applyFont="1" applyFill="1" applyBorder="1" applyAlignment="1">
      <alignment horizontal="right" vertical="center" wrapText="1"/>
    </xf>
    <xf numFmtId="4" fontId="4" fillId="39" borderId="10" xfId="80" applyNumberFormat="1" applyFont="1" applyFill="1" applyBorder="1" applyAlignment="1">
      <alignment horizontal="right" vertical="center"/>
    </xf>
    <xf numFmtId="4" fontId="3" fillId="20" borderId="11" xfId="38" applyNumberFormat="1" applyFont="1" applyFill="1" applyBorder="1"/>
    <xf numFmtId="4" fontId="3" fillId="36" borderId="11" xfId="38" applyNumberFormat="1" applyFont="1" applyFill="1" applyBorder="1"/>
    <xf numFmtId="4" fontId="3" fillId="18" borderId="11" xfId="38" applyNumberFormat="1" applyFont="1" applyFill="1" applyBorder="1"/>
    <xf numFmtId="2" fontId="3" fillId="37" borderId="10" xfId="60" applyNumberFormat="1" applyFont="1" applyFill="1" applyBorder="1" applyAlignment="1">
      <alignment horizontal="right" vertical="center" wrapText="1"/>
    </xf>
    <xf numFmtId="10" fontId="30" fillId="0" borderId="20" xfId="0" applyNumberFormat="1" applyFont="1" applyBorder="1" applyAlignment="1">
      <alignment horizontal="center"/>
    </xf>
    <xf numFmtId="0" fontId="31" fillId="0" borderId="63" xfId="0" applyFont="1" applyBorder="1"/>
    <xf numFmtId="0" fontId="4" fillId="18" borderId="22" xfId="0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4" fontId="41" fillId="0" borderId="13" xfId="0" applyNumberFormat="1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textRotation="255"/>
    </xf>
    <xf numFmtId="0" fontId="40" fillId="0" borderId="0" xfId="0" applyFont="1" applyBorder="1" applyAlignment="1">
      <alignment horizontal="center" vertical="center" textRotation="255"/>
    </xf>
    <xf numFmtId="0" fontId="43" fillId="0" borderId="0" xfId="0" quotePrefix="1" applyFont="1" applyBorder="1" applyAlignment="1">
      <alignment horizontal="left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2" fontId="4" fillId="18" borderId="10" xfId="0" applyNumberFormat="1" applyFont="1" applyFill="1" applyBorder="1" applyAlignment="1">
      <alignment horizontal="center" vertical="center"/>
    </xf>
    <xf numFmtId="43" fontId="4" fillId="18" borderId="10" xfId="0" applyNumberFormat="1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4" fillId="18" borderId="22" xfId="0" applyFont="1" applyFill="1" applyBorder="1" applyAlignment="1" applyProtection="1">
      <alignment horizontal="center" vertical="center" wrapText="1"/>
    </xf>
    <xf numFmtId="0" fontId="4" fillId="18" borderId="1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/>
    </xf>
    <xf numFmtId="10" fontId="27" fillId="19" borderId="16" xfId="78" applyNumberFormat="1" applyFont="1" applyFill="1" applyBorder="1" applyAlignment="1">
      <alignment horizontal="center" vertical="center"/>
    </xf>
    <xf numFmtId="10" fontId="27" fillId="19" borderId="10" xfId="78" applyNumberFormat="1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top" wrapText="1"/>
    </xf>
    <xf numFmtId="0" fontId="34" fillId="0" borderId="45" xfId="0" applyFont="1" applyBorder="1" applyAlignment="1">
      <alignment horizontal="center" vertical="top" wrapText="1"/>
    </xf>
    <xf numFmtId="0" fontId="34" fillId="0" borderId="46" xfId="0" applyFont="1" applyBorder="1" applyAlignment="1">
      <alignment horizontal="center" vertical="top" wrapText="1"/>
    </xf>
    <xf numFmtId="10" fontId="4" fillId="19" borderId="54" xfId="0" applyNumberFormat="1" applyFont="1" applyFill="1" applyBorder="1" applyAlignment="1">
      <alignment horizontal="center"/>
    </xf>
    <xf numFmtId="10" fontId="4" fillId="19" borderId="45" xfId="0" applyNumberFormat="1" applyFont="1" applyFill="1" applyBorder="1" applyAlignment="1">
      <alignment horizontal="center"/>
    </xf>
    <xf numFmtId="10" fontId="4" fillId="19" borderId="46" xfId="0" applyNumberFormat="1" applyFont="1" applyFill="1" applyBorder="1" applyAlignment="1">
      <alignment horizontal="center"/>
    </xf>
    <xf numFmtId="10" fontId="4" fillId="19" borderId="56" xfId="0" applyNumberFormat="1" applyFont="1" applyFill="1" applyBorder="1" applyAlignment="1">
      <alignment horizontal="center" vertical="center"/>
    </xf>
    <xf numFmtId="10" fontId="4" fillId="19" borderId="57" xfId="0" applyNumberFormat="1" applyFont="1" applyFill="1" applyBorder="1" applyAlignment="1">
      <alignment horizontal="center" vertical="center"/>
    </xf>
    <xf numFmtId="10" fontId="4" fillId="19" borderId="5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17" borderId="41" xfId="0" applyNumberFormat="1" applyFont="1" applyFill="1" applyBorder="1" applyAlignment="1" applyProtection="1">
      <alignment horizontal="center" vertical="center" wrapText="1"/>
    </xf>
    <xf numFmtId="2" fontId="4" fillId="17" borderId="16" xfId="0" applyNumberFormat="1" applyFont="1" applyFill="1" applyBorder="1" applyAlignment="1" applyProtection="1">
      <alignment horizontal="center" vertical="center" wrapText="1"/>
    </xf>
    <xf numFmtId="4" fontId="3" fillId="17" borderId="41" xfId="38" applyNumberFormat="1" applyFont="1" applyFill="1" applyBorder="1" applyAlignment="1">
      <alignment horizontal="center" vertical="center" wrapText="1"/>
    </xf>
    <xf numFmtId="4" fontId="3" fillId="17" borderId="16" xfId="38" applyNumberFormat="1" applyFont="1" applyFill="1" applyBorder="1" applyAlignment="1">
      <alignment horizontal="center" vertical="center" wrapText="1"/>
    </xf>
    <xf numFmtId="4" fontId="27" fillId="19" borderId="40" xfId="0" applyNumberFormat="1" applyFont="1" applyFill="1" applyBorder="1" applyAlignment="1">
      <alignment horizontal="center" vertical="center"/>
    </xf>
    <xf numFmtId="4" fontId="27" fillId="19" borderId="16" xfId="0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top" wrapText="1"/>
    </xf>
    <xf numFmtId="0" fontId="33" fillId="0" borderId="43" xfId="0" applyFont="1" applyFill="1" applyBorder="1" applyAlignment="1">
      <alignment horizontal="center" vertical="top" wrapText="1"/>
    </xf>
    <xf numFmtId="0" fontId="33" fillId="0" borderId="44" xfId="0" applyFont="1" applyFill="1" applyBorder="1" applyAlignment="1">
      <alignment horizontal="center" vertical="top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4" fillId="19" borderId="61" xfId="0" applyFont="1" applyFill="1" applyBorder="1" applyAlignment="1">
      <alignment horizontal="center" vertical="center"/>
    </xf>
    <xf numFmtId="0" fontId="4" fillId="19" borderId="62" xfId="0" applyFont="1" applyFill="1" applyBorder="1" applyAlignment="1">
      <alignment horizontal="center" vertical="center"/>
    </xf>
    <xf numFmtId="0" fontId="4" fillId="19" borderId="19" xfId="0" applyFont="1" applyFill="1" applyBorder="1" applyAlignment="1">
      <alignment horizontal="center"/>
    </xf>
    <xf numFmtId="4" fontId="4" fillId="37" borderId="40" xfId="79" applyNumberFormat="1" applyFont="1" applyFill="1" applyBorder="1" applyAlignment="1">
      <alignment horizontal="center" vertical="center" wrapText="1"/>
    </xf>
    <xf numFmtId="4" fontId="4" fillId="37" borderId="16" xfId="79" applyNumberFormat="1" applyFont="1" applyFill="1" applyBorder="1" applyAlignment="1">
      <alignment horizontal="center" vertical="center" wrapText="1"/>
    </xf>
    <xf numFmtId="4" fontId="27" fillId="19" borderId="10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2" fontId="4" fillId="37" borderId="40" xfId="0" applyNumberFormat="1" applyFont="1" applyFill="1" applyBorder="1" applyAlignment="1" applyProtection="1">
      <alignment horizontal="center" vertical="center" wrapText="1"/>
    </xf>
    <xf numFmtId="2" fontId="4" fillId="37" borderId="16" xfId="0" applyNumberFormat="1" applyFont="1" applyFill="1" applyBorder="1" applyAlignment="1" applyProtection="1">
      <alignment horizontal="center" vertical="center" wrapText="1"/>
    </xf>
    <xf numFmtId="0" fontId="30" fillId="19" borderId="72" xfId="0" applyFont="1" applyFill="1" applyBorder="1" applyAlignment="1">
      <alignment horizontal="center" vertical="center"/>
    </xf>
    <xf numFmtId="0" fontId="30" fillId="19" borderId="73" xfId="0" applyFont="1" applyFill="1" applyBorder="1" applyAlignment="1">
      <alignment horizontal="center" vertical="center"/>
    </xf>
    <xf numFmtId="4" fontId="4" fillId="17" borderId="40" xfId="79" applyNumberFormat="1" applyFont="1" applyFill="1" applyBorder="1" applyAlignment="1">
      <alignment horizontal="center" vertical="center" wrapText="1"/>
    </xf>
    <xf numFmtId="4" fontId="4" fillId="17" borderId="16" xfId="79" applyNumberFormat="1" applyFont="1" applyFill="1" applyBorder="1" applyAlignment="1">
      <alignment horizontal="center" vertical="center" wrapText="1"/>
    </xf>
    <xf numFmtId="0" fontId="25" fillId="0" borderId="0" xfId="0" quotePrefix="1" applyFont="1" applyBorder="1" applyAlignment="1">
      <alignment horizontal="center" vertical="top" wrapText="1"/>
    </xf>
    <xf numFmtId="0" fontId="31" fillId="0" borderId="69" xfId="0" applyFont="1" applyBorder="1" applyAlignment="1">
      <alignment horizontal="center"/>
    </xf>
    <xf numFmtId="0" fontId="31" fillId="0" borderId="70" xfId="0" applyFont="1" applyBorder="1" applyAlignment="1">
      <alignment horizontal="center"/>
    </xf>
    <xf numFmtId="0" fontId="31" fillId="0" borderId="71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49" fontId="4" fillId="19" borderId="74" xfId="0" applyNumberFormat="1" applyFont="1" applyFill="1" applyBorder="1" applyAlignment="1">
      <alignment horizontal="center" vertical="center" wrapText="1"/>
    </xf>
    <xf numFmtId="49" fontId="4" fillId="19" borderId="75" xfId="0" applyNumberFormat="1" applyFont="1" applyFill="1" applyBorder="1" applyAlignment="1">
      <alignment horizontal="center" vertical="center" wrapText="1"/>
    </xf>
    <xf numFmtId="49" fontId="4" fillId="19" borderId="76" xfId="0" applyNumberFormat="1" applyFont="1" applyFill="1" applyBorder="1" applyAlignment="1">
      <alignment horizontal="center" vertical="center" wrapText="1"/>
    </xf>
    <xf numFmtId="1" fontId="4" fillId="19" borderId="76" xfId="0" applyNumberFormat="1" applyFont="1" applyFill="1" applyBorder="1" applyAlignment="1">
      <alignment horizontal="center" vertical="center" wrapText="1"/>
    </xf>
    <xf numFmtId="1" fontId="4" fillId="19" borderId="75" xfId="0" applyNumberFormat="1" applyFont="1" applyFill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65" xfId="0" applyFont="1" applyBorder="1" applyAlignment="1">
      <alignment horizontal="center" vertical="top" wrapText="1"/>
    </xf>
    <xf numFmtId="0" fontId="34" fillId="0" borderId="66" xfId="0" applyFont="1" applyBorder="1" applyAlignment="1">
      <alignment horizontal="center" vertical="top" wrapText="1"/>
    </xf>
    <xf numFmtId="0" fontId="34" fillId="0" borderId="67" xfId="0" applyFont="1" applyBorder="1" applyAlignment="1">
      <alignment horizontal="center" vertical="top" wrapText="1"/>
    </xf>
    <xf numFmtId="0" fontId="34" fillId="0" borderId="68" xfId="0" applyFont="1" applyBorder="1" applyAlignment="1">
      <alignment horizontal="center" vertical="top" wrapText="1"/>
    </xf>
  </cellXfs>
  <cellStyles count="157">
    <cellStyle name="20% - Accent1" xfId="1" xr:uid="{00000000-0005-0000-0000-000000000000}"/>
    <cellStyle name="20% - Accent1 2" xfId="82" xr:uid="{6EA22489-E878-4057-8CC9-1C3D386052BB}"/>
    <cellStyle name="20% - Accent2" xfId="2" xr:uid="{00000000-0005-0000-0000-000001000000}"/>
    <cellStyle name="20% - Accent2 2" xfId="83" xr:uid="{8F1AF56A-1B81-4818-89BB-FCCC688574C0}"/>
    <cellStyle name="20% - Accent3" xfId="3" xr:uid="{00000000-0005-0000-0000-000002000000}"/>
    <cellStyle name="20% - Accent3 2" xfId="84" xr:uid="{21F623E8-6667-4A16-9DAD-EF02736813FD}"/>
    <cellStyle name="20% - Accent4" xfId="4" xr:uid="{00000000-0005-0000-0000-000003000000}"/>
    <cellStyle name="20% - Accent4 2" xfId="85" xr:uid="{A0081B75-1FCE-4E5C-9AD4-5A890C5D6D99}"/>
    <cellStyle name="20% - Accent5" xfId="5" xr:uid="{00000000-0005-0000-0000-000004000000}"/>
    <cellStyle name="20% - Accent5 2" xfId="86" xr:uid="{6591025F-8866-4A71-92F1-BC8BFA7FFA3A}"/>
    <cellStyle name="20% - Accent6" xfId="6" xr:uid="{00000000-0005-0000-0000-000005000000}"/>
    <cellStyle name="20% - Accent6 2" xfId="87" xr:uid="{F89C2452-2804-4DD4-B3D9-FE005ACB648C}"/>
    <cellStyle name="40% - Accent1" xfId="7" xr:uid="{00000000-0005-0000-0000-000006000000}"/>
    <cellStyle name="40% - Accent1 2" xfId="88" xr:uid="{8331BE74-05C8-4767-8ACB-ECD79AE694B4}"/>
    <cellStyle name="40% - Accent2" xfId="8" xr:uid="{00000000-0005-0000-0000-000007000000}"/>
    <cellStyle name="40% - Accent2 2" xfId="89" xr:uid="{CAA0119F-9640-4DA3-B046-030C79651796}"/>
    <cellStyle name="40% - Accent3" xfId="9" xr:uid="{00000000-0005-0000-0000-000008000000}"/>
    <cellStyle name="40% - Accent3 2" xfId="90" xr:uid="{B25DCED8-150A-46F3-B508-5B0A7AA46FE9}"/>
    <cellStyle name="40% - Accent4" xfId="10" xr:uid="{00000000-0005-0000-0000-000009000000}"/>
    <cellStyle name="40% - Accent4 2" xfId="91" xr:uid="{2B5BA9CF-0D9C-4379-A335-4BA340041942}"/>
    <cellStyle name="40% - Accent5" xfId="11" xr:uid="{00000000-0005-0000-0000-00000A000000}"/>
    <cellStyle name="40% - Accent5 2" xfId="92" xr:uid="{0C721342-F308-4FA3-968A-93F4C81FCFFE}"/>
    <cellStyle name="40% - Accent6" xfId="12" xr:uid="{00000000-0005-0000-0000-00000B000000}"/>
    <cellStyle name="40% - Accent6 2" xfId="93" xr:uid="{23953EFB-302F-4C5E-AFF3-0EF04EA55D05}"/>
    <cellStyle name="60% - Accent1" xfId="13" xr:uid="{00000000-0005-0000-0000-00000C000000}"/>
    <cellStyle name="60% - Accent1 2" xfId="94" xr:uid="{8C9F63D6-4185-48F8-9BC0-5C93C7815ACB}"/>
    <cellStyle name="60% - Accent2" xfId="14" xr:uid="{00000000-0005-0000-0000-00000D000000}"/>
    <cellStyle name="60% - Accent2 2" xfId="95" xr:uid="{3556FF82-21B1-4563-814B-4168C19F45FF}"/>
    <cellStyle name="60% - Accent3" xfId="15" xr:uid="{00000000-0005-0000-0000-00000E000000}"/>
    <cellStyle name="60% - Accent3 2" xfId="96" xr:uid="{AC3A798B-295F-41EC-B90B-BF5EB3F7E9D0}"/>
    <cellStyle name="60% - Accent4" xfId="16" xr:uid="{00000000-0005-0000-0000-00000F000000}"/>
    <cellStyle name="60% - Accent4 2" xfId="97" xr:uid="{D842E986-2C84-4525-AFA7-4DB7BC8CC745}"/>
    <cellStyle name="60% - Accent5" xfId="17" xr:uid="{00000000-0005-0000-0000-000010000000}"/>
    <cellStyle name="60% - Accent5 2" xfId="98" xr:uid="{1F66D0F8-B25E-46DB-BA04-FC92D5C461FB}"/>
    <cellStyle name="60% - Accent6" xfId="18" xr:uid="{00000000-0005-0000-0000-000011000000}"/>
    <cellStyle name="60% - Accent6 2" xfId="99" xr:uid="{7D0D3557-8559-4ABC-B75E-E9561BE09B51}"/>
    <cellStyle name="Accent1" xfId="19" xr:uid="{00000000-0005-0000-0000-000012000000}"/>
    <cellStyle name="Accent1 2" xfId="100" xr:uid="{A8CAC750-669C-44EF-B37D-E2AFB3097F46}"/>
    <cellStyle name="Accent2" xfId="20" xr:uid="{00000000-0005-0000-0000-000013000000}"/>
    <cellStyle name="Accent2 2" xfId="101" xr:uid="{9A07E7AF-F4DC-4DE8-8439-DBAA01803EA1}"/>
    <cellStyle name="Accent3" xfId="21" xr:uid="{00000000-0005-0000-0000-000014000000}"/>
    <cellStyle name="Accent3 2" xfId="102" xr:uid="{D95376B5-7114-4729-BB1A-6C5096FB191D}"/>
    <cellStyle name="Accent4" xfId="22" xr:uid="{00000000-0005-0000-0000-000015000000}"/>
    <cellStyle name="Accent4 2" xfId="103" xr:uid="{D0313D64-8828-4450-A563-6D86ADAC61C5}"/>
    <cellStyle name="Accent5" xfId="23" xr:uid="{00000000-0005-0000-0000-000016000000}"/>
    <cellStyle name="Accent5 2" xfId="104" xr:uid="{5F4DE979-617F-4108-B06D-3AA53FC211A5}"/>
    <cellStyle name="Accent6" xfId="24" xr:uid="{00000000-0005-0000-0000-000017000000}"/>
    <cellStyle name="Accent6 2" xfId="105" xr:uid="{11D7A5A5-346F-473D-A64B-7641574CD590}"/>
    <cellStyle name="Bad" xfId="25" xr:uid="{00000000-0005-0000-0000-000018000000}"/>
    <cellStyle name="Bad 1" xfId="106" xr:uid="{6E63682B-873C-4C60-A3A0-05A340F12EB3}"/>
    <cellStyle name="Calculation" xfId="26" xr:uid="{00000000-0005-0000-0000-000019000000}"/>
    <cellStyle name="Calculation 2" xfId="107" xr:uid="{F3937F04-D8AA-4EA7-A5C1-2C44C67BE3B7}"/>
    <cellStyle name="Check Cell" xfId="27" xr:uid="{00000000-0005-0000-0000-00001A000000}"/>
    <cellStyle name="Check Cell 2" xfId="108" xr:uid="{0A17B1A0-B494-42FC-A595-7055340D4FB3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Explanatory Text 2" xfId="109" xr:uid="{20DD98A0-A286-4AC8-A5E7-FDAA4DD7535C}"/>
    <cellStyle name="Good" xfId="31" xr:uid="{00000000-0005-0000-0000-00001E000000}"/>
    <cellStyle name="Good 2" xfId="110" xr:uid="{AF5094F6-6DF7-4BF8-973C-8972E8BA5BAE}"/>
    <cellStyle name="Heading 1" xfId="32" xr:uid="{00000000-0005-0000-0000-00001F000000}"/>
    <cellStyle name="Heading 1 3" xfId="111" xr:uid="{CF4D433D-D3EF-4B12-925D-54D12E765927}"/>
    <cellStyle name="Heading 2" xfId="33" xr:uid="{00000000-0005-0000-0000-000020000000}"/>
    <cellStyle name="Heading 2 4" xfId="112" xr:uid="{E9F28D95-08AC-4D9B-A85A-14DF60AE65A1}"/>
    <cellStyle name="Heading 3" xfId="34" xr:uid="{00000000-0005-0000-0000-000021000000}"/>
    <cellStyle name="Heading 3 2" xfId="113" xr:uid="{22F85C92-5536-45E2-93FD-4B14F2FEDF7F}"/>
    <cellStyle name="Heading 4" xfId="35" xr:uid="{00000000-0005-0000-0000-000022000000}"/>
    <cellStyle name="Heading 4 2" xfId="114" xr:uid="{C74D8742-EB41-4844-8D37-8380981C1147}"/>
    <cellStyle name="Input" xfId="36" xr:uid="{00000000-0005-0000-0000-000023000000}"/>
    <cellStyle name="Input 2" xfId="115" xr:uid="{F505660A-4D92-460A-BC5F-FC431EA181AF}"/>
    <cellStyle name="Linked Cell" xfId="37" xr:uid="{00000000-0005-0000-0000-000024000000}"/>
    <cellStyle name="Linked Cell 2" xfId="116" xr:uid="{C0BADD4B-C496-4394-A7A2-B0A02A4E7506}"/>
    <cellStyle name="Moeda 10" xfId="38" xr:uid="{00000000-0005-0000-0000-000025000000}"/>
    <cellStyle name="Moeda 10 2" xfId="39" xr:uid="{00000000-0005-0000-0000-000026000000}"/>
    <cellStyle name="Moeda 10 2 2" xfId="118" xr:uid="{1148E757-F62C-4442-B46D-A9186FDB1CD9}"/>
    <cellStyle name="Moeda 10 3" xfId="117" xr:uid="{B4493A3C-D04A-40EA-9650-5E41476F1481}"/>
    <cellStyle name="Moeda 13 2" xfId="40" xr:uid="{00000000-0005-0000-0000-000027000000}"/>
    <cellStyle name="Moeda 13 2 2" xfId="119" xr:uid="{903DA971-56E0-4790-A186-E17B2CE73D30}"/>
    <cellStyle name="Moeda 14 2" xfId="41" xr:uid="{00000000-0005-0000-0000-000028000000}"/>
    <cellStyle name="Moeda 14 2 2" xfId="120" xr:uid="{BB166D96-0265-4F1A-986E-3F56221A5DAC}"/>
    <cellStyle name="Moeda 15 2" xfId="42" xr:uid="{00000000-0005-0000-0000-000029000000}"/>
    <cellStyle name="Moeda 15 2 2" xfId="121" xr:uid="{DD2A01D2-A62B-48FE-8B44-A32F72526C93}"/>
    <cellStyle name="Moeda 2 2" xfId="43" xr:uid="{00000000-0005-0000-0000-00002A000000}"/>
    <cellStyle name="Moeda 2 2 2" xfId="122" xr:uid="{76F78B95-3028-49C9-8B5A-1558A35B33F2}"/>
    <cellStyle name="Moeda 3 2" xfId="44" xr:uid="{00000000-0005-0000-0000-00002B000000}"/>
    <cellStyle name="Moeda 3 2 2" xfId="123" xr:uid="{8E0D82A7-FBA1-43F1-B326-C0EC43D931CA}"/>
    <cellStyle name="Moeda 4 2" xfId="45" xr:uid="{00000000-0005-0000-0000-00002C000000}"/>
    <cellStyle name="Moeda 4 2 2" xfId="124" xr:uid="{CF37DA9D-F668-4153-8659-26026E7EC27C}"/>
    <cellStyle name="Moeda 5 2" xfId="46" xr:uid="{00000000-0005-0000-0000-00002D000000}"/>
    <cellStyle name="Moeda 5 2 2" xfId="125" xr:uid="{7BC3AC28-245C-49F2-954D-54DD601E930E}"/>
    <cellStyle name="Moeda 6 2" xfId="47" xr:uid="{00000000-0005-0000-0000-00002E000000}"/>
    <cellStyle name="Moeda 6 2 2" xfId="126" xr:uid="{C9A5D03D-5911-478F-8625-5EE946ED3756}"/>
    <cellStyle name="Moeda 7 2" xfId="48" xr:uid="{00000000-0005-0000-0000-00002F000000}"/>
    <cellStyle name="Moeda 7 2 2" xfId="127" xr:uid="{4D6400B5-579A-4CBC-B2F6-8C7A69F4FF5F}"/>
    <cellStyle name="Moeda 8 2" xfId="49" xr:uid="{00000000-0005-0000-0000-000030000000}"/>
    <cellStyle name="Moeda 8 2 2" xfId="128" xr:uid="{D8369FF1-4BE5-4306-8717-F6F83386E6D4}"/>
    <cellStyle name="Moeda 9 2" xfId="50" xr:uid="{00000000-0005-0000-0000-000031000000}"/>
    <cellStyle name="Moeda 9 2 2" xfId="129" xr:uid="{6AD779EF-0112-48D1-BA95-E7022B56018B}"/>
    <cellStyle name="Neutral" xfId="51" xr:uid="{00000000-0005-0000-0000-000032000000}"/>
    <cellStyle name="Neutral 5" xfId="130" xr:uid="{2F6B1B8C-15A6-4668-BB39-E4779133105F}"/>
    <cellStyle name="Normal" xfId="0" builtinId="0"/>
    <cellStyle name="Normal 2" xfId="52" xr:uid="{00000000-0005-0000-0000-000034000000}"/>
    <cellStyle name="Normal 2 2" xfId="131" xr:uid="{78748288-3D67-43CE-A9C1-E6FCB396BFEC}"/>
    <cellStyle name="Normal 3" xfId="53" xr:uid="{00000000-0005-0000-0000-000035000000}"/>
    <cellStyle name="Normal 3 2" xfId="54" xr:uid="{00000000-0005-0000-0000-000036000000}"/>
    <cellStyle name="Normal 3 2 2" xfId="133" xr:uid="{8D293B45-35F8-4D02-9DC2-19C2BD2C7056}"/>
    <cellStyle name="Normal 3 3" xfId="132" xr:uid="{58D8B7FE-9774-4E03-A7FB-FAE6EE25A006}"/>
    <cellStyle name="Normal 4" xfId="55" xr:uid="{00000000-0005-0000-0000-000037000000}"/>
    <cellStyle name="Normal 4 2" xfId="134" xr:uid="{97C81010-3560-42B3-83DE-7C54CC2A24D4}"/>
    <cellStyle name="Normal 40" xfId="79" xr:uid="{00000000-0005-0000-0000-000038000000}"/>
    <cellStyle name="Normal 40 2" xfId="135" xr:uid="{3C853BEC-1FE0-4EF4-89F0-5C2A2ADD64EC}"/>
    <cellStyle name="Normal 5" xfId="56" xr:uid="{00000000-0005-0000-0000-000039000000}"/>
    <cellStyle name="Normal 5 2" xfId="136" xr:uid="{14AB83FF-E519-406D-A786-2C43209A7FFD}"/>
    <cellStyle name="Normal 6" xfId="57" xr:uid="{00000000-0005-0000-0000-00003A000000}"/>
    <cellStyle name="Normal 6 2" xfId="137" xr:uid="{0FB1887E-19FC-4CD9-B89E-9360E3379C3A}"/>
    <cellStyle name="Normal 7" xfId="80" xr:uid="{A659EBBE-E5AE-4C08-9DF7-922D27A0FF3C}"/>
    <cellStyle name="Note" xfId="58" xr:uid="{00000000-0005-0000-0000-00003B000000}"/>
    <cellStyle name="Note 6" xfId="138" xr:uid="{C210C29F-8A93-49AE-8935-E10E12832E76}"/>
    <cellStyle name="Output" xfId="59" xr:uid="{00000000-0005-0000-0000-00003C000000}"/>
    <cellStyle name="Output 2" xfId="139" xr:uid="{8873B12A-9A4A-492B-A979-2989C56ABED1}"/>
    <cellStyle name="Porcentagem" xfId="60" builtinId="5"/>
    <cellStyle name="Porcentagem 2" xfId="61" xr:uid="{00000000-0005-0000-0000-00003E000000}"/>
    <cellStyle name="Porcentagem 2 2" xfId="62" xr:uid="{00000000-0005-0000-0000-00003F000000}"/>
    <cellStyle name="Porcentagem 2 2 2" xfId="141" xr:uid="{B61972AE-4725-4B2F-95B5-B0411662D505}"/>
    <cellStyle name="Porcentagem 2 3" xfId="140" xr:uid="{A7916C29-F573-42CF-A067-AE5B3A0AB00E}"/>
    <cellStyle name="Porcentagem 3" xfId="78" xr:uid="{00000000-0005-0000-0000-000040000000}"/>
    <cellStyle name="Porcentagem 3 2" xfId="142" xr:uid="{6DED4622-8C1B-473F-ADDE-BB85EDAE7A17}"/>
    <cellStyle name="Porcentagem 4" xfId="81" xr:uid="{01CCE418-5219-40BA-A736-F56053E7E538}"/>
    <cellStyle name="Separador de milhares 10 2" xfId="63" xr:uid="{00000000-0005-0000-0000-000041000000}"/>
    <cellStyle name="Separador de milhares 10 2 2" xfId="143" xr:uid="{77251A53-DEDF-45C5-89C1-11922E34809C}"/>
    <cellStyle name="Separador de milhares 13 2" xfId="64" xr:uid="{00000000-0005-0000-0000-000042000000}"/>
    <cellStyle name="Separador de milhares 13 2 2" xfId="144" xr:uid="{312A4A58-0C61-4B55-ADAE-3A525B5E8E08}"/>
    <cellStyle name="Separador de milhares 15 2" xfId="65" xr:uid="{00000000-0005-0000-0000-000043000000}"/>
    <cellStyle name="Separador de milhares 15 2 2" xfId="145" xr:uid="{C7645385-5C5B-4D69-B9E0-EC0DECF5D399}"/>
    <cellStyle name="Separador de milhares 2 2" xfId="66" xr:uid="{00000000-0005-0000-0000-000044000000}"/>
    <cellStyle name="Separador de milhares 2 2 2" xfId="67" xr:uid="{00000000-0005-0000-0000-000045000000}"/>
    <cellStyle name="Separador de milhares 2 2 2 2" xfId="147" xr:uid="{E69094FF-377B-40F4-B81F-97EEB960B5DE}"/>
    <cellStyle name="Separador de milhares 2 2 3" xfId="146" xr:uid="{91CA30AC-0717-40F6-8284-70F80D31DA8A}"/>
    <cellStyle name="Separador de milhares 2 3" xfId="68" xr:uid="{00000000-0005-0000-0000-000046000000}"/>
    <cellStyle name="Separador de milhares 2 3 2" xfId="148" xr:uid="{E0201ECD-12E7-495F-9612-F04A68238595}"/>
    <cellStyle name="Separador de milhares 3 2" xfId="69" xr:uid="{00000000-0005-0000-0000-000047000000}"/>
    <cellStyle name="Separador de milhares 3 2 2" xfId="149" xr:uid="{1825E9EF-5854-498D-8E6E-4132AC114F0B}"/>
    <cellStyle name="Title" xfId="70" xr:uid="{00000000-0005-0000-0000-000048000000}"/>
    <cellStyle name="Title 2" xfId="150" xr:uid="{1E601794-2019-4DFC-9EC8-05895D061BC7}"/>
    <cellStyle name="Título 1 1" xfId="71" xr:uid="{00000000-0005-0000-0000-000049000000}"/>
    <cellStyle name="Título 1 1 1" xfId="72" xr:uid="{00000000-0005-0000-0000-00004A000000}"/>
    <cellStyle name="Título 1 1 1 2" xfId="152" xr:uid="{43D5B364-77BD-4D39-B381-B4B47B3BDD4B}"/>
    <cellStyle name="Título 1 1 2" xfId="151" xr:uid="{B980D61D-3E67-421F-A660-C88172E0890F}"/>
    <cellStyle name="Título 1 1_ANEXO A - 049.016.G00.PL.002.01Memória" xfId="73" xr:uid="{00000000-0005-0000-0000-00004B000000}"/>
    <cellStyle name="Título 5" xfId="74" xr:uid="{00000000-0005-0000-0000-00004C000000}"/>
    <cellStyle name="Título 5 2" xfId="153" xr:uid="{9C287C5C-0920-4835-95D4-3C6EC42831D1}"/>
    <cellStyle name="Título 6" xfId="75" xr:uid="{00000000-0005-0000-0000-00004D000000}"/>
    <cellStyle name="Título 6 2" xfId="154" xr:uid="{E69A59B4-26EE-4CEF-B89D-FAFFF75D238B}"/>
    <cellStyle name="Vírgula 2" xfId="76" xr:uid="{00000000-0005-0000-0000-00004E000000}"/>
    <cellStyle name="Vírgula 2 2" xfId="155" xr:uid="{5D98EA9D-F630-4414-80EB-40110B30F915}"/>
    <cellStyle name="Warning Text" xfId="77" xr:uid="{00000000-0005-0000-0000-00004F000000}"/>
    <cellStyle name="Warning Text 2" xfId="156" xr:uid="{5C3108F0-338F-4DC3-A3FA-B25C49159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3"/>
  <sheetViews>
    <sheetView tabSelected="1" zoomScaleNormal="100" workbookViewId="0">
      <selection activeCell="A7" sqref="A7:N7"/>
    </sheetView>
  </sheetViews>
  <sheetFormatPr defaultRowHeight="12.75" x14ac:dyDescent="0.2"/>
  <cols>
    <col min="1" max="1" width="8.140625" style="18" customWidth="1"/>
    <col min="2" max="2" width="14.28515625" style="26" customWidth="1"/>
    <col min="3" max="3" width="11.42578125" style="18" customWidth="1"/>
    <col min="4" max="4" width="41.140625" style="19" customWidth="1"/>
    <col min="5" max="5" width="7" style="20" bestFit="1" customWidth="1"/>
    <col min="6" max="6" width="9" style="20" bestFit="1" customWidth="1"/>
    <col min="7" max="7" width="12.42578125" style="25" bestFit="1" customWidth="1"/>
    <col min="8" max="8" width="9.7109375" style="21" bestFit="1" customWidth="1"/>
    <col min="9" max="9" width="12" style="22" customWidth="1"/>
    <col min="10" max="10" width="12.85546875" style="22" customWidth="1"/>
    <col min="11" max="11" width="11.85546875" style="22" customWidth="1"/>
    <col min="12" max="12" width="11.28515625" style="22" bestFit="1" customWidth="1"/>
    <col min="13" max="13" width="12.140625" style="23" customWidth="1"/>
    <col min="14" max="14" width="14.7109375" style="24" customWidth="1"/>
    <col min="15" max="16384" width="9.140625" style="15"/>
  </cols>
  <sheetData>
    <row r="1" spans="1:14" ht="15" x14ac:dyDescent="0.2">
      <c r="A1" s="183" t="s">
        <v>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" x14ac:dyDescent="0.2">
      <c r="A2" s="183" t="s">
        <v>35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5" x14ac:dyDescent="0.2">
      <c r="A3" s="184" t="s">
        <v>159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x14ac:dyDescent="0.2">
      <c r="A4" s="1"/>
      <c r="B4" s="27"/>
      <c r="C4" s="1"/>
      <c r="D4" s="28"/>
      <c r="E4" s="2"/>
      <c r="F4" s="2"/>
      <c r="G4" s="29"/>
      <c r="H4" s="3"/>
      <c r="I4" s="5"/>
      <c r="J4" s="5"/>
      <c r="K4" s="5"/>
      <c r="L4" s="5"/>
      <c r="M4" s="30"/>
      <c r="N4" s="31"/>
    </row>
    <row r="5" spans="1:14" x14ac:dyDescent="0.2">
      <c r="A5" s="192" t="s">
        <v>24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26.25" customHeight="1" x14ac:dyDescent="0.2">
      <c r="A6" s="191" t="s">
        <v>56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ht="21" customHeight="1" x14ac:dyDescent="0.2">
      <c r="A7" s="182" t="s">
        <v>57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ht="15.75" customHeight="1" x14ac:dyDescent="0.2">
      <c r="A8" s="1"/>
      <c r="B8" s="27"/>
      <c r="C8" s="1"/>
      <c r="D8" s="32"/>
      <c r="E8" s="168" t="s">
        <v>10</v>
      </c>
      <c r="F8" s="168"/>
      <c r="G8" s="168"/>
      <c r="H8" s="168"/>
      <c r="I8" s="168"/>
      <c r="J8" s="168" t="s">
        <v>27</v>
      </c>
      <c r="K8" s="168"/>
      <c r="L8" s="168"/>
      <c r="M8" s="168"/>
      <c r="N8" s="169"/>
    </row>
    <row r="9" spans="1:14" ht="15.75" customHeight="1" x14ac:dyDescent="0.2">
      <c r="A9" s="187" t="s">
        <v>0</v>
      </c>
      <c r="B9" s="189" t="s">
        <v>7</v>
      </c>
      <c r="C9" s="189" t="s">
        <v>11</v>
      </c>
      <c r="D9" s="168" t="s">
        <v>1</v>
      </c>
      <c r="E9" s="185" t="s">
        <v>2</v>
      </c>
      <c r="F9" s="185" t="s">
        <v>3</v>
      </c>
      <c r="G9" s="186" t="s">
        <v>12</v>
      </c>
      <c r="H9" s="178" t="s">
        <v>13</v>
      </c>
      <c r="I9" s="178" t="s">
        <v>25</v>
      </c>
      <c r="J9" s="178" t="s">
        <v>26</v>
      </c>
      <c r="K9" s="178" t="s">
        <v>29</v>
      </c>
      <c r="L9" s="178"/>
      <c r="M9" s="178"/>
      <c r="N9" s="179"/>
    </row>
    <row r="10" spans="1:14" ht="22.5" x14ac:dyDescent="0.2">
      <c r="A10" s="188"/>
      <c r="B10" s="190"/>
      <c r="C10" s="190"/>
      <c r="D10" s="178"/>
      <c r="E10" s="185"/>
      <c r="F10" s="185"/>
      <c r="G10" s="186"/>
      <c r="H10" s="178"/>
      <c r="I10" s="178"/>
      <c r="J10" s="178"/>
      <c r="K10" s="42" t="s">
        <v>30</v>
      </c>
      <c r="L10" s="42" t="s">
        <v>28</v>
      </c>
      <c r="M10" s="42" t="s">
        <v>31</v>
      </c>
      <c r="N10" s="47" t="s">
        <v>32</v>
      </c>
    </row>
    <row r="11" spans="1:14" x14ac:dyDescent="0.2">
      <c r="A11" s="98">
        <v>1</v>
      </c>
      <c r="B11" s="99"/>
      <c r="C11" s="100"/>
      <c r="D11" s="94" t="s">
        <v>36</v>
      </c>
      <c r="E11" s="95"/>
      <c r="F11" s="95"/>
      <c r="G11" s="96"/>
      <c r="H11" s="97"/>
      <c r="I11" s="97"/>
      <c r="J11" s="97"/>
      <c r="K11" s="97"/>
      <c r="L11" s="97"/>
      <c r="M11" s="118">
        <f>SUM(L12:L13)</f>
        <v>932.16772403999983</v>
      </c>
      <c r="N11" s="117">
        <f>M11</f>
        <v>932.16772403999983</v>
      </c>
    </row>
    <row r="12" spans="1:14" ht="22.5" x14ac:dyDescent="0.2">
      <c r="A12" s="101" t="s">
        <v>37</v>
      </c>
      <c r="B12" s="102" t="s">
        <v>58</v>
      </c>
      <c r="C12" s="103">
        <v>1</v>
      </c>
      <c r="D12" s="37" t="s">
        <v>59</v>
      </c>
      <c r="E12" s="44" t="s">
        <v>60</v>
      </c>
      <c r="F12" s="66">
        <v>20</v>
      </c>
      <c r="G12" s="93">
        <v>35.909999999999997</v>
      </c>
      <c r="H12" s="38">
        <v>0.29792220000000003</v>
      </c>
      <c r="I12" s="39">
        <f>G12*(1+H12)</f>
        <v>46.608386201999991</v>
      </c>
      <c r="J12" s="46">
        <f>$J$63</f>
        <v>0</v>
      </c>
      <c r="K12" s="40">
        <f>I12*(1-J12)</f>
        <v>46.608386201999991</v>
      </c>
      <c r="L12" s="40">
        <f>F12*K12</f>
        <v>932.16772403999983</v>
      </c>
      <c r="M12" s="48"/>
      <c r="N12" s="36"/>
    </row>
    <row r="13" spans="1:14" ht="22.5" x14ac:dyDescent="0.2">
      <c r="A13" s="119">
        <v>2</v>
      </c>
      <c r="B13" s="120"/>
      <c r="C13" s="121"/>
      <c r="D13" s="94" t="s">
        <v>61</v>
      </c>
      <c r="E13" s="122"/>
      <c r="F13" s="123"/>
      <c r="G13" s="124"/>
      <c r="H13" s="125"/>
      <c r="I13" s="126"/>
      <c r="J13" s="127"/>
      <c r="K13" s="128"/>
      <c r="L13" s="128"/>
      <c r="M13" s="129">
        <f>SUM(L14)</f>
        <v>303.635919468</v>
      </c>
      <c r="N13" s="117">
        <f>M13</f>
        <v>303.635919468</v>
      </c>
    </row>
    <row r="14" spans="1:14" ht="33.75" x14ac:dyDescent="0.2">
      <c r="A14" s="104" t="s">
        <v>39</v>
      </c>
      <c r="B14" s="105" t="s">
        <v>58</v>
      </c>
      <c r="C14" s="106">
        <v>2</v>
      </c>
      <c r="D14" s="64" t="s">
        <v>62</v>
      </c>
      <c r="E14" s="44" t="s">
        <v>63</v>
      </c>
      <c r="F14" s="107">
        <v>1</v>
      </c>
      <c r="G14" s="108">
        <v>233.94</v>
      </c>
      <c r="H14" s="38">
        <v>0.29792220000000003</v>
      </c>
      <c r="I14" s="39">
        <f>G14*(1+H14)</f>
        <v>303.635919468</v>
      </c>
      <c r="J14" s="46">
        <f>$J$63</f>
        <v>0</v>
      </c>
      <c r="K14" s="40">
        <f>I14*(1-J14)</f>
        <v>303.635919468</v>
      </c>
      <c r="L14" s="40">
        <f>F14*K14</f>
        <v>303.635919468</v>
      </c>
      <c r="M14" s="48"/>
      <c r="N14" s="36"/>
    </row>
    <row r="15" spans="1:14" x14ac:dyDescent="0.2">
      <c r="A15" s="131">
        <v>3</v>
      </c>
      <c r="B15" s="132"/>
      <c r="C15" s="133"/>
      <c r="D15" s="134" t="s">
        <v>64</v>
      </c>
      <c r="E15" s="97"/>
      <c r="F15" s="123"/>
      <c r="G15" s="124"/>
      <c r="H15" s="125"/>
      <c r="I15" s="126"/>
      <c r="J15" s="127"/>
      <c r="K15" s="128"/>
      <c r="L15" s="128"/>
      <c r="M15" s="129">
        <f>SUM(L16)</f>
        <v>919.9023592499999</v>
      </c>
      <c r="N15" s="117">
        <f>M15</f>
        <v>919.9023592499999</v>
      </c>
    </row>
    <row r="16" spans="1:14" ht="22.5" x14ac:dyDescent="0.2">
      <c r="A16" s="104" t="s">
        <v>40</v>
      </c>
      <c r="B16" s="109" t="s">
        <v>19</v>
      </c>
      <c r="C16" s="110">
        <v>4813</v>
      </c>
      <c r="D16" s="43" t="s">
        <v>65</v>
      </c>
      <c r="E16" s="44" t="s">
        <v>66</v>
      </c>
      <c r="F16" s="165">
        <v>3.15</v>
      </c>
      <c r="G16" s="108">
        <v>225</v>
      </c>
      <c r="H16" s="38">
        <v>0.29792220000000003</v>
      </c>
      <c r="I16" s="39">
        <f t="shared" ref="I16" si="0">G16*(1+H16)</f>
        <v>292.03249499999998</v>
      </c>
      <c r="J16" s="46">
        <f>$J$63</f>
        <v>0</v>
      </c>
      <c r="K16" s="40">
        <f t="shared" ref="K16" si="1">I16*(1-J16)</f>
        <v>292.03249499999998</v>
      </c>
      <c r="L16" s="40">
        <f t="shared" ref="L16" si="2">F16*K16</f>
        <v>919.9023592499999</v>
      </c>
      <c r="M16" s="40"/>
      <c r="N16" s="36"/>
    </row>
    <row r="17" spans="1:15" x14ac:dyDescent="0.2">
      <c r="A17" s="131">
        <v>4</v>
      </c>
      <c r="B17" s="132"/>
      <c r="C17" s="133"/>
      <c r="D17" s="134" t="s">
        <v>67</v>
      </c>
      <c r="E17" s="97"/>
      <c r="F17" s="123"/>
      <c r="G17" s="124"/>
      <c r="H17" s="125"/>
      <c r="I17" s="126"/>
      <c r="J17" s="127"/>
      <c r="K17" s="128"/>
      <c r="L17" s="128"/>
      <c r="M17" s="135"/>
      <c r="N17" s="130">
        <f>SUM(M18:M35)</f>
        <v>340013.18732328195</v>
      </c>
    </row>
    <row r="18" spans="1:15" x14ac:dyDescent="0.2">
      <c r="A18" s="136" t="s">
        <v>41</v>
      </c>
      <c r="B18" s="137"/>
      <c r="C18" s="138"/>
      <c r="D18" s="139" t="s">
        <v>68</v>
      </c>
      <c r="E18" s="35"/>
      <c r="F18" s="140"/>
      <c r="G18" s="141"/>
      <c r="H18" s="142"/>
      <c r="I18" s="143"/>
      <c r="J18" s="144"/>
      <c r="K18" s="144"/>
      <c r="L18" s="144"/>
      <c r="M18" s="164">
        <f>SUM(L19:L20)</f>
        <v>206662.97319642198</v>
      </c>
      <c r="N18" s="36"/>
    </row>
    <row r="19" spans="1:15" ht="90" x14ac:dyDescent="0.2">
      <c r="A19" s="104" t="s">
        <v>69</v>
      </c>
      <c r="B19" s="109" t="s">
        <v>58</v>
      </c>
      <c r="C19" s="110">
        <v>5</v>
      </c>
      <c r="D19" s="92" t="s">
        <v>70</v>
      </c>
      <c r="E19" s="91" t="s">
        <v>63</v>
      </c>
      <c r="F19" s="111">
        <v>1</v>
      </c>
      <c r="G19" s="108">
        <v>80729.62</v>
      </c>
      <c r="H19" s="38">
        <v>0.29792220000000003</v>
      </c>
      <c r="I19" s="39">
        <f t="shared" ref="I19:I20" si="3">G19*(1+H19)</f>
        <v>104780.76599556398</v>
      </c>
      <c r="J19" s="46">
        <f t="shared" ref="J19:J20" si="4">$J$63</f>
        <v>0</v>
      </c>
      <c r="K19" s="40">
        <f t="shared" ref="K19:K20" si="5">I19*(1-J19)</f>
        <v>104780.76599556398</v>
      </c>
      <c r="L19" s="40">
        <f t="shared" ref="L19:L20" si="6">F19*K19</f>
        <v>104780.76599556398</v>
      </c>
      <c r="M19" s="41"/>
      <c r="N19" s="36"/>
    </row>
    <row r="20" spans="1:15" ht="78.75" x14ac:dyDescent="0.2">
      <c r="A20" s="104" t="s">
        <v>71</v>
      </c>
      <c r="B20" s="109" t="s">
        <v>58</v>
      </c>
      <c r="C20" s="110">
        <v>4</v>
      </c>
      <c r="D20" s="43" t="s">
        <v>72</v>
      </c>
      <c r="E20" s="44" t="s">
        <v>63</v>
      </c>
      <c r="F20" s="111">
        <v>1</v>
      </c>
      <c r="G20" s="108">
        <v>78496.39</v>
      </c>
      <c r="H20" s="38">
        <v>0.29792220000000003</v>
      </c>
      <c r="I20" s="39">
        <f t="shared" si="3"/>
        <v>101882.20720085799</v>
      </c>
      <c r="J20" s="46">
        <f t="shared" si="4"/>
        <v>0</v>
      </c>
      <c r="K20" s="40">
        <f t="shared" si="5"/>
        <v>101882.20720085799</v>
      </c>
      <c r="L20" s="40">
        <f t="shared" si="6"/>
        <v>101882.20720085799</v>
      </c>
      <c r="M20" s="41"/>
      <c r="N20" s="36"/>
    </row>
    <row r="21" spans="1:15" ht="22.5" x14ac:dyDescent="0.2">
      <c r="A21" s="136" t="s">
        <v>42</v>
      </c>
      <c r="B21" s="137"/>
      <c r="C21" s="138"/>
      <c r="D21" s="139" t="s">
        <v>73</v>
      </c>
      <c r="E21" s="35"/>
      <c r="F21" s="145"/>
      <c r="G21" s="146"/>
      <c r="H21" s="55"/>
      <c r="I21" s="54"/>
      <c r="J21" s="53"/>
      <c r="K21" s="52"/>
      <c r="L21" s="52"/>
      <c r="M21" s="52">
        <f>SUM(L22:L25)</f>
        <v>98083.747028003985</v>
      </c>
      <c r="N21" s="36"/>
    </row>
    <row r="22" spans="1:15" ht="67.5" x14ac:dyDescent="0.2">
      <c r="A22" s="104" t="s">
        <v>74</v>
      </c>
      <c r="B22" s="109" t="s">
        <v>58</v>
      </c>
      <c r="C22" s="110">
        <v>6</v>
      </c>
      <c r="D22" s="43" t="s">
        <v>75</v>
      </c>
      <c r="E22" s="44" t="s">
        <v>76</v>
      </c>
      <c r="F22" s="107">
        <v>44</v>
      </c>
      <c r="G22" s="112">
        <v>1502.01</v>
      </c>
      <c r="H22" s="38">
        <v>0.29792220000000003</v>
      </c>
      <c r="I22" s="39">
        <f t="shared" ref="I22:I28" si="7">G22*(1+H22)</f>
        <v>1949.4921236219998</v>
      </c>
      <c r="J22" s="46">
        <f>$J$63</f>
        <v>0</v>
      </c>
      <c r="K22" s="40">
        <f t="shared" ref="K22:K28" si="8">I22*(1-J22)</f>
        <v>1949.4921236219998</v>
      </c>
      <c r="L22" s="40">
        <f t="shared" ref="L22:L28" si="9">F22*K22</f>
        <v>85777.65343936799</v>
      </c>
      <c r="M22" s="41"/>
      <c r="N22" s="36"/>
    </row>
    <row r="23" spans="1:15" ht="45" x14ac:dyDescent="0.2">
      <c r="A23" s="113" t="s">
        <v>77</v>
      </c>
      <c r="B23" s="114" t="s">
        <v>58</v>
      </c>
      <c r="C23" s="115">
        <v>7</v>
      </c>
      <c r="D23" s="43" t="s">
        <v>78</v>
      </c>
      <c r="E23" s="44" t="s">
        <v>79</v>
      </c>
      <c r="F23" s="65">
        <v>2</v>
      </c>
      <c r="G23" s="65">
        <v>1716.75</v>
      </c>
      <c r="H23" s="38">
        <v>0.29792220000000003</v>
      </c>
      <c r="I23" s="39">
        <f t="shared" si="7"/>
        <v>2228.2079368499999</v>
      </c>
      <c r="J23" s="46">
        <f>$J$63</f>
        <v>0</v>
      </c>
      <c r="K23" s="40">
        <f t="shared" si="8"/>
        <v>2228.2079368499999</v>
      </c>
      <c r="L23" s="40">
        <f t="shared" si="9"/>
        <v>4456.4158736999998</v>
      </c>
      <c r="M23" s="41"/>
      <c r="N23" s="36"/>
    </row>
    <row r="24" spans="1:15" ht="56.25" x14ac:dyDescent="0.2">
      <c r="A24" s="101" t="s">
        <v>80</v>
      </c>
      <c r="B24" s="102" t="s">
        <v>58</v>
      </c>
      <c r="C24" s="103">
        <v>8</v>
      </c>
      <c r="D24" s="37" t="s">
        <v>81</v>
      </c>
      <c r="E24" s="44" t="s">
        <v>63</v>
      </c>
      <c r="F24" s="107">
        <v>2</v>
      </c>
      <c r="G24" s="112">
        <v>1569.66</v>
      </c>
      <c r="H24" s="38">
        <v>0.29792220000000003</v>
      </c>
      <c r="I24" s="39">
        <f t="shared" si="7"/>
        <v>2037.296560452</v>
      </c>
      <c r="J24" s="46">
        <f>$J$63</f>
        <v>0</v>
      </c>
      <c r="K24" s="40">
        <f t="shared" si="8"/>
        <v>2037.296560452</v>
      </c>
      <c r="L24" s="40">
        <f t="shared" si="9"/>
        <v>4074.593120904</v>
      </c>
      <c r="M24" s="41"/>
      <c r="N24" s="116"/>
      <c r="O24" s="67"/>
    </row>
    <row r="25" spans="1:15" ht="45" x14ac:dyDescent="0.2">
      <c r="A25" s="101" t="s">
        <v>82</v>
      </c>
      <c r="B25" s="102" t="s">
        <v>58</v>
      </c>
      <c r="C25" s="103">
        <v>9</v>
      </c>
      <c r="D25" s="37" t="s">
        <v>83</v>
      </c>
      <c r="E25" s="44" t="s">
        <v>63</v>
      </c>
      <c r="F25" s="107">
        <v>2</v>
      </c>
      <c r="G25" s="112">
        <v>1454.28</v>
      </c>
      <c r="H25" s="38">
        <v>0.29792220000000003</v>
      </c>
      <c r="I25" s="39">
        <f t="shared" si="7"/>
        <v>1887.5422970159998</v>
      </c>
      <c r="J25" s="46">
        <f>$J$63</f>
        <v>0</v>
      </c>
      <c r="K25" s="40">
        <f t="shared" si="8"/>
        <v>1887.5422970159998</v>
      </c>
      <c r="L25" s="40">
        <f t="shared" si="9"/>
        <v>3775.0845940319996</v>
      </c>
      <c r="M25" s="56"/>
      <c r="N25" s="36"/>
    </row>
    <row r="26" spans="1:15" x14ac:dyDescent="0.2">
      <c r="A26" s="147" t="s">
        <v>43</v>
      </c>
      <c r="B26" s="148"/>
      <c r="C26" s="149"/>
      <c r="D26" s="150" t="s">
        <v>84</v>
      </c>
      <c r="E26" s="35" t="s">
        <v>85</v>
      </c>
      <c r="F26" s="145"/>
      <c r="G26" s="146"/>
      <c r="H26" s="55"/>
      <c r="I26" s="54"/>
      <c r="J26" s="53"/>
      <c r="K26" s="52"/>
      <c r="L26" s="52"/>
      <c r="M26" s="52">
        <f>SUM(L27:L32)</f>
        <v>5682.2514747119994</v>
      </c>
      <c r="N26" s="36"/>
    </row>
    <row r="27" spans="1:15" ht="33.75" x14ac:dyDescent="0.2">
      <c r="A27" s="101" t="s">
        <v>86</v>
      </c>
      <c r="B27" s="102" t="s">
        <v>58</v>
      </c>
      <c r="C27" s="103">
        <v>10</v>
      </c>
      <c r="D27" s="37" t="s">
        <v>87</v>
      </c>
      <c r="E27" s="44" t="s">
        <v>79</v>
      </c>
      <c r="F27" s="107">
        <v>35</v>
      </c>
      <c r="G27" s="112">
        <v>106.53</v>
      </c>
      <c r="H27" s="38">
        <v>0.29792220000000003</v>
      </c>
      <c r="I27" s="39">
        <f t="shared" si="7"/>
        <v>138.26765196599999</v>
      </c>
      <c r="J27" s="46">
        <f>$J$63</f>
        <v>0</v>
      </c>
      <c r="K27" s="40">
        <f t="shared" si="8"/>
        <v>138.26765196599999</v>
      </c>
      <c r="L27" s="40">
        <f t="shared" si="9"/>
        <v>4839.3678188099993</v>
      </c>
      <c r="M27" s="56"/>
      <c r="N27" s="36"/>
    </row>
    <row r="28" spans="1:15" ht="33.75" x14ac:dyDescent="0.2">
      <c r="A28" s="101" t="s">
        <v>88</v>
      </c>
      <c r="B28" s="102" t="s">
        <v>58</v>
      </c>
      <c r="C28" s="103">
        <v>11</v>
      </c>
      <c r="D28" s="37" t="s">
        <v>89</v>
      </c>
      <c r="E28" s="44" t="s">
        <v>63</v>
      </c>
      <c r="F28" s="107">
        <v>3</v>
      </c>
      <c r="G28" s="112">
        <v>92.56</v>
      </c>
      <c r="H28" s="38">
        <v>0.29792220000000003</v>
      </c>
      <c r="I28" s="39">
        <f t="shared" si="7"/>
        <v>120.135678832</v>
      </c>
      <c r="J28" s="46">
        <f>$J$63</f>
        <v>0</v>
      </c>
      <c r="K28" s="40">
        <f t="shared" si="8"/>
        <v>120.135678832</v>
      </c>
      <c r="L28" s="40">
        <f t="shared" si="9"/>
        <v>360.40703649599999</v>
      </c>
      <c r="M28" s="41"/>
      <c r="N28" s="36"/>
    </row>
    <row r="29" spans="1:15" ht="22.5" x14ac:dyDescent="0.2">
      <c r="A29" s="101" t="s">
        <v>90</v>
      </c>
      <c r="B29" s="102" t="s">
        <v>58</v>
      </c>
      <c r="C29" s="103">
        <v>12</v>
      </c>
      <c r="D29" s="37" t="s">
        <v>91</v>
      </c>
      <c r="E29" s="44" t="s">
        <v>63</v>
      </c>
      <c r="F29" s="107">
        <v>3</v>
      </c>
      <c r="G29" s="112">
        <v>11.59</v>
      </c>
      <c r="H29" s="38">
        <v>0.29792220000000003</v>
      </c>
      <c r="I29" s="39">
        <f t="shared" ref="I29:I30" si="10">G29*(1+H29)</f>
        <v>15.042918297999998</v>
      </c>
      <c r="J29" s="46">
        <f t="shared" ref="J29:J30" si="11">$J$63</f>
        <v>0</v>
      </c>
      <c r="K29" s="40">
        <f t="shared" ref="K29:K30" si="12">I29*(1-J29)</f>
        <v>15.042918297999998</v>
      </c>
      <c r="L29" s="40">
        <f t="shared" ref="L29:L30" si="13">F29*K29</f>
        <v>45.128754893999997</v>
      </c>
      <c r="M29" s="41"/>
      <c r="N29" s="36"/>
    </row>
    <row r="30" spans="1:15" ht="33.75" x14ac:dyDescent="0.2">
      <c r="A30" s="101" t="s">
        <v>92</v>
      </c>
      <c r="B30" s="102" t="s">
        <v>58</v>
      </c>
      <c r="C30" s="103">
        <v>13</v>
      </c>
      <c r="D30" s="37" t="s">
        <v>93</v>
      </c>
      <c r="E30" s="44" t="s">
        <v>63</v>
      </c>
      <c r="F30" s="107">
        <v>2</v>
      </c>
      <c r="G30" s="112">
        <v>67.16</v>
      </c>
      <c r="H30" s="38">
        <v>0.29792220000000003</v>
      </c>
      <c r="I30" s="39">
        <f t="shared" si="10"/>
        <v>87.16845495199999</v>
      </c>
      <c r="J30" s="46">
        <f t="shared" si="11"/>
        <v>0</v>
      </c>
      <c r="K30" s="40">
        <f t="shared" si="12"/>
        <v>87.16845495199999</v>
      </c>
      <c r="L30" s="40">
        <f t="shared" si="13"/>
        <v>174.33690990399998</v>
      </c>
      <c r="M30" s="41"/>
      <c r="N30" s="36"/>
    </row>
    <row r="31" spans="1:15" s="16" customFormat="1" ht="33.75" x14ac:dyDescent="0.2">
      <c r="A31" s="101" t="s">
        <v>94</v>
      </c>
      <c r="B31" s="102" t="s">
        <v>58</v>
      </c>
      <c r="C31" s="103">
        <v>14</v>
      </c>
      <c r="D31" s="37" t="s">
        <v>95</v>
      </c>
      <c r="E31" s="44" t="s">
        <v>63</v>
      </c>
      <c r="F31" s="107">
        <v>1</v>
      </c>
      <c r="G31" s="112">
        <v>72.760000000000005</v>
      </c>
      <c r="H31" s="38">
        <v>0.29792220000000003</v>
      </c>
      <c r="I31" s="39">
        <f t="shared" ref="I31:I32" si="14">G31*(1+H31)</f>
        <v>94.436819271999994</v>
      </c>
      <c r="J31" s="46">
        <f>$J$63</f>
        <v>0</v>
      </c>
      <c r="K31" s="40">
        <f t="shared" ref="K31:K32" si="15">I31*(1-J31)</f>
        <v>94.436819271999994</v>
      </c>
      <c r="L31" s="40">
        <f t="shared" ref="L31:L32" si="16">F31*K31</f>
        <v>94.436819271999994</v>
      </c>
      <c r="M31" s="41"/>
      <c r="N31" s="36"/>
    </row>
    <row r="32" spans="1:15" ht="22.5" x14ac:dyDescent="0.2">
      <c r="A32" s="101" t="s">
        <v>96</v>
      </c>
      <c r="B32" s="102" t="s">
        <v>58</v>
      </c>
      <c r="C32" s="103">
        <v>41</v>
      </c>
      <c r="D32" s="37" t="s">
        <v>97</v>
      </c>
      <c r="E32" s="44" t="s">
        <v>63</v>
      </c>
      <c r="F32" s="107">
        <v>2</v>
      </c>
      <c r="G32" s="112">
        <v>64.94</v>
      </c>
      <c r="H32" s="38">
        <v>0.29792220000000003</v>
      </c>
      <c r="I32" s="39">
        <f t="shared" si="14"/>
        <v>84.287067667999992</v>
      </c>
      <c r="J32" s="46">
        <f>$J$63</f>
        <v>0</v>
      </c>
      <c r="K32" s="40">
        <f t="shared" si="15"/>
        <v>84.287067667999992</v>
      </c>
      <c r="L32" s="40">
        <f t="shared" si="16"/>
        <v>168.57413533599998</v>
      </c>
      <c r="M32" s="56"/>
      <c r="N32" s="36"/>
    </row>
    <row r="33" spans="1:14" x14ac:dyDescent="0.2">
      <c r="A33" s="147" t="s">
        <v>44</v>
      </c>
      <c r="B33" s="148"/>
      <c r="C33" s="149"/>
      <c r="D33" s="150" t="s">
        <v>98</v>
      </c>
      <c r="E33" s="35" t="s">
        <v>85</v>
      </c>
      <c r="F33" s="145"/>
      <c r="G33" s="146"/>
      <c r="H33" s="55"/>
      <c r="I33" s="54"/>
      <c r="J33" s="53"/>
      <c r="K33" s="52"/>
      <c r="L33" s="52"/>
      <c r="M33" s="164">
        <f>SUM(L34)</f>
        <v>2875.5985509879997</v>
      </c>
      <c r="N33" s="36"/>
    </row>
    <row r="34" spans="1:14" ht="56.25" x14ac:dyDescent="0.2">
      <c r="A34" s="101" t="s">
        <v>99</v>
      </c>
      <c r="B34" s="102" t="s">
        <v>58</v>
      </c>
      <c r="C34" s="103">
        <v>15</v>
      </c>
      <c r="D34" s="37" t="s">
        <v>100</v>
      </c>
      <c r="E34" s="44" t="s">
        <v>63</v>
      </c>
      <c r="F34" s="107">
        <v>2</v>
      </c>
      <c r="G34" s="112">
        <v>1107.77</v>
      </c>
      <c r="H34" s="38">
        <v>0.29792220000000003</v>
      </c>
      <c r="I34" s="39">
        <f t="shared" ref="I34" si="17">G34*(1+H34)</f>
        <v>1437.7992754939999</v>
      </c>
      <c r="J34" s="46">
        <f>$J$63</f>
        <v>0</v>
      </c>
      <c r="K34" s="40">
        <f t="shared" ref="K34" si="18">I34*(1-J34)</f>
        <v>1437.7992754939999</v>
      </c>
      <c r="L34" s="40">
        <f t="shared" ref="L34" si="19">F34*K34</f>
        <v>2875.5985509879997</v>
      </c>
      <c r="M34" s="56"/>
      <c r="N34" s="36"/>
    </row>
    <row r="35" spans="1:14" x14ac:dyDescent="0.2">
      <c r="A35" s="147" t="s">
        <v>45</v>
      </c>
      <c r="B35" s="148"/>
      <c r="C35" s="149"/>
      <c r="D35" s="151" t="s">
        <v>101</v>
      </c>
      <c r="E35" s="152" t="s">
        <v>85</v>
      </c>
      <c r="F35" s="145"/>
      <c r="G35" s="146"/>
      <c r="H35" s="153"/>
      <c r="I35" s="154"/>
      <c r="J35" s="155"/>
      <c r="K35" s="156"/>
      <c r="L35" s="156"/>
      <c r="M35" s="163">
        <f>SUM(L36:L51)</f>
        <v>26708.617073155998</v>
      </c>
      <c r="N35" s="36"/>
    </row>
    <row r="36" spans="1:14" ht="45" x14ac:dyDescent="0.2">
      <c r="A36" s="101" t="s">
        <v>102</v>
      </c>
      <c r="B36" s="102" t="s">
        <v>19</v>
      </c>
      <c r="C36" s="103">
        <v>92980</v>
      </c>
      <c r="D36" s="37" t="s">
        <v>103</v>
      </c>
      <c r="E36" s="44" t="s">
        <v>79</v>
      </c>
      <c r="F36" s="107">
        <v>50</v>
      </c>
      <c r="G36" s="112">
        <v>11.11</v>
      </c>
      <c r="H36" s="38">
        <v>0.29792220000000003</v>
      </c>
      <c r="I36" s="39">
        <f t="shared" ref="I36:I51" si="20">G36*(1+H36)</f>
        <v>14.419915641999998</v>
      </c>
      <c r="J36" s="46">
        <f t="shared" ref="J36:J51" si="21">$J$63</f>
        <v>0</v>
      </c>
      <c r="K36" s="40">
        <f t="shared" ref="K36:K51" si="22">I36*(1-J36)</f>
        <v>14.419915641999998</v>
      </c>
      <c r="L36" s="40">
        <f t="shared" ref="L36:L51" si="23">F36*K36</f>
        <v>720.99578209999993</v>
      </c>
      <c r="M36" s="56"/>
      <c r="N36" s="36"/>
    </row>
    <row r="37" spans="1:14" ht="45" x14ac:dyDescent="0.2">
      <c r="A37" s="101" t="s">
        <v>104</v>
      </c>
      <c r="B37" s="102" t="s">
        <v>19</v>
      </c>
      <c r="C37" s="103">
        <v>92982</v>
      </c>
      <c r="D37" s="37" t="s">
        <v>105</v>
      </c>
      <c r="E37" s="44" t="s">
        <v>79</v>
      </c>
      <c r="F37" s="107">
        <v>75</v>
      </c>
      <c r="G37" s="112">
        <v>16.97</v>
      </c>
      <c r="H37" s="38">
        <v>0.29792220000000003</v>
      </c>
      <c r="I37" s="39">
        <f t="shared" si="20"/>
        <v>22.025739733999998</v>
      </c>
      <c r="J37" s="46">
        <f t="shared" si="21"/>
        <v>0</v>
      </c>
      <c r="K37" s="40">
        <f t="shared" si="22"/>
        <v>22.025739733999998</v>
      </c>
      <c r="L37" s="40">
        <f t="shared" si="23"/>
        <v>1651.9304800499999</v>
      </c>
      <c r="M37" s="56"/>
      <c r="N37" s="36"/>
    </row>
    <row r="38" spans="1:14" ht="45" x14ac:dyDescent="0.2">
      <c r="A38" s="101" t="s">
        <v>106</v>
      </c>
      <c r="B38" s="102" t="s">
        <v>19</v>
      </c>
      <c r="C38" s="103">
        <v>92986</v>
      </c>
      <c r="D38" s="37" t="s">
        <v>107</v>
      </c>
      <c r="E38" s="44" t="s">
        <v>79</v>
      </c>
      <c r="F38" s="107">
        <v>25</v>
      </c>
      <c r="G38" s="112">
        <v>37.35</v>
      </c>
      <c r="H38" s="38">
        <v>0.29792220000000003</v>
      </c>
      <c r="I38" s="39">
        <f t="shared" si="20"/>
        <v>48.477394169999997</v>
      </c>
      <c r="J38" s="46">
        <f t="shared" si="21"/>
        <v>0</v>
      </c>
      <c r="K38" s="40">
        <f t="shared" si="22"/>
        <v>48.477394169999997</v>
      </c>
      <c r="L38" s="40">
        <f t="shared" si="23"/>
        <v>1211.9348542499999</v>
      </c>
      <c r="M38" s="56"/>
      <c r="N38" s="36"/>
    </row>
    <row r="39" spans="1:14" ht="45" x14ac:dyDescent="0.2">
      <c r="A39" s="101" t="s">
        <v>108</v>
      </c>
      <c r="B39" s="102" t="s">
        <v>19</v>
      </c>
      <c r="C39" s="103">
        <v>92988</v>
      </c>
      <c r="D39" s="37" t="s">
        <v>109</v>
      </c>
      <c r="E39" s="44" t="s">
        <v>79</v>
      </c>
      <c r="F39" s="107">
        <v>200</v>
      </c>
      <c r="G39" s="112">
        <v>52.4</v>
      </c>
      <c r="H39" s="38">
        <v>0.29792220000000003</v>
      </c>
      <c r="I39" s="39">
        <f t="shared" si="20"/>
        <v>68.011123279999993</v>
      </c>
      <c r="J39" s="46">
        <f t="shared" si="21"/>
        <v>0</v>
      </c>
      <c r="K39" s="40">
        <f t="shared" si="22"/>
        <v>68.011123279999993</v>
      </c>
      <c r="L39" s="40">
        <f t="shared" si="23"/>
        <v>13602.224655999999</v>
      </c>
      <c r="M39" s="56"/>
      <c r="N39" s="36"/>
    </row>
    <row r="40" spans="1:14" ht="45" x14ac:dyDescent="0.2">
      <c r="A40" s="101" t="s">
        <v>110</v>
      </c>
      <c r="B40" s="102" t="s">
        <v>19</v>
      </c>
      <c r="C40" s="103">
        <v>92990</v>
      </c>
      <c r="D40" s="37" t="s">
        <v>111</v>
      </c>
      <c r="E40" s="44" t="s">
        <v>79</v>
      </c>
      <c r="F40" s="107">
        <v>50</v>
      </c>
      <c r="G40" s="112">
        <v>71.83</v>
      </c>
      <c r="H40" s="38">
        <v>0.29792220000000003</v>
      </c>
      <c r="I40" s="39">
        <f t="shared" si="20"/>
        <v>93.229751625999995</v>
      </c>
      <c r="J40" s="46">
        <f t="shared" si="21"/>
        <v>0</v>
      </c>
      <c r="K40" s="40">
        <f t="shared" si="22"/>
        <v>93.229751625999995</v>
      </c>
      <c r="L40" s="40">
        <f t="shared" si="23"/>
        <v>4661.4875812999999</v>
      </c>
      <c r="M40" s="56"/>
      <c r="N40" s="36"/>
    </row>
    <row r="41" spans="1:14" ht="22.5" x14ac:dyDescent="0.2">
      <c r="A41" s="101" t="s">
        <v>112</v>
      </c>
      <c r="B41" s="102" t="s">
        <v>58</v>
      </c>
      <c r="C41" s="103">
        <v>16</v>
      </c>
      <c r="D41" s="37" t="s">
        <v>113</v>
      </c>
      <c r="E41" s="44" t="s">
        <v>114</v>
      </c>
      <c r="F41" s="107">
        <v>8</v>
      </c>
      <c r="G41" s="112">
        <v>4.51</v>
      </c>
      <c r="H41" s="38">
        <v>0.29792220000000003</v>
      </c>
      <c r="I41" s="39">
        <f t="shared" si="20"/>
        <v>5.8536291219999992</v>
      </c>
      <c r="J41" s="46">
        <f t="shared" si="21"/>
        <v>0</v>
      </c>
      <c r="K41" s="40">
        <f t="shared" si="22"/>
        <v>5.8536291219999992</v>
      </c>
      <c r="L41" s="40">
        <f t="shared" si="23"/>
        <v>46.829032975999993</v>
      </c>
      <c r="M41" s="56"/>
      <c r="N41" s="36"/>
    </row>
    <row r="42" spans="1:14" ht="22.5" x14ac:dyDescent="0.2">
      <c r="A42" s="101" t="s">
        <v>115</v>
      </c>
      <c r="B42" s="102" t="s">
        <v>58</v>
      </c>
      <c r="C42" s="103">
        <v>17</v>
      </c>
      <c r="D42" s="37" t="s">
        <v>116</v>
      </c>
      <c r="E42" s="44" t="s">
        <v>114</v>
      </c>
      <c r="F42" s="107">
        <v>12</v>
      </c>
      <c r="G42" s="112">
        <v>5.68</v>
      </c>
      <c r="H42" s="38">
        <v>0.29792220000000003</v>
      </c>
      <c r="I42" s="39">
        <f t="shared" si="20"/>
        <v>7.3721980959999991</v>
      </c>
      <c r="J42" s="46">
        <f t="shared" si="21"/>
        <v>0</v>
      </c>
      <c r="K42" s="40">
        <f t="shared" si="22"/>
        <v>7.3721980959999991</v>
      </c>
      <c r="L42" s="40">
        <f t="shared" si="23"/>
        <v>88.466377151999993</v>
      </c>
      <c r="M42" s="56"/>
      <c r="N42" s="36"/>
    </row>
    <row r="43" spans="1:14" ht="22.5" x14ac:dyDescent="0.2">
      <c r="A43" s="101" t="s">
        <v>117</v>
      </c>
      <c r="B43" s="102" t="s">
        <v>58</v>
      </c>
      <c r="C43" s="103">
        <v>18</v>
      </c>
      <c r="D43" s="37" t="s">
        <v>118</v>
      </c>
      <c r="E43" s="44" t="s">
        <v>114</v>
      </c>
      <c r="F43" s="107">
        <v>4</v>
      </c>
      <c r="G43" s="112">
        <v>9.16</v>
      </c>
      <c r="H43" s="38">
        <v>0.29792220000000003</v>
      </c>
      <c r="I43" s="39">
        <f t="shared" si="20"/>
        <v>11.888967352</v>
      </c>
      <c r="J43" s="46">
        <f t="shared" si="21"/>
        <v>0</v>
      </c>
      <c r="K43" s="40">
        <f t="shared" si="22"/>
        <v>11.888967352</v>
      </c>
      <c r="L43" s="40">
        <f t="shared" si="23"/>
        <v>47.555869408</v>
      </c>
      <c r="M43" s="56"/>
      <c r="N43" s="36"/>
    </row>
    <row r="44" spans="1:14" ht="22.5" x14ac:dyDescent="0.2">
      <c r="A44" s="101" t="s">
        <v>119</v>
      </c>
      <c r="B44" s="102" t="s">
        <v>58</v>
      </c>
      <c r="C44" s="103">
        <v>19</v>
      </c>
      <c r="D44" s="37" t="s">
        <v>120</v>
      </c>
      <c r="E44" s="44" t="s">
        <v>114</v>
      </c>
      <c r="F44" s="107">
        <v>32</v>
      </c>
      <c r="G44" s="112">
        <v>14.34</v>
      </c>
      <c r="H44" s="38">
        <v>0.29792220000000003</v>
      </c>
      <c r="I44" s="39">
        <f t="shared" si="20"/>
        <v>18.612204347999999</v>
      </c>
      <c r="J44" s="46">
        <f t="shared" si="21"/>
        <v>0</v>
      </c>
      <c r="K44" s="40">
        <f t="shared" si="22"/>
        <v>18.612204347999999</v>
      </c>
      <c r="L44" s="40">
        <f t="shared" si="23"/>
        <v>595.59053913599996</v>
      </c>
      <c r="M44" s="56"/>
      <c r="N44" s="36"/>
    </row>
    <row r="45" spans="1:14" ht="22.5" x14ac:dyDescent="0.2">
      <c r="A45" s="101" t="s">
        <v>121</v>
      </c>
      <c r="B45" s="102" t="s">
        <v>58</v>
      </c>
      <c r="C45" s="103">
        <v>20</v>
      </c>
      <c r="D45" s="37" t="s">
        <v>122</v>
      </c>
      <c r="E45" s="44" t="s">
        <v>114</v>
      </c>
      <c r="F45" s="107">
        <v>8</v>
      </c>
      <c r="G45" s="112">
        <v>16.940000000000001</v>
      </c>
      <c r="H45" s="38">
        <v>0.29792220000000003</v>
      </c>
      <c r="I45" s="39">
        <f t="shared" si="20"/>
        <v>21.986802067999999</v>
      </c>
      <c r="J45" s="46">
        <f t="shared" si="21"/>
        <v>0</v>
      </c>
      <c r="K45" s="40">
        <f t="shared" si="22"/>
        <v>21.986802067999999</v>
      </c>
      <c r="L45" s="40">
        <f t="shared" si="23"/>
        <v>175.89441654399999</v>
      </c>
      <c r="M45" s="56"/>
      <c r="N45" s="36"/>
    </row>
    <row r="46" spans="1:14" ht="22.5" x14ac:dyDescent="0.2">
      <c r="A46" s="101" t="s">
        <v>123</v>
      </c>
      <c r="B46" s="102" t="s">
        <v>58</v>
      </c>
      <c r="C46" s="103">
        <v>31</v>
      </c>
      <c r="D46" s="37" t="s">
        <v>124</v>
      </c>
      <c r="E46" s="44" t="s">
        <v>114</v>
      </c>
      <c r="F46" s="107">
        <v>8</v>
      </c>
      <c r="G46" s="112">
        <v>2.66</v>
      </c>
      <c r="H46" s="38">
        <v>0.29792220000000003</v>
      </c>
      <c r="I46" s="39">
        <f t="shared" si="20"/>
        <v>3.4524730519999998</v>
      </c>
      <c r="J46" s="46">
        <f t="shared" si="21"/>
        <v>0</v>
      </c>
      <c r="K46" s="40">
        <f t="shared" si="22"/>
        <v>3.4524730519999998</v>
      </c>
      <c r="L46" s="40">
        <f t="shared" si="23"/>
        <v>27.619784415999998</v>
      </c>
      <c r="M46" s="56"/>
      <c r="N46" s="36"/>
    </row>
    <row r="47" spans="1:14" ht="22.5" x14ac:dyDescent="0.2">
      <c r="A47" s="101" t="s">
        <v>125</v>
      </c>
      <c r="B47" s="102" t="s">
        <v>58</v>
      </c>
      <c r="C47" s="103">
        <v>32</v>
      </c>
      <c r="D47" s="37" t="s">
        <v>126</v>
      </c>
      <c r="E47" s="44" t="s">
        <v>114</v>
      </c>
      <c r="F47" s="107">
        <v>12</v>
      </c>
      <c r="G47" s="112">
        <v>3.75</v>
      </c>
      <c r="H47" s="38">
        <v>0.29792220000000003</v>
      </c>
      <c r="I47" s="39">
        <f t="shared" si="20"/>
        <v>4.86720825</v>
      </c>
      <c r="J47" s="46">
        <f t="shared" si="21"/>
        <v>0</v>
      </c>
      <c r="K47" s="40">
        <f t="shared" si="22"/>
        <v>4.86720825</v>
      </c>
      <c r="L47" s="40">
        <f t="shared" si="23"/>
        <v>58.406498999999997</v>
      </c>
      <c r="M47" s="56"/>
      <c r="N47" s="36"/>
    </row>
    <row r="48" spans="1:14" ht="22.5" x14ac:dyDescent="0.2">
      <c r="A48" s="101" t="s">
        <v>127</v>
      </c>
      <c r="B48" s="102" t="s">
        <v>58</v>
      </c>
      <c r="C48" s="103">
        <v>33</v>
      </c>
      <c r="D48" s="37" t="s">
        <v>128</v>
      </c>
      <c r="E48" s="44" t="s">
        <v>114</v>
      </c>
      <c r="F48" s="107">
        <v>4</v>
      </c>
      <c r="G48" s="112">
        <v>5.72</v>
      </c>
      <c r="H48" s="38">
        <v>0.29792220000000003</v>
      </c>
      <c r="I48" s="39">
        <f t="shared" si="20"/>
        <v>7.4241149839999991</v>
      </c>
      <c r="J48" s="46">
        <f t="shared" si="21"/>
        <v>0</v>
      </c>
      <c r="K48" s="40">
        <f t="shared" si="22"/>
        <v>7.4241149839999991</v>
      </c>
      <c r="L48" s="40">
        <f t="shared" si="23"/>
        <v>29.696459935999997</v>
      </c>
      <c r="M48" s="56"/>
      <c r="N48" s="36"/>
    </row>
    <row r="49" spans="1:14" ht="22.5" x14ac:dyDescent="0.2">
      <c r="A49" s="101" t="s">
        <v>129</v>
      </c>
      <c r="B49" s="102" t="s">
        <v>58</v>
      </c>
      <c r="C49" s="103">
        <v>34</v>
      </c>
      <c r="D49" s="37" t="s">
        <v>130</v>
      </c>
      <c r="E49" s="44" t="s">
        <v>114</v>
      </c>
      <c r="F49" s="107">
        <v>32</v>
      </c>
      <c r="G49" s="112">
        <v>9.59</v>
      </c>
      <c r="H49" s="38">
        <v>0.29792220000000003</v>
      </c>
      <c r="I49" s="39">
        <f t="shared" si="20"/>
        <v>12.447073897999999</v>
      </c>
      <c r="J49" s="46">
        <f t="shared" si="21"/>
        <v>0</v>
      </c>
      <c r="K49" s="40">
        <f t="shared" si="22"/>
        <v>12.447073897999999</v>
      </c>
      <c r="L49" s="40">
        <f t="shared" si="23"/>
        <v>398.30636473599998</v>
      </c>
      <c r="M49" s="56"/>
      <c r="N49" s="36"/>
    </row>
    <row r="50" spans="1:14" ht="22.5" x14ac:dyDescent="0.2">
      <c r="A50" s="101" t="s">
        <v>131</v>
      </c>
      <c r="B50" s="102" t="s">
        <v>58</v>
      </c>
      <c r="C50" s="103">
        <v>35</v>
      </c>
      <c r="D50" s="37" t="s">
        <v>132</v>
      </c>
      <c r="E50" s="44" t="s">
        <v>114</v>
      </c>
      <c r="F50" s="107">
        <v>12</v>
      </c>
      <c r="G50" s="112">
        <v>12.19</v>
      </c>
      <c r="H50" s="38">
        <v>0.29792220000000003</v>
      </c>
      <c r="I50" s="39">
        <f t="shared" si="20"/>
        <v>15.821671617999998</v>
      </c>
      <c r="J50" s="46">
        <f t="shared" si="21"/>
        <v>0</v>
      </c>
      <c r="K50" s="40">
        <f t="shared" si="22"/>
        <v>15.821671617999998</v>
      </c>
      <c r="L50" s="40">
        <f t="shared" si="23"/>
        <v>189.86005941599998</v>
      </c>
      <c r="M50" s="56"/>
      <c r="N50" s="36"/>
    </row>
    <row r="51" spans="1:14" ht="22.5" x14ac:dyDescent="0.2">
      <c r="A51" s="101" t="s">
        <v>133</v>
      </c>
      <c r="B51" s="102" t="s">
        <v>58</v>
      </c>
      <c r="C51" s="103">
        <v>36</v>
      </c>
      <c r="D51" s="37" t="s">
        <v>134</v>
      </c>
      <c r="E51" s="44" t="s">
        <v>114</v>
      </c>
      <c r="F51" s="107">
        <v>32</v>
      </c>
      <c r="G51" s="112">
        <v>77.09</v>
      </c>
      <c r="H51" s="38">
        <v>0.29792220000000003</v>
      </c>
      <c r="I51" s="39">
        <f t="shared" si="20"/>
        <v>100.05682239799999</v>
      </c>
      <c r="J51" s="46">
        <f t="shared" si="21"/>
        <v>0</v>
      </c>
      <c r="K51" s="40">
        <f t="shared" si="22"/>
        <v>100.05682239799999</v>
      </c>
      <c r="L51" s="40">
        <f t="shared" si="23"/>
        <v>3201.8183167359998</v>
      </c>
      <c r="M51" s="56"/>
      <c r="N51" s="36"/>
    </row>
    <row r="52" spans="1:14" x14ac:dyDescent="0.2">
      <c r="A52" s="157">
        <v>5</v>
      </c>
      <c r="B52" s="158"/>
      <c r="C52" s="159"/>
      <c r="D52" s="33" t="s">
        <v>20</v>
      </c>
      <c r="E52" s="34" t="s">
        <v>85</v>
      </c>
      <c r="F52" s="160"/>
      <c r="G52" s="161"/>
      <c r="H52" s="50"/>
      <c r="I52" s="49"/>
      <c r="J52" s="58"/>
      <c r="K52" s="57"/>
      <c r="L52" s="57"/>
      <c r="M52" s="162">
        <f>SUM(L53:L61)</f>
        <v>8526.518183791999</v>
      </c>
      <c r="N52" s="45">
        <f>M52</f>
        <v>8526.518183791999</v>
      </c>
    </row>
    <row r="53" spans="1:14" ht="22.5" x14ac:dyDescent="0.2">
      <c r="A53" s="101" t="s">
        <v>46</v>
      </c>
      <c r="B53" s="102" t="s">
        <v>19</v>
      </c>
      <c r="C53" s="103">
        <v>97641</v>
      </c>
      <c r="D53" s="37" t="s">
        <v>135</v>
      </c>
      <c r="E53" s="44" t="s">
        <v>66</v>
      </c>
      <c r="F53" s="107">
        <v>60</v>
      </c>
      <c r="G53" s="112">
        <v>4.8499999999999996</v>
      </c>
      <c r="H53" s="38">
        <v>0.29792220000000003</v>
      </c>
      <c r="I53" s="39">
        <f t="shared" ref="I53:I61" si="24">G53*(1+H53)</f>
        <v>6.2949226699999992</v>
      </c>
      <c r="J53" s="46">
        <f t="shared" ref="J53:J61" si="25">$J$63</f>
        <v>0</v>
      </c>
      <c r="K53" s="40">
        <f t="shared" ref="K53:K61" si="26">I53*(1-J53)</f>
        <v>6.2949226699999992</v>
      </c>
      <c r="L53" s="40">
        <f t="shared" ref="L53:L61" si="27">F53*K53</f>
        <v>377.69536019999993</v>
      </c>
      <c r="M53" s="56"/>
      <c r="N53" s="36"/>
    </row>
    <row r="54" spans="1:14" ht="22.5" x14ac:dyDescent="0.2">
      <c r="A54" s="101" t="s">
        <v>47</v>
      </c>
      <c r="B54" s="102" t="s">
        <v>58</v>
      </c>
      <c r="C54" s="103">
        <v>26</v>
      </c>
      <c r="D54" s="37" t="s">
        <v>136</v>
      </c>
      <c r="E54" s="44" t="s">
        <v>79</v>
      </c>
      <c r="F54" s="107">
        <v>104</v>
      </c>
      <c r="G54" s="112">
        <v>1.07</v>
      </c>
      <c r="H54" s="38">
        <v>0.29792220000000003</v>
      </c>
      <c r="I54" s="39">
        <f t="shared" si="24"/>
        <v>1.388776754</v>
      </c>
      <c r="J54" s="46">
        <f t="shared" si="25"/>
        <v>0</v>
      </c>
      <c r="K54" s="40">
        <f t="shared" si="26"/>
        <v>1.388776754</v>
      </c>
      <c r="L54" s="40">
        <f t="shared" si="27"/>
        <v>144.43278241600001</v>
      </c>
      <c r="M54" s="56"/>
      <c r="N54" s="36"/>
    </row>
    <row r="55" spans="1:14" ht="22.5" x14ac:dyDescent="0.2">
      <c r="A55" s="101" t="s">
        <v>137</v>
      </c>
      <c r="B55" s="102" t="s">
        <v>58</v>
      </c>
      <c r="C55" s="103">
        <v>27</v>
      </c>
      <c r="D55" s="37" t="s">
        <v>138</v>
      </c>
      <c r="E55" s="44" t="s">
        <v>79</v>
      </c>
      <c r="F55" s="107">
        <v>144</v>
      </c>
      <c r="G55" s="112">
        <v>1.26</v>
      </c>
      <c r="H55" s="38">
        <v>0.29792220000000003</v>
      </c>
      <c r="I55" s="39">
        <f t="shared" si="24"/>
        <v>1.6353819719999998</v>
      </c>
      <c r="J55" s="46">
        <f t="shared" si="25"/>
        <v>0</v>
      </c>
      <c r="K55" s="40">
        <f t="shared" si="26"/>
        <v>1.6353819719999998</v>
      </c>
      <c r="L55" s="40">
        <f t="shared" si="27"/>
        <v>235.49500396799996</v>
      </c>
      <c r="M55" s="56"/>
      <c r="N55" s="36"/>
    </row>
    <row r="56" spans="1:14" ht="22.5" x14ac:dyDescent="0.2">
      <c r="A56" s="101" t="s">
        <v>139</v>
      </c>
      <c r="B56" s="102" t="s">
        <v>58</v>
      </c>
      <c r="C56" s="103">
        <v>28</v>
      </c>
      <c r="D56" s="37" t="s">
        <v>140</v>
      </c>
      <c r="E56" s="44" t="s">
        <v>79</v>
      </c>
      <c r="F56" s="107">
        <v>40</v>
      </c>
      <c r="G56" s="112">
        <v>4.13</v>
      </c>
      <c r="H56" s="38">
        <v>0.29792220000000003</v>
      </c>
      <c r="I56" s="39">
        <f t="shared" si="24"/>
        <v>5.3604186859999992</v>
      </c>
      <c r="J56" s="46">
        <f t="shared" si="25"/>
        <v>0</v>
      </c>
      <c r="K56" s="40">
        <f t="shared" si="26"/>
        <v>5.3604186859999992</v>
      </c>
      <c r="L56" s="40">
        <f t="shared" si="27"/>
        <v>214.41674743999997</v>
      </c>
      <c r="M56" s="56"/>
      <c r="N56" s="36"/>
    </row>
    <row r="57" spans="1:14" ht="22.5" x14ac:dyDescent="0.2">
      <c r="A57" s="101" t="s">
        <v>141</v>
      </c>
      <c r="B57" s="102" t="s">
        <v>58</v>
      </c>
      <c r="C57" s="103">
        <v>29</v>
      </c>
      <c r="D57" s="37" t="s">
        <v>142</v>
      </c>
      <c r="E57" s="44" t="s">
        <v>79</v>
      </c>
      <c r="F57" s="107">
        <v>416</v>
      </c>
      <c r="G57" s="112">
        <v>4.8</v>
      </c>
      <c r="H57" s="38">
        <v>0.29792220000000003</v>
      </c>
      <c r="I57" s="39">
        <f t="shared" si="24"/>
        <v>6.2300265599999998</v>
      </c>
      <c r="J57" s="46">
        <f t="shared" si="25"/>
        <v>0</v>
      </c>
      <c r="K57" s="40">
        <f t="shared" si="26"/>
        <v>6.2300265599999998</v>
      </c>
      <c r="L57" s="40">
        <f t="shared" si="27"/>
        <v>2591.69104896</v>
      </c>
      <c r="M57" s="56"/>
      <c r="N57" s="36"/>
    </row>
    <row r="58" spans="1:14" ht="22.5" x14ac:dyDescent="0.2">
      <c r="A58" s="101" t="s">
        <v>143</v>
      </c>
      <c r="B58" s="102" t="s">
        <v>58</v>
      </c>
      <c r="C58" s="103">
        <v>30</v>
      </c>
      <c r="D58" s="37" t="s">
        <v>144</v>
      </c>
      <c r="E58" s="44" t="s">
        <v>79</v>
      </c>
      <c r="F58" s="107">
        <v>120</v>
      </c>
      <c r="G58" s="112">
        <v>5.67</v>
      </c>
      <c r="H58" s="38">
        <v>0.29792220000000003</v>
      </c>
      <c r="I58" s="39">
        <f t="shared" si="24"/>
        <v>7.3592188739999997</v>
      </c>
      <c r="J58" s="46">
        <f t="shared" si="25"/>
        <v>0</v>
      </c>
      <c r="K58" s="40">
        <f t="shared" si="26"/>
        <v>7.3592188739999997</v>
      </c>
      <c r="L58" s="40">
        <f t="shared" si="27"/>
        <v>883.10626488000003</v>
      </c>
      <c r="M58" s="56"/>
      <c r="N58" s="36"/>
    </row>
    <row r="59" spans="1:14" ht="22.5" x14ac:dyDescent="0.2">
      <c r="A59" s="101" t="s">
        <v>145</v>
      </c>
      <c r="B59" s="102" t="s">
        <v>58</v>
      </c>
      <c r="C59" s="103">
        <v>40</v>
      </c>
      <c r="D59" s="37" t="s">
        <v>146</v>
      </c>
      <c r="E59" s="44" t="s">
        <v>79</v>
      </c>
      <c r="F59" s="107">
        <v>1120</v>
      </c>
      <c r="G59" s="112">
        <v>0.64</v>
      </c>
      <c r="H59" s="38">
        <v>0.29792220000000003</v>
      </c>
      <c r="I59" s="39">
        <f t="shared" si="24"/>
        <v>0.83067020799999991</v>
      </c>
      <c r="J59" s="46">
        <f t="shared" si="25"/>
        <v>0</v>
      </c>
      <c r="K59" s="40">
        <f t="shared" si="26"/>
        <v>0.83067020799999991</v>
      </c>
      <c r="L59" s="40">
        <f t="shared" si="27"/>
        <v>930.35063295999987</v>
      </c>
      <c r="M59" s="56"/>
      <c r="N59" s="36"/>
    </row>
    <row r="60" spans="1:14" ht="22.5" x14ac:dyDescent="0.2">
      <c r="A60" s="101" t="s">
        <v>147</v>
      </c>
      <c r="B60" s="102" t="s">
        <v>19</v>
      </c>
      <c r="C60" s="103">
        <v>96113</v>
      </c>
      <c r="D60" s="37" t="s">
        <v>148</v>
      </c>
      <c r="E60" s="44" t="s">
        <v>66</v>
      </c>
      <c r="F60" s="107">
        <v>60</v>
      </c>
      <c r="G60" s="112">
        <v>35.130000000000003</v>
      </c>
      <c r="H60" s="38">
        <v>0.29792220000000003</v>
      </c>
      <c r="I60" s="39">
        <f t="shared" si="24"/>
        <v>45.596006885999998</v>
      </c>
      <c r="J60" s="46">
        <f t="shared" si="25"/>
        <v>0</v>
      </c>
      <c r="K60" s="40">
        <f t="shared" si="26"/>
        <v>45.596006885999998</v>
      </c>
      <c r="L60" s="40">
        <f t="shared" si="27"/>
        <v>2735.7604131600001</v>
      </c>
      <c r="M60" s="56"/>
      <c r="N60" s="36"/>
    </row>
    <row r="61" spans="1:14" ht="22.5" x14ac:dyDescent="0.2">
      <c r="A61" s="101" t="s">
        <v>149</v>
      </c>
      <c r="B61" s="102" t="s">
        <v>58</v>
      </c>
      <c r="C61" s="103">
        <v>39</v>
      </c>
      <c r="D61" s="37" t="s">
        <v>150</v>
      </c>
      <c r="E61" s="44" t="s">
        <v>114</v>
      </c>
      <c r="F61" s="107">
        <v>1</v>
      </c>
      <c r="G61" s="112">
        <v>318.64</v>
      </c>
      <c r="H61" s="38">
        <v>0.29792220000000003</v>
      </c>
      <c r="I61" s="39">
        <f t="shared" si="24"/>
        <v>413.56992980799998</v>
      </c>
      <c r="J61" s="46">
        <f t="shared" si="25"/>
        <v>0</v>
      </c>
      <c r="K61" s="40">
        <f t="shared" si="26"/>
        <v>413.56992980799998</v>
      </c>
      <c r="L61" s="40">
        <f t="shared" si="27"/>
        <v>413.56992980799998</v>
      </c>
      <c r="M61" s="56"/>
      <c r="N61" s="36"/>
    </row>
    <row r="62" spans="1:14" ht="6.95" customHeight="1" x14ac:dyDescent="0.2">
      <c r="A62" s="101"/>
      <c r="B62" s="102"/>
      <c r="C62" s="103"/>
      <c r="D62" s="37"/>
      <c r="E62" s="44"/>
      <c r="F62" s="111"/>
      <c r="G62" s="108"/>
      <c r="H62" s="38"/>
      <c r="I62" s="39"/>
      <c r="J62" s="46"/>
      <c r="K62" s="40"/>
      <c r="L62" s="40"/>
      <c r="M62" s="51"/>
      <c r="N62" s="36"/>
    </row>
    <row r="63" spans="1:14" x14ac:dyDescent="0.2">
      <c r="A63" s="180" t="s">
        <v>33</v>
      </c>
      <c r="B63" s="181"/>
      <c r="C63" s="181"/>
      <c r="D63" s="181"/>
      <c r="E63" s="181"/>
      <c r="F63" s="181"/>
      <c r="G63" s="181"/>
      <c r="H63" s="181"/>
      <c r="I63" s="181"/>
      <c r="J63" s="59">
        <v>0</v>
      </c>
      <c r="K63" s="60"/>
      <c r="L63" s="60"/>
      <c r="M63" s="61"/>
      <c r="N63" s="61">
        <f>SUM(N11:N62)</f>
        <v>350695.41150983196</v>
      </c>
    </row>
    <row r="64" spans="1:14" ht="35.25" customHeight="1" x14ac:dyDescent="0.2">
      <c r="A64" s="173" t="s">
        <v>5</v>
      </c>
      <c r="B64" s="173"/>
      <c r="C64" s="173"/>
      <c r="D64" s="173"/>
      <c r="E64" s="173"/>
      <c r="F64" s="173"/>
      <c r="G64" s="172"/>
      <c r="H64" s="172"/>
      <c r="I64" s="172"/>
      <c r="J64" s="172"/>
      <c r="K64" s="172"/>
      <c r="L64" s="172"/>
      <c r="M64" s="172"/>
      <c r="N64" s="172"/>
    </row>
    <row r="65" spans="1:14" ht="40.5" customHeight="1" x14ac:dyDescent="0.2">
      <c r="A65" s="172" t="s">
        <v>4</v>
      </c>
      <c r="B65" s="172"/>
      <c r="C65" s="172"/>
      <c r="D65" s="172"/>
      <c r="E65" s="172" t="s">
        <v>14</v>
      </c>
      <c r="F65" s="172"/>
      <c r="G65" s="172"/>
      <c r="H65" s="172"/>
      <c r="I65" s="172"/>
      <c r="J65" s="172"/>
      <c r="K65" s="172"/>
      <c r="L65" s="172"/>
      <c r="M65" s="172"/>
      <c r="N65" s="172"/>
    </row>
    <row r="66" spans="1:14" x14ac:dyDescent="0.2">
      <c r="A66" s="175" t="s">
        <v>6</v>
      </c>
      <c r="B66" s="174" t="s">
        <v>151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</row>
    <row r="67" spans="1:14" x14ac:dyDescent="0.2">
      <c r="A67" s="176"/>
      <c r="B67" s="170" t="s">
        <v>152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</row>
    <row r="68" spans="1:14" x14ac:dyDescent="0.2">
      <c r="A68" s="176"/>
      <c r="B68" s="171" t="s">
        <v>154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</row>
    <row r="69" spans="1:14" x14ac:dyDescent="0.2">
      <c r="A69" s="176"/>
      <c r="B69" s="171" t="s">
        <v>155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</row>
    <row r="70" spans="1:14" x14ac:dyDescent="0.2">
      <c r="A70" s="176"/>
      <c r="B70" s="171" t="s">
        <v>153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</row>
    <row r="71" spans="1:14" ht="42.75" customHeight="1" x14ac:dyDescent="0.2">
      <c r="A71" s="176"/>
      <c r="B71" s="177" t="s">
        <v>23</v>
      </c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</row>
    <row r="225" spans="15:15" ht="15" customHeight="1" x14ac:dyDescent="0.2">
      <c r="O225" s="17"/>
    </row>
    <row r="226" spans="15:15" ht="33.75" customHeight="1" x14ac:dyDescent="0.2"/>
    <row r="227" spans="15:15" ht="31.5" customHeight="1" x14ac:dyDescent="0.2"/>
    <row r="228" spans="15:15" ht="24.75" customHeight="1" x14ac:dyDescent="0.2"/>
    <row r="233" spans="15:15" ht="26.25" customHeight="1" x14ac:dyDescent="0.2"/>
  </sheetData>
  <mergeCells count="31">
    <mergeCell ref="A7:N7"/>
    <mergeCell ref="A1:N1"/>
    <mergeCell ref="A2:N2"/>
    <mergeCell ref="A3:N3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A6:N6"/>
    <mergeCell ref="A5:N5"/>
    <mergeCell ref="J8:N8"/>
    <mergeCell ref="E8:I8"/>
    <mergeCell ref="B67:N67"/>
    <mergeCell ref="B70:N70"/>
    <mergeCell ref="G64:N65"/>
    <mergeCell ref="B68:N68"/>
    <mergeCell ref="B69:N69"/>
    <mergeCell ref="A64:F64"/>
    <mergeCell ref="A65:D65"/>
    <mergeCell ref="E65:F65"/>
    <mergeCell ref="B66:N66"/>
    <mergeCell ref="A66:A71"/>
    <mergeCell ref="B71:N71"/>
    <mergeCell ref="K9:N9"/>
    <mergeCell ref="A63:I63"/>
  </mergeCells>
  <phoneticPr fontId="37" type="noConversion"/>
  <printOptions horizontalCentered="1"/>
  <pageMargins left="0" right="0" top="0.47244094488188981" bottom="0.35433070866141736" header="0.23622047244094491" footer="0.19685039370078741"/>
  <pageSetup paperSize="9" scale="75" fitToHeight="16" orientation="landscape" r:id="rId1"/>
  <headerFooter>
    <oddHeader>&amp;R&amp;"Verdana,Normal"&amp;8Fls.:______
Processo n.º 23069.163068/2021-42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5"/>
  <sheetViews>
    <sheetView zoomScaleNormal="100" workbookViewId="0">
      <selection activeCell="F10" sqref="F10"/>
    </sheetView>
  </sheetViews>
  <sheetFormatPr defaultRowHeight="15" x14ac:dyDescent="0.25"/>
  <cols>
    <col min="1" max="1" width="6" bestFit="1" customWidth="1"/>
    <col min="2" max="2" width="32.5703125" customWidth="1"/>
    <col min="3" max="3" width="13" bestFit="1" customWidth="1"/>
    <col min="4" max="4" width="11.140625" bestFit="1" customWidth="1"/>
    <col min="5" max="5" width="21.140625" customWidth="1"/>
    <col min="6" max="6" width="20.42578125" customWidth="1"/>
    <col min="7" max="7" width="12.140625" customWidth="1"/>
    <col min="8" max="8" width="12.28515625" customWidth="1"/>
  </cols>
  <sheetData>
    <row r="1" spans="1:14" ht="15.75" x14ac:dyDescent="0.25">
      <c r="A1" s="183" t="s">
        <v>34</v>
      </c>
      <c r="B1" s="183"/>
      <c r="C1" s="183"/>
      <c r="D1" s="183"/>
      <c r="E1" s="183"/>
      <c r="F1" s="183"/>
      <c r="G1" s="183"/>
      <c r="H1" s="80"/>
      <c r="I1" s="80"/>
      <c r="J1" s="80"/>
    </row>
    <row r="2" spans="1:14" ht="15.75" x14ac:dyDescent="0.25">
      <c r="A2" s="183" t="s">
        <v>35</v>
      </c>
      <c r="B2" s="183"/>
      <c r="C2" s="183"/>
      <c r="D2" s="183"/>
      <c r="E2" s="183"/>
      <c r="F2" s="183"/>
      <c r="G2" s="183"/>
      <c r="H2" s="80"/>
      <c r="I2" s="80"/>
      <c r="J2" s="80"/>
    </row>
    <row r="3" spans="1:14" ht="15.75" x14ac:dyDescent="0.25">
      <c r="A3" s="184" t="s">
        <v>160</v>
      </c>
      <c r="B3" s="184"/>
      <c r="C3" s="184"/>
      <c r="D3" s="184"/>
      <c r="E3" s="184"/>
      <c r="F3" s="184"/>
      <c r="G3" s="184"/>
      <c r="H3" s="81"/>
      <c r="I3" s="81"/>
      <c r="J3" s="81"/>
    </row>
    <row r="4" spans="1:14" x14ac:dyDescent="0.25">
      <c r="A4" s="1"/>
      <c r="B4" s="27"/>
      <c r="C4" s="1"/>
      <c r="D4" s="28"/>
      <c r="E4" s="2"/>
      <c r="F4" s="2"/>
      <c r="G4" s="5"/>
      <c r="H4" s="5"/>
      <c r="I4" s="30"/>
      <c r="J4" s="31"/>
    </row>
    <row r="5" spans="1:14" x14ac:dyDescent="0.25">
      <c r="A5" s="192" t="s">
        <v>158</v>
      </c>
      <c r="B5" s="192"/>
      <c r="C5" s="192"/>
      <c r="D5" s="192"/>
      <c r="E5" s="192"/>
      <c r="F5" s="192"/>
      <c r="G5" s="192"/>
      <c r="H5" s="82"/>
      <c r="I5" s="82"/>
      <c r="J5" s="82"/>
    </row>
    <row r="6" spans="1:14" ht="35.25" customHeight="1" x14ac:dyDescent="0.25">
      <c r="A6" s="191" t="s">
        <v>56</v>
      </c>
      <c r="B6" s="191"/>
      <c r="C6" s="191"/>
      <c r="D6" s="191"/>
      <c r="E6" s="191"/>
      <c r="F6" s="191"/>
      <c r="G6" s="191"/>
      <c r="H6" s="68"/>
      <c r="I6" s="68"/>
      <c r="J6" s="68"/>
      <c r="K6" s="68"/>
      <c r="L6" s="68"/>
      <c r="M6" s="68"/>
      <c r="N6" s="68"/>
    </row>
    <row r="7" spans="1:14" ht="43.5" customHeight="1" thickBot="1" x14ac:dyDescent="0.3">
      <c r="A7" s="182" t="s">
        <v>57</v>
      </c>
      <c r="B7" s="182"/>
      <c r="C7" s="182"/>
      <c r="D7" s="182"/>
      <c r="E7" s="182"/>
      <c r="F7" s="182"/>
      <c r="G7" s="182"/>
      <c r="H7" s="83"/>
      <c r="I7" s="83"/>
      <c r="J7" s="83"/>
      <c r="K7" s="83"/>
      <c r="L7" s="83"/>
      <c r="M7" s="83"/>
      <c r="N7" s="83"/>
    </row>
    <row r="8" spans="1:14" ht="15.75" thickTop="1" x14ac:dyDescent="0.25">
      <c r="A8" s="226" t="s">
        <v>0</v>
      </c>
      <c r="B8" s="204" t="s">
        <v>15</v>
      </c>
      <c r="C8" s="204" t="s">
        <v>16</v>
      </c>
      <c r="D8" s="204" t="s">
        <v>17</v>
      </c>
      <c r="E8" s="219" t="s">
        <v>21</v>
      </c>
      <c r="F8" s="219"/>
      <c r="G8" s="215" t="s">
        <v>48</v>
      </c>
      <c r="H8" s="63"/>
    </row>
    <row r="9" spans="1:14" x14ac:dyDescent="0.25">
      <c r="A9" s="227"/>
      <c r="B9" s="205"/>
      <c r="C9" s="205"/>
      <c r="D9" s="205"/>
      <c r="E9" s="14" t="s">
        <v>8</v>
      </c>
      <c r="F9" s="14" t="s">
        <v>9</v>
      </c>
      <c r="G9" s="216"/>
      <c r="H9" s="63"/>
    </row>
    <row r="10" spans="1:14" ht="15" customHeight="1" x14ac:dyDescent="0.25">
      <c r="A10" s="235" t="s">
        <v>52</v>
      </c>
      <c r="B10" s="206" t="s">
        <v>36</v>
      </c>
      <c r="C10" s="208">
        <f>Orçamento!$N$11</f>
        <v>932.16772403999983</v>
      </c>
      <c r="D10" s="193">
        <f>C10/C$20</f>
        <v>2.6580550912450873E-3</v>
      </c>
      <c r="E10" s="71"/>
      <c r="F10" s="70">
        <v>1</v>
      </c>
      <c r="G10" s="74">
        <f t="shared" ref="G10:G19" si="0">SUM(E10:F10)</f>
        <v>1</v>
      </c>
      <c r="H10" s="63"/>
    </row>
    <row r="11" spans="1:14" ht="15" customHeight="1" x14ac:dyDescent="0.25">
      <c r="A11" s="236"/>
      <c r="B11" s="207"/>
      <c r="C11" s="209"/>
      <c r="D11" s="194"/>
      <c r="E11" s="72"/>
      <c r="F11" s="13">
        <f>$C10*F10</f>
        <v>932.16772403999983</v>
      </c>
      <c r="G11" s="76">
        <f t="shared" si="0"/>
        <v>932.16772403999983</v>
      </c>
      <c r="H11" s="63"/>
    </row>
    <row r="12" spans="1:14" ht="15" customHeight="1" x14ac:dyDescent="0.25">
      <c r="A12" s="237" t="s">
        <v>53</v>
      </c>
      <c r="B12" s="228" t="s">
        <v>38</v>
      </c>
      <c r="C12" s="222">
        <f>Orçamento!$N$13</f>
        <v>303.635919468</v>
      </c>
      <c r="D12" s="193">
        <f>C12/C$20</f>
        <v>8.6581092738217188E-4</v>
      </c>
      <c r="E12" s="84">
        <v>1</v>
      </c>
      <c r="F12" s="73"/>
      <c r="G12" s="77">
        <f t="shared" si="0"/>
        <v>1</v>
      </c>
      <c r="H12" s="63"/>
    </row>
    <row r="13" spans="1:14" x14ac:dyDescent="0.25">
      <c r="A13" s="236"/>
      <c r="B13" s="229"/>
      <c r="C13" s="223"/>
      <c r="D13" s="194"/>
      <c r="E13" s="13">
        <f t="shared" ref="E13" si="1">$C12*E12</f>
        <v>303.635919468</v>
      </c>
      <c r="F13" s="72"/>
      <c r="G13" s="76">
        <f t="shared" si="0"/>
        <v>303.635919468</v>
      </c>
      <c r="H13" s="63"/>
    </row>
    <row r="14" spans="1:14" ht="15" customHeight="1" x14ac:dyDescent="0.25">
      <c r="A14" s="237" t="s">
        <v>54</v>
      </c>
      <c r="B14" s="220" t="s">
        <v>64</v>
      </c>
      <c r="C14" s="222">
        <f>Orçamento!$N$15</f>
        <v>919.9023592499999</v>
      </c>
      <c r="D14" s="193">
        <f>C14/C$20</f>
        <v>2.6230806821497575E-3</v>
      </c>
      <c r="E14" s="84">
        <v>1</v>
      </c>
      <c r="F14" s="73"/>
      <c r="G14" s="78">
        <f t="shared" si="0"/>
        <v>1</v>
      </c>
      <c r="H14" s="63"/>
    </row>
    <row r="15" spans="1:14" x14ac:dyDescent="0.25">
      <c r="A15" s="236"/>
      <c r="B15" s="221"/>
      <c r="C15" s="223"/>
      <c r="D15" s="194"/>
      <c r="E15" s="13">
        <f t="shared" ref="E15" si="2">$C14*E14</f>
        <v>919.9023592499999</v>
      </c>
      <c r="F15" s="72"/>
      <c r="G15" s="75">
        <f t="shared" si="0"/>
        <v>919.9023592499999</v>
      </c>
      <c r="H15" s="63"/>
    </row>
    <row r="16" spans="1:14" ht="15" customHeight="1" x14ac:dyDescent="0.25">
      <c r="A16" s="237" t="s">
        <v>55</v>
      </c>
      <c r="B16" s="224" t="s">
        <v>67</v>
      </c>
      <c r="C16" s="222">
        <f>Orçamento!$N$17</f>
        <v>340013.18732328195</v>
      </c>
      <c r="D16" s="193">
        <f>C16/C$20</f>
        <v>0.96953988037493744</v>
      </c>
      <c r="E16" s="84">
        <v>2.5169E-2</v>
      </c>
      <c r="F16" s="84">
        <f>1-E16</f>
        <v>0.974831</v>
      </c>
      <c r="G16" s="78">
        <f t="shared" si="0"/>
        <v>1</v>
      </c>
      <c r="H16" s="63"/>
    </row>
    <row r="17" spans="1:8" x14ac:dyDescent="0.25">
      <c r="A17" s="236"/>
      <c r="B17" s="225"/>
      <c r="C17" s="223"/>
      <c r="D17" s="194"/>
      <c r="E17" s="13">
        <f t="shared" ref="E17:F19" si="3">$C16*E16</f>
        <v>8557.7919117396832</v>
      </c>
      <c r="F17" s="13">
        <f t="shared" si="3"/>
        <v>331455.39541154227</v>
      </c>
      <c r="G17" s="79">
        <f t="shared" si="0"/>
        <v>340013.18732328195</v>
      </c>
      <c r="H17" s="63"/>
    </row>
    <row r="18" spans="1:8" x14ac:dyDescent="0.25">
      <c r="A18" s="238">
        <v>5</v>
      </c>
      <c r="B18" s="224" t="s">
        <v>20</v>
      </c>
      <c r="C18" s="210">
        <f>Orçamento!$N$52</f>
        <v>8526.518183791999</v>
      </c>
      <c r="D18" s="193">
        <f>C18/C$20</f>
        <v>2.4313172924285475E-2</v>
      </c>
      <c r="E18" s="73"/>
      <c r="F18" s="85">
        <v>1</v>
      </c>
      <c r="G18" s="78">
        <f t="shared" si="0"/>
        <v>1</v>
      </c>
      <c r="H18" s="63"/>
    </row>
    <row r="19" spans="1:8" ht="15" customHeight="1" thickBot="1" x14ac:dyDescent="0.3">
      <c r="A19" s="239"/>
      <c r="B19" s="225"/>
      <c r="C19" s="211"/>
      <c r="D19" s="194"/>
      <c r="E19" s="72"/>
      <c r="F19" s="13">
        <f t="shared" si="3"/>
        <v>8526.518183791999</v>
      </c>
      <c r="G19" s="76">
        <f t="shared" si="0"/>
        <v>8526.518183791999</v>
      </c>
      <c r="H19" s="63"/>
    </row>
    <row r="20" spans="1:8" ht="15.75" thickTop="1" x14ac:dyDescent="0.25">
      <c r="A20" s="217" t="s">
        <v>49</v>
      </c>
      <c r="B20" s="218"/>
      <c r="C20" s="69">
        <f>SUM(C10:C19)</f>
        <v>350695.41150983196</v>
      </c>
      <c r="D20" s="90">
        <f>SUM(D10:D19)</f>
        <v>0.99999999999999989</v>
      </c>
      <c r="E20" s="89"/>
      <c r="F20" s="167"/>
      <c r="G20" s="231"/>
      <c r="H20" s="10"/>
    </row>
    <row r="21" spans="1:8" x14ac:dyDescent="0.25">
      <c r="A21" s="198" t="s">
        <v>156</v>
      </c>
      <c r="B21" s="199"/>
      <c r="C21" s="199"/>
      <c r="D21" s="200"/>
      <c r="E21" s="87">
        <f>E11+E13+E15+E17+E19</f>
        <v>9781.3301904576838</v>
      </c>
      <c r="F21" s="87">
        <f>F11+F13+F15+F17+F19</f>
        <v>340914.08131937427</v>
      </c>
      <c r="G21" s="232"/>
      <c r="H21" s="10"/>
    </row>
    <row r="22" spans="1:8" x14ac:dyDescent="0.25">
      <c r="A22" s="198" t="s">
        <v>157</v>
      </c>
      <c r="B22" s="199"/>
      <c r="C22" s="199"/>
      <c r="D22" s="200"/>
      <c r="E22" s="86">
        <f>E21/C20</f>
        <v>2.7891240858688732E-2</v>
      </c>
      <c r="F22" s="86">
        <f>F21/C20</f>
        <v>0.97210875914131123</v>
      </c>
      <c r="G22" s="232"/>
      <c r="H22" s="10"/>
    </row>
    <row r="23" spans="1:8" x14ac:dyDescent="0.25">
      <c r="A23" s="198" t="s">
        <v>50</v>
      </c>
      <c r="B23" s="199"/>
      <c r="C23" s="199"/>
      <c r="D23" s="200"/>
      <c r="E23" s="88">
        <f>E21</f>
        <v>9781.3301904576838</v>
      </c>
      <c r="F23" s="88">
        <f>E23+F21</f>
        <v>350695.41150983196</v>
      </c>
      <c r="G23" s="232"/>
      <c r="H23" s="10"/>
    </row>
    <row r="24" spans="1:8" ht="15.75" thickBot="1" x14ac:dyDescent="0.3">
      <c r="A24" s="201" t="s">
        <v>51</v>
      </c>
      <c r="B24" s="202"/>
      <c r="C24" s="202"/>
      <c r="D24" s="203"/>
      <c r="E24" s="166">
        <f>E22</f>
        <v>2.7891240858688732E-2</v>
      </c>
      <c r="F24" s="12">
        <f>E24+F22</f>
        <v>1</v>
      </c>
      <c r="G24" s="233"/>
      <c r="H24" s="10"/>
    </row>
    <row r="25" spans="1:8" ht="33" customHeight="1" thickTop="1" x14ac:dyDescent="0.25">
      <c r="A25" s="212" t="s">
        <v>5</v>
      </c>
      <c r="B25" s="213"/>
      <c r="C25" s="213"/>
      <c r="D25" s="214"/>
      <c r="E25" s="240" t="s">
        <v>22</v>
      </c>
      <c r="F25" s="241"/>
      <c r="G25" s="242"/>
      <c r="H25" s="10"/>
    </row>
    <row r="26" spans="1:8" ht="33" customHeight="1" x14ac:dyDescent="0.25">
      <c r="A26" s="195" t="s">
        <v>4</v>
      </c>
      <c r="B26" s="196"/>
      <c r="C26" s="197"/>
      <c r="D26" s="62" t="s">
        <v>14</v>
      </c>
      <c r="E26" s="243"/>
      <c r="F26" s="244"/>
      <c r="G26" s="245"/>
      <c r="H26" s="10"/>
    </row>
    <row r="27" spans="1:8" x14ac:dyDescent="0.25">
      <c r="A27" s="234" t="s">
        <v>6</v>
      </c>
      <c r="B27" s="234"/>
      <c r="C27" s="1"/>
      <c r="D27" s="1"/>
      <c r="E27" s="9"/>
      <c r="F27" s="2"/>
      <c r="G27" s="5"/>
      <c r="H27" s="4"/>
    </row>
    <row r="28" spans="1:8" ht="27" customHeight="1" x14ac:dyDescent="0.25">
      <c r="A28" s="11"/>
      <c r="B28" s="230" t="s">
        <v>18</v>
      </c>
      <c r="C28" s="230"/>
      <c r="D28" s="230"/>
      <c r="E28" s="230"/>
      <c r="F28" s="230"/>
      <c r="G28" s="230"/>
      <c r="H28" s="7"/>
    </row>
    <row r="29" spans="1:8" x14ac:dyDescent="0.25">
      <c r="A29" s="1"/>
      <c r="B29" s="8"/>
      <c r="C29" s="9"/>
      <c r="D29" s="9"/>
      <c r="E29" s="9"/>
      <c r="F29" s="9"/>
      <c r="G29" s="9"/>
      <c r="H29" s="9"/>
    </row>
    <row r="30" spans="1:8" x14ac:dyDescent="0.25">
      <c r="A30" s="1"/>
      <c r="B30" s="8"/>
      <c r="C30" s="9"/>
      <c r="D30" s="9"/>
      <c r="E30" s="10"/>
      <c r="F30" s="9"/>
      <c r="G30" s="9"/>
      <c r="H30" s="9"/>
    </row>
    <row r="31" spans="1:8" x14ac:dyDescent="0.25">
      <c r="A31" s="6"/>
      <c r="B31" s="8"/>
      <c r="C31" s="9"/>
      <c r="D31" s="9"/>
      <c r="E31" s="10"/>
      <c r="F31" s="9"/>
      <c r="G31" s="9"/>
      <c r="H31" s="9"/>
    </row>
    <row r="32" spans="1:8" x14ac:dyDescent="0.25">
      <c r="A32" s="1"/>
      <c r="B32" s="10"/>
      <c r="C32" s="10"/>
      <c r="D32" s="10"/>
      <c r="E32" s="10"/>
      <c r="F32" s="10"/>
      <c r="G32" s="10"/>
      <c r="H32" s="4"/>
    </row>
    <row r="33" spans="1:8" x14ac:dyDescent="0.25">
      <c r="A33" s="10"/>
      <c r="B33" s="10"/>
      <c r="C33" s="10"/>
      <c r="D33" s="10"/>
      <c r="E33" s="10"/>
      <c r="F33" s="10"/>
      <c r="G33" s="10"/>
      <c r="H33" s="10"/>
    </row>
    <row r="34" spans="1:8" x14ac:dyDescent="0.25">
      <c r="A34" s="10"/>
      <c r="B34" s="10"/>
      <c r="C34" s="10"/>
      <c r="D34" s="10"/>
      <c r="E34" s="10"/>
      <c r="F34" s="10"/>
      <c r="G34" s="10"/>
      <c r="H34" s="10"/>
    </row>
    <row r="35" spans="1:8" x14ac:dyDescent="0.25">
      <c r="A35" s="10"/>
      <c r="B35" s="10"/>
      <c r="C35" s="10"/>
      <c r="D35" s="10"/>
      <c r="E35" s="10"/>
      <c r="F35" s="10"/>
      <c r="G35" s="10"/>
      <c r="H35" s="10"/>
    </row>
    <row r="36" spans="1:8" x14ac:dyDescent="0.25">
      <c r="A36" s="10"/>
      <c r="B36" s="10"/>
      <c r="C36" s="10"/>
      <c r="D36" s="10"/>
      <c r="E36" s="10"/>
      <c r="F36" s="10"/>
      <c r="G36" s="10"/>
      <c r="H36" s="10"/>
    </row>
    <row r="37" spans="1:8" x14ac:dyDescent="0.25">
      <c r="A37" s="10"/>
      <c r="B37" s="10"/>
      <c r="C37" s="10"/>
      <c r="D37" s="10"/>
      <c r="E37" s="10"/>
      <c r="F37" s="10"/>
      <c r="G37" s="10"/>
      <c r="H37" s="10"/>
    </row>
    <row r="38" spans="1:8" x14ac:dyDescent="0.25">
      <c r="A38" s="10"/>
      <c r="B38" s="10"/>
      <c r="C38" s="10"/>
      <c r="D38" s="10"/>
      <c r="E38" s="10"/>
      <c r="F38" s="10"/>
      <c r="G38" s="10"/>
      <c r="H38" s="10"/>
    </row>
    <row r="39" spans="1:8" x14ac:dyDescent="0.25">
      <c r="A39" s="10"/>
      <c r="B39" s="10"/>
      <c r="C39" s="10"/>
      <c r="D39" s="10"/>
      <c r="E39" s="10"/>
      <c r="F39" s="10"/>
      <c r="G39" s="10"/>
      <c r="H39" s="10"/>
    </row>
    <row r="40" spans="1:8" x14ac:dyDescent="0.25">
      <c r="A40" s="10"/>
      <c r="B40" s="10"/>
      <c r="C40" s="10"/>
      <c r="D40" s="10"/>
      <c r="E40" s="10"/>
      <c r="F40" s="10"/>
      <c r="G40" s="10"/>
      <c r="H40" s="10"/>
    </row>
    <row r="41" spans="1:8" x14ac:dyDescent="0.25">
      <c r="A41" s="10"/>
      <c r="B41" s="10"/>
      <c r="C41" s="10"/>
      <c r="D41" s="10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  <row r="45" spans="1:8" x14ac:dyDescent="0.25">
      <c r="A45" s="10"/>
      <c r="B45" s="10"/>
      <c r="C45" s="10"/>
      <c r="D45" s="10"/>
      <c r="E45" s="10"/>
      <c r="F45" s="10"/>
      <c r="G45" s="10"/>
      <c r="H45" s="10"/>
    </row>
    <row r="46" spans="1:8" x14ac:dyDescent="0.25">
      <c r="A46" s="10"/>
      <c r="B46" s="10"/>
      <c r="C46" s="10"/>
      <c r="D46" s="10"/>
      <c r="E46" s="10"/>
      <c r="F46" s="10"/>
      <c r="G46" s="10"/>
      <c r="H46" s="10"/>
    </row>
    <row r="47" spans="1:8" x14ac:dyDescent="0.25">
      <c r="A47" s="10"/>
      <c r="B47" s="10"/>
      <c r="C47" s="10"/>
      <c r="D47" s="10"/>
      <c r="E47" s="10"/>
      <c r="F47" s="10"/>
      <c r="G47" s="10"/>
      <c r="H47" s="10"/>
    </row>
    <row r="48" spans="1:8" x14ac:dyDescent="0.25">
      <c r="A48" s="10"/>
      <c r="B48" s="10"/>
      <c r="C48" s="10"/>
      <c r="D48" s="10"/>
      <c r="E48" s="10"/>
      <c r="F48" s="10"/>
      <c r="G48" s="10"/>
      <c r="H48" s="10"/>
    </row>
    <row r="49" spans="1:8" x14ac:dyDescent="0.25">
      <c r="A49" s="10"/>
      <c r="B49" s="10"/>
      <c r="C49" s="10"/>
      <c r="D49" s="10"/>
      <c r="E49" s="10"/>
      <c r="F49" s="10"/>
      <c r="G49" s="10"/>
      <c r="H49" s="10"/>
    </row>
    <row r="50" spans="1:8" x14ac:dyDescent="0.25">
      <c r="A50" s="10"/>
      <c r="B50" s="10"/>
      <c r="C50" s="10"/>
      <c r="D50" s="10"/>
      <c r="E50" s="10"/>
      <c r="F50" s="10"/>
      <c r="G50" s="10"/>
      <c r="H50" s="10"/>
    </row>
    <row r="51" spans="1:8" x14ac:dyDescent="0.25">
      <c r="A51" s="10"/>
      <c r="B51" s="10"/>
      <c r="C51" s="10"/>
      <c r="D51" s="10"/>
      <c r="E51" s="10"/>
      <c r="F51" s="10"/>
      <c r="G51" s="10"/>
      <c r="H51" s="10"/>
    </row>
    <row r="52" spans="1:8" x14ac:dyDescent="0.25">
      <c r="A52" s="10"/>
      <c r="B52" s="10"/>
      <c r="C52" s="10"/>
      <c r="D52" s="10"/>
      <c r="E52" s="10"/>
      <c r="F52" s="10"/>
      <c r="G52" s="10"/>
      <c r="H52" s="10"/>
    </row>
    <row r="53" spans="1:8" x14ac:dyDescent="0.25">
      <c r="A53" s="10"/>
      <c r="B53" s="10"/>
      <c r="C53" s="10"/>
      <c r="D53" s="10"/>
      <c r="E53" s="10"/>
      <c r="F53" s="10"/>
      <c r="G53" s="10"/>
      <c r="H53" s="10"/>
    </row>
    <row r="54" spans="1:8" x14ac:dyDescent="0.25">
      <c r="A54" s="10"/>
      <c r="B54" s="10"/>
      <c r="C54" s="10"/>
      <c r="D54" s="10"/>
      <c r="E54" s="10"/>
      <c r="F54" s="10"/>
      <c r="G54" s="10"/>
      <c r="H54" s="10"/>
    </row>
    <row r="55" spans="1:8" x14ac:dyDescent="0.25">
      <c r="A55" s="10"/>
      <c r="B55" s="10"/>
      <c r="C55" s="10"/>
      <c r="D55" s="10"/>
      <c r="E55" s="10"/>
      <c r="F55" s="10"/>
      <c r="G55" s="10"/>
      <c r="H55" s="10"/>
    </row>
    <row r="56" spans="1:8" x14ac:dyDescent="0.25">
      <c r="A56" s="10"/>
      <c r="B56" s="10"/>
      <c r="C56" s="10"/>
      <c r="D56" s="10"/>
      <c r="E56" s="10"/>
      <c r="F56" s="10"/>
      <c r="G56" s="10"/>
      <c r="H56" s="10"/>
    </row>
    <row r="57" spans="1:8" x14ac:dyDescent="0.25">
      <c r="A57" s="10"/>
      <c r="B57" s="10"/>
      <c r="C57" s="10"/>
      <c r="D57" s="10"/>
      <c r="E57" s="10"/>
      <c r="F57" s="10"/>
      <c r="G57" s="10"/>
      <c r="H57" s="10"/>
    </row>
    <row r="58" spans="1:8" x14ac:dyDescent="0.25">
      <c r="A58" s="10"/>
      <c r="B58" s="10"/>
      <c r="C58" s="10"/>
      <c r="D58" s="10"/>
      <c r="E58" s="10"/>
      <c r="F58" s="10"/>
      <c r="G58" s="10"/>
      <c r="H58" s="10"/>
    </row>
    <row r="59" spans="1:8" x14ac:dyDescent="0.25">
      <c r="A59" s="10"/>
      <c r="B59" s="10"/>
      <c r="C59" s="10"/>
      <c r="D59" s="10"/>
      <c r="E59" s="10"/>
      <c r="F59" s="10"/>
      <c r="G59" s="10"/>
      <c r="H59" s="10"/>
    </row>
    <row r="60" spans="1:8" x14ac:dyDescent="0.25">
      <c r="A60" s="10"/>
      <c r="B60" s="10"/>
      <c r="C60" s="10"/>
      <c r="D60" s="10"/>
      <c r="E60" s="10"/>
      <c r="F60" s="10"/>
      <c r="G60" s="10"/>
      <c r="H60" s="10"/>
    </row>
    <row r="61" spans="1:8" x14ac:dyDescent="0.25">
      <c r="A61" s="10"/>
      <c r="B61" s="10"/>
      <c r="C61" s="10"/>
      <c r="D61" s="10"/>
      <c r="E61" s="10"/>
      <c r="F61" s="10"/>
      <c r="G61" s="10"/>
      <c r="H61" s="10"/>
    </row>
    <row r="62" spans="1:8" x14ac:dyDescent="0.25">
      <c r="A62" s="10"/>
      <c r="B62" s="10"/>
      <c r="C62" s="10"/>
      <c r="D62" s="10"/>
      <c r="E62" s="10"/>
      <c r="F62" s="10"/>
      <c r="G62" s="10"/>
      <c r="H62" s="10"/>
    </row>
    <row r="63" spans="1:8" x14ac:dyDescent="0.25">
      <c r="A63" s="10"/>
      <c r="B63" s="10"/>
      <c r="C63" s="10"/>
      <c r="D63" s="10"/>
      <c r="E63" s="10"/>
      <c r="F63" s="10"/>
      <c r="G63" s="10"/>
      <c r="H63" s="10"/>
    </row>
    <row r="64" spans="1:8" x14ac:dyDescent="0.25">
      <c r="A64" s="10"/>
      <c r="B64" s="10"/>
      <c r="C64" s="10"/>
      <c r="D64" s="10"/>
      <c r="E64" s="10"/>
      <c r="F64" s="10"/>
      <c r="G64" s="10"/>
      <c r="H64" s="10"/>
    </row>
    <row r="65" spans="1:8" x14ac:dyDescent="0.25">
      <c r="A65" s="10"/>
      <c r="B65" s="10"/>
      <c r="C65" s="10"/>
      <c r="D65" s="10"/>
      <c r="E65" s="10"/>
      <c r="F65" s="10"/>
      <c r="G65" s="10"/>
      <c r="H65" s="10"/>
    </row>
    <row r="66" spans="1:8" x14ac:dyDescent="0.25">
      <c r="A66" s="10"/>
      <c r="B66" s="10"/>
      <c r="C66" s="10"/>
      <c r="D66" s="10"/>
      <c r="E66" s="10"/>
      <c r="F66" s="10"/>
      <c r="G66" s="10"/>
      <c r="H66" s="10"/>
    </row>
    <row r="67" spans="1:8" x14ac:dyDescent="0.25">
      <c r="A67" s="10"/>
      <c r="B67" s="10"/>
      <c r="C67" s="10"/>
      <c r="D67" s="10"/>
      <c r="E67" s="10"/>
      <c r="F67" s="10"/>
      <c r="G67" s="10"/>
      <c r="H67" s="10"/>
    </row>
    <row r="68" spans="1:8" x14ac:dyDescent="0.25">
      <c r="A68" s="10"/>
      <c r="B68" s="10"/>
      <c r="C68" s="10"/>
      <c r="D68" s="10"/>
      <c r="E68" s="10"/>
      <c r="F68" s="10"/>
      <c r="G68" s="10"/>
      <c r="H68" s="10"/>
    </row>
    <row r="69" spans="1:8" x14ac:dyDescent="0.25">
      <c r="A69" s="10"/>
      <c r="B69" s="10"/>
      <c r="C69" s="10"/>
      <c r="D69" s="10"/>
      <c r="E69" s="10"/>
      <c r="F69" s="10"/>
      <c r="G69" s="10"/>
      <c r="H69" s="10"/>
    </row>
    <row r="70" spans="1:8" x14ac:dyDescent="0.25">
      <c r="A70" s="10"/>
      <c r="B70" s="10"/>
      <c r="C70" s="10"/>
      <c r="D70" s="10"/>
      <c r="E70" s="10"/>
      <c r="F70" s="10"/>
      <c r="G70" s="10"/>
      <c r="H70" s="10"/>
    </row>
    <row r="71" spans="1:8" x14ac:dyDescent="0.25">
      <c r="A71" s="10"/>
      <c r="B71" s="10"/>
      <c r="C71" s="10"/>
      <c r="D71" s="10"/>
      <c r="E71" s="10"/>
      <c r="F71" s="10"/>
      <c r="G71" s="10"/>
      <c r="H71" s="10"/>
    </row>
    <row r="72" spans="1:8" x14ac:dyDescent="0.25">
      <c r="A72" s="10"/>
      <c r="B72" s="10"/>
      <c r="C72" s="10"/>
      <c r="D72" s="10"/>
      <c r="E72" s="10"/>
      <c r="F72" s="10"/>
      <c r="G72" s="10"/>
      <c r="H72" s="10"/>
    </row>
    <row r="73" spans="1:8" x14ac:dyDescent="0.25">
      <c r="A73" s="10"/>
      <c r="B73" s="10"/>
      <c r="C73" s="10"/>
      <c r="D73" s="10"/>
      <c r="E73" s="10"/>
      <c r="F73" s="10"/>
      <c r="G73" s="10"/>
      <c r="H73" s="10"/>
    </row>
    <row r="74" spans="1:8" x14ac:dyDescent="0.25">
      <c r="A74" s="10"/>
      <c r="B74" s="10"/>
      <c r="C74" s="10"/>
      <c r="D74" s="10"/>
      <c r="E74" s="10"/>
      <c r="F74" s="10"/>
      <c r="G74" s="10"/>
      <c r="H74" s="10"/>
    </row>
    <row r="75" spans="1:8" x14ac:dyDescent="0.25">
      <c r="A75" s="10"/>
      <c r="B75" s="10"/>
      <c r="C75" s="10"/>
      <c r="D75" s="10"/>
      <c r="E75" s="10"/>
      <c r="F75" s="10"/>
      <c r="G75" s="10"/>
      <c r="H75" s="10"/>
    </row>
    <row r="76" spans="1:8" x14ac:dyDescent="0.25">
      <c r="A76" s="10"/>
      <c r="B76" s="10"/>
      <c r="C76" s="10"/>
      <c r="D76" s="10"/>
      <c r="E76" s="10"/>
      <c r="F76" s="10"/>
      <c r="G76" s="10"/>
      <c r="H76" s="10"/>
    </row>
    <row r="77" spans="1:8" x14ac:dyDescent="0.25">
      <c r="A77" s="10"/>
      <c r="B77" s="10"/>
      <c r="C77" s="10"/>
      <c r="D77" s="10"/>
      <c r="E77" s="10"/>
      <c r="F77" s="10"/>
      <c r="G77" s="10"/>
      <c r="H77" s="10"/>
    </row>
    <row r="78" spans="1:8" x14ac:dyDescent="0.25">
      <c r="A78" s="10"/>
      <c r="B78" s="10"/>
      <c r="C78" s="10"/>
      <c r="D78" s="10"/>
      <c r="E78" s="10"/>
      <c r="F78" s="10"/>
      <c r="G78" s="10"/>
      <c r="H78" s="10"/>
    </row>
    <row r="79" spans="1:8" x14ac:dyDescent="0.25">
      <c r="A79" s="10"/>
      <c r="B79" s="10"/>
      <c r="C79" s="10"/>
      <c r="D79" s="10"/>
      <c r="E79" s="10"/>
      <c r="F79" s="10"/>
      <c r="G79" s="10"/>
      <c r="H79" s="10"/>
    </row>
    <row r="80" spans="1:8" x14ac:dyDescent="0.25">
      <c r="A80" s="10"/>
      <c r="B80" s="10"/>
      <c r="C80" s="10"/>
      <c r="D80" s="10"/>
      <c r="E80" s="10"/>
      <c r="F80" s="10"/>
      <c r="G80" s="10"/>
      <c r="H80" s="10"/>
    </row>
    <row r="81" spans="1:8" x14ac:dyDescent="0.25">
      <c r="A81" s="10"/>
      <c r="B81" s="10"/>
      <c r="C81" s="10"/>
      <c r="D81" s="10"/>
      <c r="E81" s="10"/>
      <c r="F81" s="10"/>
      <c r="G81" s="10"/>
      <c r="H81" s="10"/>
    </row>
    <row r="82" spans="1:8" x14ac:dyDescent="0.25">
      <c r="A82" s="10"/>
      <c r="B82" s="10"/>
      <c r="C82" s="10"/>
      <c r="D82" s="10"/>
      <c r="E82" s="10"/>
      <c r="F82" s="10"/>
      <c r="G82" s="10"/>
      <c r="H82" s="10"/>
    </row>
    <row r="83" spans="1:8" x14ac:dyDescent="0.25">
      <c r="A83" s="10"/>
      <c r="B83" s="10"/>
      <c r="C83" s="10"/>
      <c r="D83" s="10"/>
      <c r="E83" s="10"/>
      <c r="F83" s="10"/>
      <c r="G83" s="10"/>
      <c r="H83" s="10"/>
    </row>
    <row r="84" spans="1:8" x14ac:dyDescent="0.25">
      <c r="A84" s="10"/>
      <c r="B84" s="10"/>
      <c r="C84" s="10"/>
      <c r="D84" s="10"/>
      <c r="E84" s="10"/>
      <c r="F84" s="10"/>
      <c r="G84" s="10"/>
      <c r="H84" s="10"/>
    </row>
    <row r="85" spans="1:8" x14ac:dyDescent="0.25">
      <c r="A85" s="10"/>
      <c r="B85" s="10"/>
      <c r="C85" s="10"/>
      <c r="D85" s="10"/>
      <c r="E85" s="10"/>
      <c r="F85" s="10"/>
      <c r="G85" s="10"/>
      <c r="H85" s="10"/>
    </row>
    <row r="86" spans="1:8" x14ac:dyDescent="0.25">
      <c r="A86" s="10"/>
      <c r="B86" s="10"/>
      <c r="C86" s="10"/>
      <c r="D86" s="10"/>
      <c r="E86" s="10"/>
      <c r="F86" s="10"/>
      <c r="G86" s="10"/>
      <c r="H86" s="10"/>
    </row>
    <row r="87" spans="1:8" x14ac:dyDescent="0.25">
      <c r="A87" s="10"/>
      <c r="B87" s="10"/>
      <c r="C87" s="10"/>
      <c r="D87" s="10"/>
      <c r="E87" s="10"/>
      <c r="F87" s="10"/>
      <c r="G87" s="10"/>
      <c r="H87" s="10"/>
    </row>
    <row r="88" spans="1:8" x14ac:dyDescent="0.25">
      <c r="A88" s="10"/>
      <c r="B88" s="10"/>
      <c r="C88" s="10"/>
      <c r="D88" s="10"/>
      <c r="E88" s="10"/>
      <c r="F88" s="10"/>
      <c r="G88" s="10"/>
      <c r="H88" s="10"/>
    </row>
    <row r="89" spans="1:8" x14ac:dyDescent="0.25">
      <c r="A89" s="10"/>
      <c r="B89" s="10"/>
      <c r="C89" s="10"/>
      <c r="D89" s="10"/>
      <c r="E89" s="10"/>
      <c r="F89" s="10"/>
      <c r="G89" s="10"/>
      <c r="H89" s="10"/>
    </row>
    <row r="90" spans="1:8" x14ac:dyDescent="0.25">
      <c r="A90" s="10"/>
      <c r="B90" s="10"/>
      <c r="C90" s="10"/>
      <c r="D90" s="10"/>
      <c r="E90" s="10"/>
      <c r="F90" s="10"/>
      <c r="G90" s="10"/>
      <c r="H90" s="10"/>
    </row>
    <row r="91" spans="1:8" x14ac:dyDescent="0.25">
      <c r="A91" s="10"/>
      <c r="B91" s="10"/>
      <c r="C91" s="10"/>
      <c r="D91" s="10"/>
      <c r="E91" s="10"/>
      <c r="F91" s="10"/>
      <c r="G91" s="10"/>
      <c r="H91" s="10"/>
    </row>
    <row r="92" spans="1:8" x14ac:dyDescent="0.25">
      <c r="A92" s="10"/>
      <c r="B92" s="10"/>
      <c r="C92" s="10"/>
      <c r="D92" s="10"/>
      <c r="E92" s="10"/>
      <c r="F92" s="10"/>
      <c r="G92" s="10"/>
      <c r="H92" s="10"/>
    </row>
    <row r="93" spans="1:8" x14ac:dyDescent="0.25">
      <c r="A93" s="10"/>
      <c r="B93" s="10"/>
      <c r="C93" s="10"/>
      <c r="D93" s="10"/>
      <c r="E93" s="10"/>
      <c r="F93" s="10"/>
      <c r="G93" s="10"/>
      <c r="H93" s="10"/>
    </row>
    <row r="94" spans="1:8" x14ac:dyDescent="0.25">
      <c r="A94" s="10"/>
      <c r="B94" s="10"/>
      <c r="C94" s="10"/>
      <c r="D94" s="10"/>
      <c r="E94" s="10"/>
      <c r="F94" s="10"/>
      <c r="G94" s="10"/>
      <c r="H94" s="10"/>
    </row>
    <row r="95" spans="1:8" x14ac:dyDescent="0.25">
      <c r="A95" s="10"/>
      <c r="B95" s="10"/>
      <c r="C95" s="10"/>
      <c r="D95" s="10"/>
      <c r="E95" s="10"/>
      <c r="F95" s="10"/>
      <c r="G95" s="10"/>
      <c r="H95" s="10"/>
    </row>
    <row r="96" spans="1:8" x14ac:dyDescent="0.25">
      <c r="A96" s="10"/>
      <c r="B96" s="10"/>
      <c r="C96" s="10"/>
      <c r="D96" s="10"/>
      <c r="E96" s="10"/>
      <c r="F96" s="10"/>
      <c r="G96" s="10"/>
      <c r="H96" s="10"/>
    </row>
    <row r="97" spans="1:8" x14ac:dyDescent="0.25">
      <c r="A97" s="10"/>
      <c r="B97" s="10"/>
      <c r="C97" s="10"/>
      <c r="D97" s="10"/>
      <c r="E97" s="10"/>
      <c r="F97" s="10"/>
      <c r="G97" s="10"/>
      <c r="H97" s="10"/>
    </row>
    <row r="98" spans="1:8" x14ac:dyDescent="0.25">
      <c r="A98" s="10"/>
      <c r="B98" s="10"/>
      <c r="C98" s="10"/>
      <c r="D98" s="10"/>
      <c r="E98" s="10"/>
      <c r="F98" s="10"/>
      <c r="G98" s="10"/>
      <c r="H98" s="10"/>
    </row>
    <row r="99" spans="1:8" x14ac:dyDescent="0.25">
      <c r="A99" s="10"/>
      <c r="B99" s="10"/>
      <c r="C99" s="10"/>
      <c r="D99" s="10"/>
      <c r="E99" s="10"/>
      <c r="F99" s="10"/>
      <c r="G99" s="10"/>
      <c r="H99" s="10"/>
    </row>
    <row r="100" spans="1:8" x14ac:dyDescent="0.25">
      <c r="A100" s="10"/>
      <c r="B100" s="10"/>
      <c r="C100" s="10"/>
      <c r="D100" s="10"/>
      <c r="E100" s="10"/>
      <c r="F100" s="10"/>
      <c r="G100" s="10"/>
      <c r="H100" s="10"/>
    </row>
    <row r="101" spans="1:8" x14ac:dyDescent="0.25">
      <c r="A101" s="10"/>
      <c r="B101" s="10"/>
      <c r="C101" s="10"/>
      <c r="D101" s="10"/>
      <c r="E101" s="10"/>
      <c r="F101" s="10"/>
      <c r="G101" s="10"/>
      <c r="H101" s="10"/>
    </row>
    <row r="102" spans="1:8" x14ac:dyDescent="0.25">
      <c r="A102" s="10"/>
      <c r="B102" s="10"/>
      <c r="C102" s="10"/>
      <c r="D102" s="10"/>
      <c r="E102" s="10"/>
      <c r="F102" s="10"/>
      <c r="G102" s="10"/>
      <c r="H102" s="10"/>
    </row>
    <row r="103" spans="1:8" x14ac:dyDescent="0.25">
      <c r="A103" s="10"/>
      <c r="B103" s="10"/>
      <c r="C103" s="10"/>
      <c r="D103" s="10"/>
      <c r="E103" s="10"/>
      <c r="F103" s="10"/>
      <c r="G103" s="10"/>
      <c r="H103" s="10"/>
    </row>
    <row r="104" spans="1:8" x14ac:dyDescent="0.25">
      <c r="A104" s="10"/>
      <c r="B104" s="10"/>
      <c r="C104" s="10"/>
      <c r="D104" s="10"/>
      <c r="E104" s="10"/>
      <c r="F104" s="10"/>
      <c r="G104" s="10"/>
      <c r="H104" s="10"/>
    </row>
    <row r="105" spans="1:8" x14ac:dyDescent="0.25">
      <c r="A105" s="10"/>
      <c r="B105" s="10"/>
      <c r="C105" s="10"/>
      <c r="D105" s="10"/>
      <c r="E105" s="10"/>
      <c r="F105" s="10"/>
      <c r="G105" s="10"/>
      <c r="H105" s="10"/>
    </row>
    <row r="106" spans="1:8" x14ac:dyDescent="0.25">
      <c r="A106" s="10"/>
      <c r="B106" s="10"/>
      <c r="C106" s="10"/>
      <c r="D106" s="10"/>
      <c r="E106" s="10"/>
      <c r="F106" s="10"/>
      <c r="G106" s="10"/>
      <c r="H106" s="10"/>
    </row>
    <row r="107" spans="1:8" x14ac:dyDescent="0.25">
      <c r="A107" s="10"/>
      <c r="B107" s="10"/>
      <c r="C107" s="10"/>
      <c r="D107" s="10"/>
      <c r="E107" s="10"/>
      <c r="F107" s="10"/>
      <c r="G107" s="10"/>
      <c r="H107" s="10"/>
    </row>
    <row r="108" spans="1:8" x14ac:dyDescent="0.25">
      <c r="A108" s="10"/>
      <c r="B108" s="10"/>
      <c r="C108" s="10"/>
      <c r="D108" s="10"/>
      <c r="E108" s="10"/>
      <c r="F108" s="10"/>
      <c r="G108" s="10"/>
      <c r="H108" s="10"/>
    </row>
    <row r="109" spans="1:8" x14ac:dyDescent="0.25">
      <c r="A109" s="10"/>
      <c r="B109" s="10"/>
      <c r="C109" s="10"/>
      <c r="D109" s="10"/>
      <c r="E109" s="10"/>
      <c r="F109" s="10"/>
      <c r="G109" s="10"/>
      <c r="H109" s="10"/>
    </row>
    <row r="110" spans="1:8" x14ac:dyDescent="0.25">
      <c r="A110" s="10"/>
      <c r="B110" s="10"/>
      <c r="C110" s="10"/>
      <c r="D110" s="10"/>
      <c r="E110" s="10"/>
      <c r="F110" s="10"/>
      <c r="G110" s="10"/>
      <c r="H110" s="10"/>
    </row>
    <row r="111" spans="1:8" x14ac:dyDescent="0.25">
      <c r="A111" s="10"/>
      <c r="B111" s="10"/>
      <c r="C111" s="10"/>
      <c r="D111" s="10"/>
      <c r="E111" s="10"/>
      <c r="F111" s="10"/>
      <c r="G111" s="10"/>
      <c r="H111" s="10"/>
    </row>
    <row r="112" spans="1:8" x14ac:dyDescent="0.25">
      <c r="A112" s="10"/>
      <c r="B112" s="10"/>
      <c r="C112" s="10"/>
      <c r="D112" s="10"/>
      <c r="E112" s="10"/>
      <c r="F112" s="10"/>
      <c r="G112" s="10"/>
      <c r="H112" s="10"/>
    </row>
    <row r="113" spans="1:8" x14ac:dyDescent="0.25">
      <c r="A113" s="10"/>
      <c r="B113" s="10"/>
      <c r="C113" s="10"/>
      <c r="D113" s="10"/>
      <c r="E113" s="10"/>
      <c r="F113" s="10"/>
      <c r="G113" s="10"/>
      <c r="H113" s="10"/>
    </row>
    <row r="114" spans="1:8" x14ac:dyDescent="0.25">
      <c r="A114" s="10"/>
      <c r="B114" s="10"/>
      <c r="C114" s="10"/>
      <c r="D114" s="10"/>
      <c r="E114" s="10"/>
      <c r="F114" s="10"/>
      <c r="G114" s="10"/>
      <c r="H114" s="10"/>
    </row>
    <row r="115" spans="1:8" x14ac:dyDescent="0.25">
      <c r="A115" s="10"/>
      <c r="B115" s="10"/>
      <c r="C115" s="10"/>
      <c r="D115" s="10"/>
      <c r="E115" s="10"/>
      <c r="F115" s="10"/>
      <c r="G115" s="10"/>
      <c r="H115" s="10"/>
    </row>
    <row r="116" spans="1:8" x14ac:dyDescent="0.25">
      <c r="A116" s="10"/>
      <c r="B116" s="10"/>
      <c r="C116" s="10"/>
      <c r="D116" s="10"/>
      <c r="E116" s="10"/>
      <c r="F116" s="10"/>
      <c r="G116" s="10"/>
      <c r="H116" s="10"/>
    </row>
    <row r="117" spans="1:8" x14ac:dyDescent="0.25">
      <c r="A117" s="10"/>
      <c r="B117" s="10"/>
      <c r="C117" s="10"/>
      <c r="D117" s="10"/>
      <c r="E117" s="10"/>
      <c r="F117" s="10"/>
      <c r="G117" s="10"/>
      <c r="H117" s="10"/>
    </row>
    <row r="118" spans="1:8" x14ac:dyDescent="0.25">
      <c r="A118" s="10"/>
      <c r="B118" s="10"/>
      <c r="C118" s="10"/>
      <c r="D118" s="10"/>
      <c r="E118" s="10"/>
      <c r="F118" s="10"/>
      <c r="G118" s="10"/>
      <c r="H118" s="10"/>
    </row>
    <row r="119" spans="1:8" x14ac:dyDescent="0.25">
      <c r="A119" s="10"/>
      <c r="B119" s="10"/>
      <c r="C119" s="10"/>
      <c r="D119" s="10"/>
      <c r="E119" s="10"/>
      <c r="F119" s="10"/>
      <c r="G119" s="10"/>
      <c r="H119" s="10"/>
    </row>
    <row r="120" spans="1:8" x14ac:dyDescent="0.25">
      <c r="A120" s="10"/>
      <c r="B120" s="10"/>
      <c r="C120" s="10"/>
      <c r="D120" s="10"/>
      <c r="E120" s="10"/>
      <c r="F120" s="10"/>
      <c r="G120" s="10"/>
      <c r="H120" s="10"/>
    </row>
    <row r="121" spans="1:8" x14ac:dyDescent="0.25">
      <c r="A121" s="10"/>
      <c r="B121" s="10"/>
      <c r="C121" s="10"/>
      <c r="D121" s="10"/>
      <c r="E121" s="10"/>
      <c r="F121" s="10"/>
      <c r="G121" s="10"/>
      <c r="H121" s="10"/>
    </row>
    <row r="122" spans="1:8" x14ac:dyDescent="0.25">
      <c r="A122" s="10"/>
      <c r="B122" s="10"/>
      <c r="C122" s="10"/>
      <c r="D122" s="10"/>
      <c r="E122" s="10"/>
      <c r="F122" s="10"/>
      <c r="G122" s="10"/>
      <c r="H122" s="10"/>
    </row>
    <row r="123" spans="1:8" x14ac:dyDescent="0.25">
      <c r="A123" s="10"/>
      <c r="B123" s="10"/>
      <c r="C123" s="10"/>
      <c r="D123" s="10"/>
      <c r="E123" s="10"/>
      <c r="F123" s="10"/>
      <c r="G123" s="10"/>
      <c r="H123" s="10"/>
    </row>
    <row r="124" spans="1:8" x14ac:dyDescent="0.25">
      <c r="A124" s="10"/>
      <c r="B124" s="10"/>
      <c r="C124" s="10"/>
      <c r="D124" s="10"/>
      <c r="F124" s="10"/>
      <c r="G124" s="10"/>
      <c r="H124" s="10"/>
    </row>
    <row r="125" spans="1:8" x14ac:dyDescent="0.25">
      <c r="A125" s="10"/>
      <c r="B125" s="10"/>
      <c r="C125" s="10"/>
      <c r="D125" s="10"/>
      <c r="F125" s="10"/>
      <c r="G125" s="10"/>
      <c r="H125" s="10"/>
    </row>
  </sheetData>
  <mergeCells count="43">
    <mergeCell ref="B28:G28"/>
    <mergeCell ref="G20:G24"/>
    <mergeCell ref="A7:G7"/>
    <mergeCell ref="A27:B27"/>
    <mergeCell ref="A1:G1"/>
    <mergeCell ref="A2:G2"/>
    <mergeCell ref="A3:G3"/>
    <mergeCell ref="A5:G5"/>
    <mergeCell ref="A6:G6"/>
    <mergeCell ref="B18:B19"/>
    <mergeCell ref="A10:A11"/>
    <mergeCell ref="A12:A13"/>
    <mergeCell ref="A14:A15"/>
    <mergeCell ref="A16:A17"/>
    <mergeCell ref="A18:A19"/>
    <mergeCell ref="E25:G26"/>
    <mergeCell ref="G8:G9"/>
    <mergeCell ref="A20:B20"/>
    <mergeCell ref="E8:F8"/>
    <mergeCell ref="B14:B15"/>
    <mergeCell ref="C14:C15"/>
    <mergeCell ref="D14:D15"/>
    <mergeCell ref="B16:B17"/>
    <mergeCell ref="C16:C17"/>
    <mergeCell ref="D16:D17"/>
    <mergeCell ref="A8:A9"/>
    <mergeCell ref="B8:B9"/>
    <mergeCell ref="C8:C9"/>
    <mergeCell ref="B12:B13"/>
    <mergeCell ref="C12:C13"/>
    <mergeCell ref="D8:D9"/>
    <mergeCell ref="B10:B11"/>
    <mergeCell ref="C10:C11"/>
    <mergeCell ref="D10:D11"/>
    <mergeCell ref="D12:D13"/>
    <mergeCell ref="D18:D19"/>
    <mergeCell ref="A26:C26"/>
    <mergeCell ref="A21:D21"/>
    <mergeCell ref="A22:D22"/>
    <mergeCell ref="A23:D23"/>
    <mergeCell ref="A24:D24"/>
    <mergeCell ref="C18:C19"/>
    <mergeCell ref="A25:D25"/>
  </mergeCells>
  <printOptions horizontalCentered="1"/>
  <pageMargins left="0" right="0" top="0.70866141732283472" bottom="0.43307086614173229" header="0.31496062992125984" footer="0.11811023622047245"/>
  <pageSetup paperSize="9" orientation="landscape" verticalDpi="0" r:id="rId1"/>
  <headerFooter>
    <oddHeader>&amp;RFls.:________
Processo n.º 23069.163068/2021-42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Orçamento</vt:lpstr>
      <vt:lpstr>Cronograma</vt:lpstr>
      <vt:lpstr>Cronograma!Area_de_impressao</vt:lpstr>
      <vt:lpstr>Orçamento!Area_de_impressao</vt:lpstr>
      <vt:lpstr>Cronograma!Titulos_de_impressao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</cp:lastModifiedBy>
  <cp:lastPrinted>2021-10-13T14:14:01Z</cp:lastPrinted>
  <dcterms:created xsi:type="dcterms:W3CDTF">2009-04-27T20:33:58Z</dcterms:created>
  <dcterms:modified xsi:type="dcterms:W3CDTF">2021-10-13T18:45:05Z</dcterms:modified>
</cp:coreProperties>
</file>