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LICITACOES\Licitação 2021\Pregoes\PE 53-2021 - Serviço Manutenção Janelas do Coluni (TRADICIONAL)\03 - PE 53-2021 - 1ª Publicação\"/>
    </mc:Choice>
  </mc:AlternateContent>
  <xr:revisionPtr revIDLastSave="0" documentId="13_ncr:1_{5C7CC6F0-B8BD-49A6-86F8-6E6A5FD83B36}" xr6:coauthVersionLast="47" xr6:coauthVersionMax="47" xr10:uidLastSave="{00000000-0000-0000-0000-000000000000}"/>
  <bookViews>
    <workbookView xWindow="-60" yWindow="-60" windowWidth="28920" windowHeight="15870" tabRatio="500" xr2:uid="{00000000-000D-0000-FFFF-FFFF00000000}"/>
  </bookViews>
  <sheets>
    <sheet name="Orc Sintetico - ETAPA 1_2" sheetId="1" r:id="rId1"/>
    <sheet name="Folha1" sheetId="2" r:id="rId2"/>
  </sheets>
  <definedNames>
    <definedName name="_xlnm.Print_Titles" localSheetId="0">'Orc Sintetico - ETAPA 1_2'!$1:$17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H24" i="1" s="1"/>
  <c r="H23" i="1"/>
  <c r="F6" i="2"/>
  <c r="D4" i="2"/>
  <c r="F4" i="2" s="1"/>
  <c r="K5" i="2"/>
  <c r="F7" i="2"/>
  <c r="F5" i="2"/>
  <c r="K4" i="2" l="1"/>
  <c r="F8" i="2"/>
  <c r="G29" i="1" s="1"/>
  <c r="F22" i="1"/>
  <c r="F29" i="1"/>
  <c r="F31" i="1"/>
  <c r="H31" i="1" s="1"/>
  <c r="H26" i="1"/>
  <c r="H25" i="1" s="1"/>
  <c r="H22" i="1"/>
  <c r="H21" i="1" s="1"/>
  <c r="H19" i="1"/>
  <c r="H29" i="1" l="1"/>
  <c r="H28" i="1" s="1"/>
  <c r="H30" i="1"/>
  <c r="H18" i="1"/>
  <c r="H20" i="1"/>
  <c r="H27" i="1" l="1"/>
  <c r="H32" i="1" s="1"/>
  <c r="H34" i="1" s="1"/>
  <c r="H36" i="1" s="1"/>
</calcChain>
</file>

<file path=xl/sharedStrings.xml><?xml version="1.0" encoding="utf-8"?>
<sst xmlns="http://schemas.openxmlformats.org/spreadsheetml/2006/main" count="87" uniqueCount="77">
  <si>
    <t>Serviço Público Federal</t>
  </si>
  <si>
    <t>Ministério da Educação</t>
  </si>
  <si>
    <t>Universidade Federal Fluminense</t>
  </si>
  <si>
    <t>Coordenação de Manutenção - Superintendência de Operações e Manutenção</t>
  </si>
  <si>
    <t>Rua Prof. Marcos Waldemar de Freitas Reis s/nº, bloco B, 5º andar (setor ímpar) - Campus Universitário do Gragoatá</t>
  </si>
  <si>
    <t>PLANILHA DE PREÇOS</t>
  </si>
  <si>
    <t>ITEM</t>
  </si>
  <si>
    <t>DESCRIÇÃO DO SERVIÇO</t>
  </si>
  <si>
    <t>FONTE</t>
  </si>
  <si>
    <t>CÓDIGO</t>
  </si>
  <si>
    <t>UNID</t>
  </si>
  <si>
    <t>QUANT</t>
  </si>
  <si>
    <t>PREÇO UNITÁRIO</t>
  </si>
  <si>
    <t>PREÇO TOTAL</t>
  </si>
  <si>
    <t>Administração de Obra</t>
  </si>
  <si>
    <t>SINAPI</t>
  </si>
  <si>
    <t>MÊS</t>
  </si>
  <si>
    <t>1.4</t>
  </si>
  <si>
    <t>ENCARREGADO GERAL DE OBRAS COM ENCARGOS COMPLEMENTARES</t>
  </si>
  <si>
    <t>2</t>
  </si>
  <si>
    <t>Serviços Preliminares</t>
  </si>
  <si>
    <t>2.1</t>
  </si>
  <si>
    <t>Demolições e Retiradas</t>
  </si>
  <si>
    <t>2.1.1</t>
  </si>
  <si>
    <t>M2</t>
  </si>
  <si>
    <t>SCO</t>
  </si>
  <si>
    <t>2.2</t>
  </si>
  <si>
    <t>2.2.1</t>
  </si>
  <si>
    <t>3</t>
  </si>
  <si>
    <t>3.1</t>
  </si>
  <si>
    <t>3.1.1</t>
  </si>
  <si>
    <t>3.2</t>
  </si>
  <si>
    <t>3.2.1</t>
  </si>
  <si>
    <t>SUB-TOTAL</t>
  </si>
  <si>
    <t>BDI – 27,50%</t>
  </si>
  <si>
    <t>TOTAL GERAL</t>
  </si>
  <si>
    <t>LOCAL: COLÉGIO UNIVERSITÁRIO GERALDO REIS - COLUNI</t>
  </si>
  <si>
    <t>SERVIÇO: SUBSTITUIÇÃO DE JANELAS E MANUTENÇÃO DE PERSIANAS</t>
  </si>
  <si>
    <t>Fornecimento de Janelas de Alumínio</t>
  </si>
  <si>
    <t>94570</t>
  </si>
  <si>
    <t>Manutenção de Persianas</t>
  </si>
  <si>
    <t>UND</t>
  </si>
  <si>
    <t>REMOÇÃO DE JANELAS, DE FORMA MANUAL</t>
  </si>
  <si>
    <t>Aluguel</t>
  </si>
  <si>
    <t>AD 20.15.0100 (/)</t>
  </si>
  <si>
    <t>UN X MES</t>
  </si>
  <si>
    <t>Manutenção de Persianas e Substituição de Janelas</t>
  </si>
  <si>
    <t>JANELA DE ALUMÍNIO DE CORRER COM 2 FOLHAS PARA VIDROS, COM VIDROS, BATENTE, ACABAMENTO COM ACETATO OU BRILHANTE E FERRAGENS. FORNECIMENTO E INSTALAÇÃO. AF_12/2019</t>
  </si>
  <si>
    <r>
      <t>CONTAINER ESCRITÓRIO, VESTIÁRIO OU DEPOSITO, MODELO PADRAO, MEDINDO: (6X2,4X2,55)M, EM ESTRUTURA DE ACO, COMPOSTO POR PISO DE MADEIRA, PAREDES FORRADAS COM COMPENSADO NAVAL, TETO COM ISOLAMENTO TERMICO, COM 1 PORTA DE (0,80X2,10)M, 2 BASCULANTES DE (1,20X1,20) COM INSTALACOES ELETRICAS E HIDRAULICAS. EXCLUSIVE CARGA E DESCARGA E TRANSPORTE IDA E VOLTA</t>
    </r>
    <r>
      <rPr>
        <sz val="16"/>
        <rFont val="Times New Roman"/>
        <family val="1"/>
      </rPr>
      <t xml:space="preserve">. </t>
    </r>
    <r>
      <rPr>
        <sz val="12"/>
        <rFont val="Times New Roman"/>
        <family val="1"/>
        <charset val="1"/>
      </rPr>
      <t>ALUGUEL MENSAL.</t>
    </r>
  </si>
  <si>
    <t>2.1.2</t>
  </si>
  <si>
    <t>TC 05.05.0050 (/)</t>
  </si>
  <si>
    <t>T.KM</t>
  </si>
  <si>
    <t>TRANSPORTE DE CARGA DE QUALQUER NATUREZA; EXCLUSIVE AS DESPESAS DE CARGA E DESCARGA TANTO DE ESPERA DO CAMINHÃOCOMO DE SERVENTE OU EQUIPAMENTO AUXILIAR, EM BAIXA VELOCIDADE (Vm=30Km/h), EM CAMINHÃO DE CARROCERIA FIXA, A ÓLEO DIESEL COM CAPACIDADE ÚTIL DE 7,5t.")</t>
  </si>
  <si>
    <t>SCO: 06/2021</t>
  </si>
  <si>
    <t>UNIDADE</t>
  </si>
  <si>
    <t>QUANTIDADE</t>
  </si>
  <si>
    <t>CUSTO UNITARIO</t>
  </si>
  <si>
    <t>CUSTO TOTAL</t>
  </si>
  <si>
    <t>DESCRIÇÃO</t>
  </si>
  <si>
    <t>AUXILIAR DE SERRALHEIRO COM ENCARGOS COMPLEMENTARES</t>
  </si>
  <si>
    <t>H</t>
  </si>
  <si>
    <t>SERRALHEIRO COM ENCARGOS COMPLEMENTARES</t>
  </si>
  <si>
    <t>MANUTENÇÃO E REPARO EM PERSIANAS DO TIPO BRISE SOLEIL COM FORNECIMENTO E SUBSTITUIÇÃO DE PEÇAS</t>
  </si>
  <si>
    <t>--</t>
  </si>
  <si>
    <t>CHAPA DE ACO GALVANIZADA BITOLA GSG 18, E = 1,25 MM (10,00 KG/M2)</t>
  </si>
  <si>
    <t>KG</t>
  </si>
  <si>
    <t>CHAPA DE ACO FINA A QUENTE BITOLA MSG 18, E = 1,20 MM (9,60 KG/M2)</t>
  </si>
  <si>
    <t>COMPOSIÇÃO 01</t>
  </si>
  <si>
    <t>UN</t>
  </si>
  <si>
    <t>REFERÊNCIA</t>
  </si>
  <si>
    <t>SINAPI - 06/2021</t>
  </si>
  <si>
    <r>
      <t xml:space="preserve">TOTAL </t>
    </r>
    <r>
      <rPr>
        <b/>
        <sz val="12"/>
        <color rgb="FF000000"/>
        <rFont val="Symbol"/>
        <family val="1"/>
        <charset val="2"/>
      </rPr>
      <t>®</t>
    </r>
  </si>
  <si>
    <t>SINAPI: 06/2021</t>
  </si>
  <si>
    <t>DATA: 30/07/2021</t>
  </si>
  <si>
    <t>CARGA E DESCARGA MANUAL DE MATERIAL QUE EXIJA O CONCURSO DE MAIS DE 1 SERVENTE PARA CADA PECA, VERGALHOES, CANCOEIRAS, CAIXAS, MEIO-FIOS, EM CAMINHAO DE CARROCERIA FIXA, A OLEO DIESEL, COM CAPACIDADE UTIL DE 7,5T, INCLUSIVE O TEMPO DE CARGA, DESCARGA E MANOBRA</t>
  </si>
  <si>
    <t>TC 10.05.0050 (/)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</si>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</sst>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R$&quot;\ * #,##0.00_-;\-&quot;R$&quot;\ * #,##0.00_-;_-&quot;R$&quot;\ * &quot;-&quot;??_-;_-@_-"/>
    <numFmt numFmtId="164" formatCode="General_)"/>
    <numFmt numFmtId="165" formatCode="_(* #,##0.00_);_(* \(#,##0.00\);_(* \-??_);_(@_)"/>
    <numFmt numFmtId="166" formatCode="&quot;Cr$&quot;#,##0.00_);&quot;(Cr$&quot;#,##0.00\)"/>
    <numFmt numFmtId="167" formatCode="_(&quot;Cr$&quot;* #,##0_);_(&quot;Cr$&quot;* \(#,##0\);_(&quot;Cr$&quot;* \-_);_(@_)"/>
    <numFmt numFmtId="168" formatCode="&quot;R$ &quot;#,##0.00_);[Red]&quot;(R$ &quot;#,##0.00\)"/>
    <numFmt numFmtId="169" formatCode="[$€]#\!#0.00_);[Red]\([$€]#,##0.00\)"/>
    <numFmt numFmtId="170" formatCode="#.00"/>
    <numFmt numFmtId="171" formatCode="_(&quot;R$ &quot;* #,##0.00_);_(&quot;R$ &quot;* \(#,##0.00\);_(&quot;R$ &quot;* \-??_);_(@_)"/>
    <numFmt numFmtId="172" formatCode="_(\$* #,##0.00_);_(\$* \(#,##0.00\);_(\$* \-??_);_(@_)"/>
    <numFmt numFmtId="173" formatCode="_-&quot;R$ &quot;* #,##0.00_-;&quot;-R$ &quot;* #,##0.00_-;_-&quot;R$ &quot;* \-??_-;_-@_-"/>
    <numFmt numFmtId="174" formatCode="\$#,"/>
    <numFmt numFmtId="175" formatCode="%#.00"/>
    <numFmt numFmtId="176" formatCode="#."/>
    <numFmt numFmtId="177" formatCode="#.##000"/>
    <numFmt numFmtId="178" formatCode="#.##0,"/>
    <numFmt numFmtId="179" formatCode="_-* #,##0.00_-;\-* #,##0.00_-;_-* \-??_-;_-@_-"/>
    <numFmt numFmtId="180" formatCode="&quot;R$ &quot;#,##0.00"/>
    <numFmt numFmtId="181" formatCode="0.0000"/>
  </numFmts>
  <fonts count="31" x14ac:knownFonts="1">
    <font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10"/>
      <name val="MS Sans Serif"/>
      <family val="2"/>
      <charset val="1"/>
    </font>
    <font>
      <b/>
      <sz val="1"/>
      <color rgb="FF000000"/>
      <name val="Courier New"/>
      <family val="3"/>
      <charset val="1"/>
    </font>
    <font>
      <b/>
      <sz val="10"/>
      <color rgb="FF000000"/>
      <name val="Arial"/>
      <family val="2"/>
      <charset val="1"/>
    </font>
    <font>
      <sz val="1"/>
      <color rgb="FF000000"/>
      <name val="Courier New"/>
      <family val="3"/>
      <charset val="1"/>
    </font>
    <font>
      <u/>
      <sz val="11"/>
      <color rgb="FF0000FF"/>
      <name val="Calibri"/>
      <family val="2"/>
      <charset val="1"/>
    </font>
    <font>
      <sz val="10"/>
      <name val="Courier New"/>
      <family val="3"/>
      <charset val="1"/>
    </font>
    <font>
      <sz val="10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7"/>
      <color rgb="FFFF0000"/>
      <name val="Arial"/>
      <family val="2"/>
      <charset val="1"/>
    </font>
    <font>
      <sz val="7"/>
      <name val="Arial"/>
      <family val="2"/>
      <charset val="1"/>
    </font>
    <font>
      <b/>
      <sz val="15"/>
      <color rgb="FF003366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charset val="1"/>
    </font>
    <font>
      <b/>
      <sz val="12"/>
      <color rgb="FF00000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rgb="FF33339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9">
    <xf numFmtId="0" fontId="0" fillId="0" borderId="0"/>
    <xf numFmtId="165" fontId="24" fillId="0" borderId="0" applyBorder="0" applyProtection="0"/>
    <xf numFmtId="164" fontId="1" fillId="0" borderId="0" applyBorder="0"/>
    <xf numFmtId="165" fontId="2" fillId="0" borderId="0"/>
    <xf numFmtId="164" fontId="3" fillId="0" borderId="0" applyBorder="0"/>
    <xf numFmtId="164" fontId="4" fillId="0" borderId="0" applyBorder="0"/>
    <xf numFmtId="164" fontId="5" fillId="0" borderId="0" applyBorder="0"/>
    <xf numFmtId="0" fontId="6" fillId="0" borderId="0"/>
    <xf numFmtId="0" fontId="24" fillId="2" borderId="0" applyBorder="0"/>
    <xf numFmtId="166" fontId="7" fillId="0" borderId="0">
      <protection locked="0"/>
    </xf>
    <xf numFmtId="166" fontId="7" fillId="0" borderId="0">
      <protection locked="0"/>
    </xf>
    <xf numFmtId="165" fontId="24" fillId="0" borderId="0" applyBorder="0" applyProtection="0"/>
    <xf numFmtId="0" fontId="8" fillId="3" borderId="0" applyBorder="0"/>
    <xf numFmtId="167" fontId="24" fillId="0" borderId="0" applyBorder="0" applyProtection="0"/>
    <xf numFmtId="168" fontId="24" fillId="0" borderId="0" applyBorder="0" applyProtection="0"/>
    <xf numFmtId="0" fontId="9" fillId="0" borderId="0">
      <protection locked="0"/>
    </xf>
    <xf numFmtId="169" fontId="24" fillId="0" borderId="0" applyBorder="0" applyProtection="0"/>
    <xf numFmtId="170" fontId="9" fillId="0" borderId="0">
      <protection locked="0"/>
    </xf>
    <xf numFmtId="0" fontId="10" fillId="0" borderId="0" applyBorder="0" applyProtection="0"/>
    <xf numFmtId="0" fontId="11" fillId="0" borderId="0"/>
    <xf numFmtId="171" fontId="24" fillId="0" borderId="0" applyBorder="0" applyProtection="0"/>
    <xf numFmtId="172" fontId="24" fillId="0" borderId="0" applyBorder="0" applyProtection="0"/>
    <xf numFmtId="173" fontId="24" fillId="0" borderId="0" applyBorder="0" applyProtection="0"/>
    <xf numFmtId="174" fontId="9" fillId="0" borderId="0">
      <protection locked="0"/>
    </xf>
    <xf numFmtId="0" fontId="6" fillId="0" borderId="0"/>
    <xf numFmtId="0" fontId="6" fillId="0" borderId="0">
      <alignment vertical="top"/>
    </xf>
    <xf numFmtId="0" fontId="1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2" fontId="12" fillId="0" borderId="0"/>
    <xf numFmtId="2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4" fillId="4" borderId="0"/>
    <xf numFmtId="0" fontId="24" fillId="5" borderId="0" applyBorder="0" applyProtection="0"/>
    <xf numFmtId="175" fontId="9" fillId="0" borderId="0">
      <protection locked="0"/>
    </xf>
    <xf numFmtId="0" fontId="24" fillId="0" borderId="0" applyBorder="0"/>
    <xf numFmtId="4" fontId="9" fillId="0" borderId="0">
      <protection locked="0"/>
    </xf>
    <xf numFmtId="9" fontId="24" fillId="0" borderId="0" applyBorder="0" applyProtection="0"/>
    <xf numFmtId="4" fontId="3" fillId="0" borderId="1"/>
    <xf numFmtId="4" fontId="24" fillId="0" borderId="0" applyBorder="0" applyProtection="0"/>
    <xf numFmtId="165" fontId="24" fillId="0" borderId="0" applyBorder="0" applyProtection="0"/>
    <xf numFmtId="165" fontId="24" fillId="0" borderId="0" applyBorder="0" applyProtection="0"/>
    <xf numFmtId="0" fontId="24" fillId="0" borderId="0" applyBorder="0" applyProtection="0"/>
    <xf numFmtId="0" fontId="13" fillId="2" borderId="0" applyBorder="0"/>
    <xf numFmtId="0" fontId="14" fillId="0" borderId="0" applyBorder="0"/>
    <xf numFmtId="176" fontId="7" fillId="0" borderId="0">
      <protection locked="0"/>
    </xf>
    <xf numFmtId="176" fontId="7" fillId="0" borderId="0">
      <protection locked="0"/>
    </xf>
    <xf numFmtId="0" fontId="15" fillId="0" borderId="0" applyBorder="0"/>
    <xf numFmtId="176" fontId="9" fillId="0" borderId="2">
      <protection locked="0"/>
    </xf>
    <xf numFmtId="0" fontId="16" fillId="0" borderId="3" applyProtection="0"/>
    <xf numFmtId="177" fontId="9" fillId="0" borderId="0">
      <protection locked="0"/>
    </xf>
    <xf numFmtId="178" fontId="9" fillId="0" borderId="0">
      <protection locked="0"/>
    </xf>
    <xf numFmtId="165" fontId="24" fillId="0" borderId="0" applyBorder="0" applyProtection="0"/>
    <xf numFmtId="179" fontId="24" fillId="0" borderId="0" applyBorder="0" applyProtection="0"/>
    <xf numFmtId="179" fontId="24" fillId="0" borderId="0" applyBorder="0" applyProtection="0"/>
    <xf numFmtId="3" fontId="24" fillId="0" borderId="0" applyBorder="0" applyProtection="0"/>
    <xf numFmtId="0" fontId="2" fillId="4" borderId="0"/>
  </cellStyleXfs>
  <cellXfs count="115">
    <xf numFmtId="0" fontId="0" fillId="0" borderId="0" xfId="0"/>
    <xf numFmtId="0" fontId="17" fillId="0" borderId="0" xfId="0" applyFont="1"/>
    <xf numFmtId="4" fontId="17" fillId="0" borderId="0" xfId="0" applyNumberFormat="1" applyFont="1"/>
    <xf numFmtId="180" fontId="17" fillId="0" borderId="0" xfId="0" applyNumberFormat="1" applyFont="1"/>
    <xf numFmtId="0" fontId="17" fillId="0" borderId="6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4" fontId="17" fillId="0" borderId="0" xfId="0" applyNumberFormat="1" applyFont="1" applyBorder="1" applyProtection="1">
      <protection hidden="1"/>
    </xf>
    <xf numFmtId="180" fontId="17" fillId="0" borderId="0" xfId="0" applyNumberFormat="1" applyFont="1" applyBorder="1" applyProtection="1">
      <protection hidden="1"/>
    </xf>
    <xf numFmtId="180" fontId="17" fillId="0" borderId="7" xfId="0" applyNumberFormat="1" applyFont="1" applyBorder="1" applyProtection="1">
      <protection hidden="1"/>
    </xf>
    <xf numFmtId="0" fontId="17" fillId="0" borderId="0" xfId="0" applyFont="1" applyBorder="1"/>
    <xf numFmtId="0" fontId="20" fillId="0" borderId="10" xfId="0" applyFont="1" applyBorder="1" applyProtection="1">
      <protection hidden="1"/>
    </xf>
    <xf numFmtId="10" fontId="18" fillId="0" borderId="10" xfId="0" applyNumberFormat="1" applyFont="1" applyBorder="1" applyProtection="1">
      <protection hidden="1"/>
    </xf>
    <xf numFmtId="180" fontId="20" fillId="0" borderId="0" xfId="0" applyNumberFormat="1" applyFont="1" applyBorder="1"/>
    <xf numFmtId="0" fontId="17" fillId="0" borderId="0" xfId="28" applyFont="1" applyBorder="1" applyAlignment="1" applyProtection="1">
      <alignment vertical="center" wrapText="1"/>
      <protection hidden="1"/>
    </xf>
    <xf numFmtId="4" fontId="17" fillId="0" borderId="0" xfId="28" applyNumberFormat="1" applyFont="1" applyBorder="1" applyAlignment="1" applyProtection="1">
      <alignment vertical="center" wrapText="1"/>
      <protection hidden="1"/>
    </xf>
    <xf numFmtId="180" fontId="17" fillId="0" borderId="0" xfId="28" applyNumberFormat="1" applyFont="1" applyBorder="1" applyAlignment="1" applyProtection="1">
      <alignment vertical="center" wrapText="1"/>
      <protection hidden="1"/>
    </xf>
    <xf numFmtId="180" fontId="20" fillId="0" borderId="7" xfId="28" applyNumberFormat="1" applyFont="1" applyBorder="1" applyAlignment="1" applyProtection="1">
      <alignment vertical="center" wrapText="1"/>
      <protection hidden="1"/>
    </xf>
    <xf numFmtId="10" fontId="17" fillId="0" borderId="0" xfId="28" applyNumberFormat="1" applyFont="1" applyBorder="1" applyAlignment="1">
      <alignment vertical="center" wrapText="1"/>
    </xf>
    <xf numFmtId="180" fontId="17" fillId="0" borderId="0" xfId="28" applyNumberFormat="1" applyFont="1" applyBorder="1" applyAlignment="1">
      <alignment vertical="center" wrapText="1"/>
    </xf>
    <xf numFmtId="0" fontId="20" fillId="0" borderId="12" xfId="28" applyFont="1" applyBorder="1" applyAlignment="1" applyProtection="1">
      <alignment vertical="center"/>
      <protection hidden="1"/>
    </xf>
    <xf numFmtId="0" fontId="17" fillId="0" borderId="13" xfId="28" applyFont="1" applyBorder="1" applyAlignment="1" applyProtection="1">
      <alignment vertical="center"/>
      <protection hidden="1"/>
    </xf>
    <xf numFmtId="4" fontId="17" fillId="0" borderId="13" xfId="28" applyNumberFormat="1" applyFont="1" applyBorder="1" applyAlignment="1" applyProtection="1">
      <alignment vertical="center"/>
      <protection hidden="1"/>
    </xf>
    <xf numFmtId="180" fontId="17" fillId="0" borderId="13" xfId="28" applyNumberFormat="1" applyFont="1" applyBorder="1" applyAlignment="1" applyProtection="1">
      <alignment vertical="center"/>
      <protection hidden="1"/>
    </xf>
    <xf numFmtId="180" fontId="20" fillId="0" borderId="14" xfId="28" applyNumberFormat="1" applyFont="1" applyBorder="1" applyAlignment="1" applyProtection="1">
      <alignment vertical="center"/>
      <protection hidden="1"/>
    </xf>
    <xf numFmtId="10" fontId="17" fillId="0" borderId="0" xfId="28" applyNumberFormat="1" applyFont="1" applyBorder="1" applyAlignment="1">
      <alignment vertical="center"/>
    </xf>
    <xf numFmtId="180" fontId="17" fillId="0" borderId="0" xfId="28" applyNumberFormat="1" applyFont="1" applyBorder="1" applyAlignment="1">
      <alignment vertical="center"/>
    </xf>
    <xf numFmtId="0" fontId="20" fillId="0" borderId="15" xfId="28" applyFont="1" applyBorder="1" applyAlignment="1" applyProtection="1">
      <alignment horizontal="center" vertical="center"/>
      <protection hidden="1"/>
    </xf>
    <xf numFmtId="0" fontId="20" fillId="0" borderId="16" xfId="28" applyFont="1" applyBorder="1" applyAlignment="1" applyProtection="1">
      <alignment horizontal="center" vertical="center"/>
      <protection hidden="1"/>
    </xf>
    <xf numFmtId="0" fontId="20" fillId="0" borderId="16" xfId="30" applyFont="1" applyBorder="1" applyAlignment="1" applyProtection="1">
      <alignment horizontal="center" vertical="center" wrapText="1"/>
      <protection hidden="1"/>
    </xf>
    <xf numFmtId="4" fontId="20" fillId="0" borderId="16" xfId="30" applyNumberFormat="1" applyFont="1" applyBorder="1" applyAlignment="1" applyProtection="1">
      <alignment horizontal="center" vertical="center" wrapText="1"/>
      <protection hidden="1"/>
    </xf>
    <xf numFmtId="180" fontId="18" fillId="0" borderId="16" xfId="51" applyNumberFormat="1" applyFont="1" applyBorder="1" applyAlignment="1" applyProtection="1">
      <alignment horizontal="center" vertical="center" wrapText="1"/>
      <protection hidden="1"/>
    </xf>
    <xf numFmtId="180" fontId="20" fillId="0" borderId="17" xfId="51" applyNumberFormat="1" applyFont="1" applyBorder="1" applyAlignment="1" applyProtection="1">
      <alignment horizontal="center" vertical="center" wrapText="1"/>
      <protection hidden="1"/>
    </xf>
    <xf numFmtId="0" fontId="20" fillId="4" borderId="18" xfId="28" applyFont="1" applyFill="1" applyBorder="1" applyAlignment="1" applyProtection="1">
      <alignment horizontal="center" vertical="center"/>
      <protection hidden="1"/>
    </xf>
    <xf numFmtId="0" fontId="20" fillId="4" borderId="19" xfId="28" applyFont="1" applyFill="1" applyBorder="1" applyAlignment="1" applyProtection="1">
      <alignment horizontal="left" vertical="center"/>
      <protection hidden="1"/>
    </xf>
    <xf numFmtId="0" fontId="20" fillId="4" borderId="19" xfId="30" applyFont="1" applyFill="1" applyBorder="1" applyAlignment="1" applyProtection="1">
      <alignment horizontal="center" vertical="center" wrapText="1"/>
      <protection hidden="1"/>
    </xf>
    <xf numFmtId="4" fontId="20" fillId="4" borderId="19" xfId="30" applyNumberFormat="1" applyFont="1" applyFill="1" applyBorder="1" applyAlignment="1" applyProtection="1">
      <alignment horizontal="center" vertical="center" wrapText="1"/>
      <protection hidden="1"/>
    </xf>
    <xf numFmtId="180" fontId="18" fillId="4" borderId="19" xfId="51" applyNumberFormat="1" applyFont="1" applyFill="1" applyBorder="1" applyAlignment="1" applyProtection="1">
      <alignment horizontal="center" vertical="center" wrapText="1"/>
      <protection hidden="1"/>
    </xf>
    <xf numFmtId="180" fontId="18" fillId="4" borderId="20" xfId="1" applyNumberFormat="1" applyFont="1" applyFill="1" applyBorder="1" applyAlignment="1" applyProtection="1">
      <alignment horizontal="right" vertical="center" wrapText="1"/>
      <protection hidden="1"/>
    </xf>
    <xf numFmtId="0" fontId="17" fillId="4" borderId="0" xfId="0" applyFont="1" applyFill="1" applyBorder="1"/>
    <xf numFmtId="0" fontId="17" fillId="4" borderId="0" xfId="0" applyFont="1" applyFill="1"/>
    <xf numFmtId="49" fontId="21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22" xfId="0" applyFont="1" applyFill="1" applyBorder="1" applyAlignment="1" applyProtection="1">
      <alignment vertical="center" wrapText="1"/>
      <protection hidden="1"/>
    </xf>
    <xf numFmtId="0" fontId="21" fillId="4" borderId="22" xfId="0" applyFont="1" applyFill="1" applyBorder="1" applyAlignment="1" applyProtection="1">
      <alignment horizontal="center" vertical="center" wrapText="1"/>
      <protection hidden="1"/>
    </xf>
    <xf numFmtId="4" fontId="21" fillId="4" borderId="22" xfId="0" applyNumberFormat="1" applyFont="1" applyFill="1" applyBorder="1" applyAlignment="1" applyProtection="1">
      <alignment horizontal="center" vertical="center" wrapText="1"/>
      <protection hidden="1"/>
    </xf>
    <xf numFmtId="180" fontId="21" fillId="4" borderId="22" xfId="0" applyNumberFormat="1" applyFont="1" applyFill="1" applyBorder="1" applyAlignment="1">
      <alignment horizontal="center" vertical="center"/>
    </xf>
    <xf numFmtId="180" fontId="21" fillId="4" borderId="20" xfId="1" applyNumberFormat="1" applyFont="1" applyFill="1" applyBorder="1" applyAlignment="1" applyProtection="1">
      <alignment horizontal="right" vertical="center" wrapText="1"/>
      <protection hidden="1"/>
    </xf>
    <xf numFmtId="0" fontId="22" fillId="4" borderId="0" xfId="0" applyFont="1" applyFill="1"/>
    <xf numFmtId="49" fontId="20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22" xfId="0" applyFont="1" applyFill="1" applyBorder="1" applyAlignment="1" applyProtection="1">
      <alignment horizontal="left" vertical="center" wrapText="1"/>
      <protection hidden="1"/>
    </xf>
    <xf numFmtId="0" fontId="20" fillId="4" borderId="22" xfId="30" applyFont="1" applyFill="1" applyBorder="1" applyAlignment="1" applyProtection="1">
      <alignment horizontal="center" vertical="center" wrapText="1"/>
      <protection hidden="1"/>
    </xf>
    <xf numFmtId="4" fontId="20" fillId="4" borderId="22" xfId="30" applyNumberFormat="1" applyFont="1" applyFill="1" applyBorder="1" applyAlignment="1" applyProtection="1">
      <alignment horizontal="center" vertical="center" wrapText="1"/>
      <protection hidden="1"/>
    </xf>
    <xf numFmtId="180" fontId="20" fillId="4" borderId="22" xfId="51" applyNumberFormat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/>
    <xf numFmtId="49" fontId="18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23" xfId="0" applyFont="1" applyFill="1" applyBorder="1" applyAlignment="1" applyProtection="1">
      <alignment horizontal="left" vertical="center" wrapText="1"/>
      <protection hidden="1"/>
    </xf>
    <xf numFmtId="0" fontId="21" fillId="4" borderId="22" xfId="0" applyFont="1" applyFill="1" applyBorder="1" applyAlignment="1" applyProtection="1">
      <alignment horizontal="left" vertical="center" wrapText="1"/>
      <protection hidden="1"/>
    </xf>
    <xf numFmtId="49" fontId="21" fillId="4" borderId="22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21" xfId="0" applyNumberFormat="1" applyFont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left" vertical="center" wrapText="1"/>
      <protection hidden="1"/>
    </xf>
    <xf numFmtId="0" fontId="21" fillId="0" borderId="22" xfId="0" applyFont="1" applyBorder="1" applyAlignment="1" applyProtection="1">
      <alignment horizontal="center" vertical="center" wrapText="1"/>
      <protection hidden="1"/>
    </xf>
    <xf numFmtId="49" fontId="21" fillId="0" borderId="22" xfId="0" applyNumberFormat="1" applyFont="1" applyBorder="1" applyAlignment="1" applyProtection="1">
      <alignment horizontal="center" vertical="center" wrapText="1"/>
      <protection hidden="1"/>
    </xf>
    <xf numFmtId="4" fontId="21" fillId="0" borderId="22" xfId="0" applyNumberFormat="1" applyFont="1" applyBorder="1" applyAlignment="1" applyProtection="1">
      <alignment horizontal="center" vertical="center" wrapText="1"/>
      <protection hidden="1"/>
    </xf>
    <xf numFmtId="180" fontId="21" fillId="0" borderId="22" xfId="0" applyNumberFormat="1" applyFont="1" applyBorder="1" applyAlignment="1">
      <alignment horizontal="center" vertical="center"/>
    </xf>
    <xf numFmtId="180" fontId="18" fillId="0" borderId="20" xfId="1" applyNumberFormat="1" applyFont="1" applyBorder="1" applyAlignment="1" applyProtection="1">
      <alignment horizontal="right" vertical="center" wrapText="1"/>
      <protection hidden="1"/>
    </xf>
    <xf numFmtId="0" fontId="21" fillId="0" borderId="0" xfId="0" applyFont="1"/>
    <xf numFmtId="0" fontId="22" fillId="0" borderId="0" xfId="0" applyFont="1"/>
    <xf numFmtId="180" fontId="21" fillId="0" borderId="20" xfId="1" applyNumberFormat="1" applyFont="1" applyBorder="1" applyAlignment="1" applyProtection="1">
      <alignment horizontal="right" vertical="center" wrapText="1"/>
      <protection hidden="1"/>
    </xf>
    <xf numFmtId="0" fontId="22" fillId="0" borderId="24" xfId="0" applyFont="1" applyBorder="1" applyAlignment="1" applyProtection="1">
      <alignment vertical="center"/>
      <protection hidden="1"/>
    </xf>
    <xf numFmtId="0" fontId="22" fillId="0" borderId="25" xfId="0" applyFont="1" applyBorder="1" applyAlignment="1" applyProtection="1">
      <alignment vertical="center"/>
      <protection hidden="1"/>
    </xf>
    <xf numFmtId="4" fontId="22" fillId="0" borderId="25" xfId="0" applyNumberFormat="1" applyFont="1" applyBorder="1" applyAlignment="1" applyProtection="1">
      <alignment vertical="center"/>
      <protection hidden="1"/>
    </xf>
    <xf numFmtId="10" fontId="18" fillId="0" borderId="25" xfId="0" applyNumberFormat="1" applyFont="1" applyBorder="1" applyAlignment="1" applyProtection="1">
      <alignment horizontal="right" vertical="center"/>
      <protection hidden="1"/>
    </xf>
    <xf numFmtId="180" fontId="18" fillId="0" borderId="26" xfId="0" applyNumberFormat="1" applyFont="1" applyBorder="1" applyAlignment="1" applyProtection="1">
      <alignment vertical="center"/>
      <protection hidden="1"/>
    </xf>
    <xf numFmtId="0" fontId="22" fillId="0" borderId="6" xfId="0" applyFont="1" applyBorder="1" applyProtection="1">
      <protection hidden="1"/>
    </xf>
    <xf numFmtId="0" fontId="22" fillId="0" borderId="0" xfId="0" applyFont="1" applyBorder="1" applyProtection="1">
      <protection hidden="1"/>
    </xf>
    <xf numFmtId="4" fontId="22" fillId="0" borderId="0" xfId="0" applyNumberFormat="1" applyFont="1" applyBorder="1" applyProtection="1">
      <protection hidden="1"/>
    </xf>
    <xf numFmtId="10" fontId="21" fillId="0" borderId="0" xfId="0" applyNumberFormat="1" applyFont="1" applyBorder="1" applyAlignment="1" applyProtection="1">
      <alignment horizontal="right"/>
      <protection hidden="1"/>
    </xf>
    <xf numFmtId="180" fontId="21" fillId="0" borderId="7" xfId="0" applyNumberFormat="1" applyFont="1" applyBorder="1" applyProtection="1">
      <protection hidden="1"/>
    </xf>
    <xf numFmtId="0" fontId="23" fillId="0" borderId="24" xfId="0" applyFont="1" applyBorder="1" applyAlignment="1" applyProtection="1">
      <alignment vertical="center"/>
      <protection hidden="1"/>
    </xf>
    <xf numFmtId="0" fontId="23" fillId="0" borderId="25" xfId="0" applyFont="1" applyBorder="1" applyAlignment="1" applyProtection="1">
      <alignment vertical="center"/>
      <protection hidden="1"/>
    </xf>
    <xf numFmtId="4" fontId="23" fillId="0" borderId="25" xfId="0" applyNumberFormat="1" applyFont="1" applyBorder="1" applyAlignment="1" applyProtection="1">
      <alignment vertical="center"/>
      <protection hidden="1"/>
    </xf>
    <xf numFmtId="4" fontId="22" fillId="0" borderId="0" xfId="0" applyNumberFormat="1" applyFont="1"/>
    <xf numFmtId="180" fontId="22" fillId="0" borderId="0" xfId="0" applyNumberFormat="1" applyFont="1"/>
    <xf numFmtId="180" fontId="20" fillId="0" borderId="11" xfId="0" applyNumberFormat="1" applyFont="1" applyFill="1" applyBorder="1" applyProtection="1">
      <protection hidden="1"/>
    </xf>
    <xf numFmtId="49" fontId="25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3" xfId="0" applyFont="1" applyFill="1" applyBorder="1" applyAlignment="1" applyProtection="1">
      <alignment vertical="center" wrapText="1"/>
      <protection hidden="1"/>
    </xf>
    <xf numFmtId="0" fontId="25" fillId="4" borderId="22" xfId="0" applyFont="1" applyFill="1" applyBorder="1" applyAlignment="1" applyProtection="1">
      <alignment horizontal="center" vertical="center" wrapText="1"/>
      <protection hidden="1"/>
    </xf>
    <xf numFmtId="4" fontId="25" fillId="4" borderId="22" xfId="0" applyNumberFormat="1" applyFont="1" applyFill="1" applyBorder="1" applyAlignment="1" applyProtection="1">
      <alignment horizontal="center" vertical="center" wrapText="1"/>
      <protection hidden="1"/>
    </xf>
    <xf numFmtId="180" fontId="25" fillId="4" borderId="22" xfId="0" applyNumberFormat="1" applyFont="1" applyFill="1" applyBorder="1" applyAlignment="1">
      <alignment horizontal="center" vertical="center"/>
    </xf>
    <xf numFmtId="180" fontId="25" fillId="4" borderId="20" xfId="1" applyNumberFormat="1" applyFont="1" applyFill="1" applyBorder="1" applyAlignment="1" applyProtection="1">
      <alignment horizontal="right" vertical="center" wrapText="1"/>
      <protection hidden="1"/>
    </xf>
    <xf numFmtId="14" fontId="22" fillId="0" borderId="0" xfId="0" applyNumberFormat="1" applyFont="1" applyBorder="1" applyProtection="1">
      <protection hidden="1"/>
    </xf>
    <xf numFmtId="17" fontId="23" fillId="0" borderId="25" xfId="0" applyNumberFormat="1" applyFont="1" applyBorder="1" applyAlignment="1" applyProtection="1">
      <alignment vertical="center"/>
      <protection hidden="1"/>
    </xf>
    <xf numFmtId="0" fontId="21" fillId="4" borderId="2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81" fontId="0" fillId="0" borderId="28" xfId="0" applyNumberFormat="1" applyBorder="1" applyAlignment="1">
      <alignment horizontal="right" vertical="center"/>
    </xf>
    <xf numFmtId="44" fontId="0" fillId="0" borderId="28" xfId="0" applyNumberFormat="1" applyBorder="1" applyAlignment="1">
      <alignment horizontal="right" vertical="center"/>
    </xf>
    <xf numFmtId="44" fontId="0" fillId="0" borderId="29" xfId="0" applyNumberFormat="1" applyBorder="1" applyAlignment="1">
      <alignment horizontal="right" vertical="center"/>
    </xf>
    <xf numFmtId="0" fontId="28" fillId="6" borderId="33" xfId="0" applyFont="1" applyFill="1" applyBorder="1" applyAlignment="1">
      <alignment horizontal="center" vertical="center"/>
    </xf>
    <xf numFmtId="0" fontId="28" fillId="6" borderId="34" xfId="0" applyFont="1" applyFill="1" applyBorder="1" applyAlignment="1">
      <alignment vertical="center"/>
    </xf>
    <xf numFmtId="0" fontId="28" fillId="6" borderId="35" xfId="0" applyFont="1" applyFill="1" applyBorder="1" applyAlignment="1">
      <alignment horizontal="center" vertical="center"/>
    </xf>
    <xf numFmtId="44" fontId="28" fillId="0" borderId="32" xfId="0" applyNumberFormat="1" applyFont="1" applyBorder="1" applyAlignment="1">
      <alignment vertical="center"/>
    </xf>
    <xf numFmtId="0" fontId="18" fillId="0" borderId="5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/>
      <protection hidden="1"/>
    </xf>
    <xf numFmtId="0" fontId="20" fillId="0" borderId="9" xfId="28" applyFont="1" applyBorder="1" applyAlignment="1" applyProtection="1">
      <alignment horizontal="left" vertical="center" wrapText="1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</cellXfs>
  <cellStyles count="69">
    <cellStyle name="1" xfId="2" xr:uid="{00000000-0005-0000-0000-000000000000}"/>
    <cellStyle name="12" xfId="3" xr:uid="{00000000-0005-0000-0000-000001000000}"/>
    <cellStyle name="2.1" xfId="4" xr:uid="{00000000-0005-0000-0000-000002000000}"/>
    <cellStyle name="2.1.1" xfId="5" xr:uid="{00000000-0005-0000-0000-000003000000}"/>
    <cellStyle name="2.1.1.1" xfId="6" xr:uid="{00000000-0005-0000-0000-000004000000}"/>
    <cellStyle name="arrafo de 5" xfId="7" xr:uid="{00000000-0005-0000-0000-000005000000}"/>
    <cellStyle name="Cabe‡alho 1" xfId="9" xr:uid="{00000000-0005-0000-0000-000006000000}"/>
    <cellStyle name="Cabe‡alho 2" xfId="10" xr:uid="{00000000-0005-0000-0000-000007000000}"/>
    <cellStyle name="CABEÇALHO" xfId="8" xr:uid="{00000000-0005-0000-0000-000008000000}"/>
    <cellStyle name="Comma_Q. Transporte LOTE 01" xfId="11" xr:uid="{00000000-0005-0000-0000-000009000000}"/>
    <cellStyle name="CPU" xfId="12" xr:uid="{00000000-0005-0000-0000-00000A000000}"/>
    <cellStyle name="Currency [0]_Q. Transporte LOTE 01" xfId="13" xr:uid="{00000000-0005-0000-0000-00000B000000}"/>
    <cellStyle name="Currency_Croqui de Localização" xfId="14" xr:uid="{00000000-0005-0000-0000-00000C000000}"/>
    <cellStyle name="Data" xfId="15" xr:uid="{00000000-0005-0000-0000-00000D000000}"/>
    <cellStyle name="Euro" xfId="16" xr:uid="{00000000-0005-0000-0000-00000E000000}"/>
    <cellStyle name="Fixo" xfId="17" xr:uid="{00000000-0005-0000-0000-00000F000000}"/>
    <cellStyle name="Hiperlink 2" xfId="18" xr:uid="{00000000-0005-0000-0000-000010000000}"/>
    <cellStyle name="Indefinido" xfId="19" xr:uid="{00000000-0005-0000-0000-000011000000}"/>
    <cellStyle name="ÌTENS" xfId="68" xr:uid="{00000000-0005-0000-0000-000012000000}"/>
    <cellStyle name="Moeda 2" xfId="20" xr:uid="{00000000-0005-0000-0000-000013000000}"/>
    <cellStyle name="Moeda 2 2" xfId="21" xr:uid="{00000000-0005-0000-0000-000014000000}"/>
    <cellStyle name="Moeda 3" xfId="22" xr:uid="{00000000-0005-0000-0000-000015000000}"/>
    <cellStyle name="Moeda0" xfId="23" xr:uid="{00000000-0005-0000-0000-000016000000}"/>
    <cellStyle name="Normal" xfId="0" builtinId="0"/>
    <cellStyle name="Normal 10" xfId="24" xr:uid="{00000000-0005-0000-0000-000018000000}"/>
    <cellStyle name="Normal 11" xfId="25" xr:uid="{00000000-0005-0000-0000-000019000000}"/>
    <cellStyle name="Normal 12" xfId="26" xr:uid="{00000000-0005-0000-0000-00001A000000}"/>
    <cellStyle name="Normal 12 2" xfId="27" xr:uid="{00000000-0005-0000-0000-00001B000000}"/>
    <cellStyle name="Normal 13" xfId="28" xr:uid="{00000000-0005-0000-0000-00001C000000}"/>
    <cellStyle name="Normal 14" xfId="29" xr:uid="{00000000-0005-0000-0000-00001D000000}"/>
    <cellStyle name="Normal 2" xfId="30" xr:uid="{00000000-0005-0000-0000-00001E000000}"/>
    <cellStyle name="Normal 2 2" xfId="31" xr:uid="{00000000-0005-0000-0000-00001F000000}"/>
    <cellStyle name="Normal 2 2 2" xfId="32" xr:uid="{00000000-0005-0000-0000-000020000000}"/>
    <cellStyle name="Normal 25" xfId="33" xr:uid="{00000000-0005-0000-0000-000021000000}"/>
    <cellStyle name="Normal 3" xfId="34" xr:uid="{00000000-0005-0000-0000-000022000000}"/>
    <cellStyle name="Normal 3 2" xfId="35" xr:uid="{00000000-0005-0000-0000-000023000000}"/>
    <cellStyle name="Normal 4" xfId="36" xr:uid="{00000000-0005-0000-0000-000024000000}"/>
    <cellStyle name="Normal 5" xfId="37" xr:uid="{00000000-0005-0000-0000-000025000000}"/>
    <cellStyle name="Normal 6" xfId="38" xr:uid="{00000000-0005-0000-0000-000026000000}"/>
    <cellStyle name="Normal 7" xfId="39" xr:uid="{00000000-0005-0000-0000-000027000000}"/>
    <cellStyle name="Normal 7 2 2" xfId="40" xr:uid="{00000000-0005-0000-0000-000028000000}"/>
    <cellStyle name="Normal 8" xfId="41" xr:uid="{00000000-0005-0000-0000-000029000000}"/>
    <cellStyle name="Normal 8 2" xfId="42" xr:uid="{00000000-0005-0000-0000-00002A000000}"/>
    <cellStyle name="Normal 9" xfId="43" xr:uid="{00000000-0005-0000-0000-00002B000000}"/>
    <cellStyle name="NUMEROS" xfId="44" xr:uid="{00000000-0005-0000-0000-00002C000000}"/>
    <cellStyle name="padroes" xfId="45" xr:uid="{00000000-0005-0000-0000-00002D000000}"/>
    <cellStyle name="Percentual" xfId="46" xr:uid="{00000000-0005-0000-0000-00002E000000}"/>
    <cellStyle name="planilhas" xfId="47" xr:uid="{00000000-0005-0000-0000-00002F000000}"/>
    <cellStyle name="Ponto" xfId="48" xr:uid="{00000000-0005-0000-0000-000030000000}"/>
    <cellStyle name="Porcentagem 2" xfId="49" xr:uid="{00000000-0005-0000-0000-000031000000}"/>
    <cellStyle name="R$" xfId="50" xr:uid="{00000000-0005-0000-0000-000032000000}"/>
    <cellStyle name="Separador de milhares 2" xfId="51" xr:uid="{00000000-0005-0000-0000-000033000000}"/>
    <cellStyle name="Separador de milhares 3" xfId="52" xr:uid="{00000000-0005-0000-0000-000034000000}"/>
    <cellStyle name="Separador de milhares 4" xfId="53" xr:uid="{00000000-0005-0000-0000-000035000000}"/>
    <cellStyle name="Separador de milhares 5" xfId="54" xr:uid="{00000000-0005-0000-0000-000036000000}"/>
    <cellStyle name="SUBTOTAIS" xfId="55" xr:uid="{00000000-0005-0000-0000-000037000000}"/>
    <cellStyle name="SUMA PARCIAL" xfId="56" xr:uid="{00000000-0005-0000-0000-000038000000}"/>
    <cellStyle name="Título 1 1" xfId="61" xr:uid="{00000000-0005-0000-0000-000039000000}"/>
    <cellStyle name="Titulo1" xfId="57" xr:uid="{00000000-0005-0000-0000-00003A000000}"/>
    <cellStyle name="Titulo2" xfId="58" xr:uid="{00000000-0005-0000-0000-00003B000000}"/>
    <cellStyle name="TITULOS" xfId="59" xr:uid="{00000000-0005-0000-0000-00003C000000}"/>
    <cellStyle name="Total 2" xfId="60" xr:uid="{00000000-0005-0000-0000-00003D000000}"/>
    <cellStyle name="V¡rgula" xfId="62" xr:uid="{00000000-0005-0000-0000-00003E000000}"/>
    <cellStyle name="V¡rgula0" xfId="63" xr:uid="{00000000-0005-0000-0000-00003F000000}"/>
    <cellStyle name="Vírgula" xfId="1" builtinId="3"/>
    <cellStyle name="Vírgula 2" xfId="64" xr:uid="{00000000-0005-0000-0000-000041000000}"/>
    <cellStyle name="Vírgula 2 2" xfId="65" xr:uid="{00000000-0005-0000-0000-000042000000}"/>
    <cellStyle name="Vírgula 3" xfId="66" xr:uid="{00000000-0005-0000-0000-000043000000}"/>
    <cellStyle name="Vírgula0" xfId="67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213480</xdr:colOff>
      <xdr:row>0</xdr:row>
      <xdr:rowOff>40320</xdr:rowOff>
    </xdr:from>
    <xdr:to>
      <xdr:col>4</xdr:col>
      <xdr:colOff>30240</xdr:colOff>
      <xdr:row>5</xdr:row>
      <xdr:rowOff>122040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94120" y="40320"/>
          <a:ext cx="1116720" cy="1033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95040</xdr:colOff>
      <xdr:row>0</xdr:row>
      <xdr:rowOff>72000</xdr:rowOff>
    </xdr:from>
    <xdr:to>
      <xdr:col>1</xdr:col>
      <xdr:colOff>1716840</xdr:colOff>
      <xdr:row>5</xdr:row>
      <xdr:rowOff>157680</xdr:rowOff>
    </xdr:to>
    <xdr:pic>
      <xdr:nvPicPr>
        <xdr:cNvPr id="3" name="Figura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87680" y="72000"/>
          <a:ext cx="1621800" cy="1037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25"/>
  <sheetViews>
    <sheetView showGridLines="0" tabSelected="1" zoomScale="90" zoomScaleNormal="90" workbookViewId="0">
      <pane xSplit="1" ySplit="18" topLeftCell="B28" activePane="bottomRight" state="frozen"/>
      <selection pane="topRight" activeCell="B1" sqref="B1"/>
      <selection pane="bottomLeft" activeCell="A19" sqref="A19"/>
      <selection pane="bottomRight" sqref="A1:H37"/>
    </sheetView>
  </sheetViews>
  <sheetFormatPr defaultColWidth="9.140625" defaultRowHeight="15.75" x14ac:dyDescent="0.25"/>
  <cols>
    <col min="1" max="1" width="9.85546875" style="1" customWidth="1"/>
    <col min="2" max="2" width="54.5703125" style="1" customWidth="1"/>
    <col min="3" max="3" width="16.7109375" style="1" customWidth="1"/>
    <col min="4" max="4" width="18.42578125" style="1" customWidth="1"/>
    <col min="5" max="5" width="13.140625" style="1" customWidth="1"/>
    <col min="6" max="6" width="13.140625" style="2" customWidth="1"/>
    <col min="7" max="8" width="20.28515625" style="3" customWidth="1"/>
    <col min="9" max="10" width="12.7109375" style="1" customWidth="1"/>
    <col min="11" max="1024" width="9.140625" style="1"/>
  </cols>
  <sheetData>
    <row r="1" spans="1:10" x14ac:dyDescent="0.25">
      <c r="A1" s="110"/>
      <c r="B1" s="110"/>
      <c r="C1" s="110"/>
      <c r="D1" s="110"/>
      <c r="E1" s="110"/>
      <c r="F1" s="110"/>
      <c r="G1" s="110"/>
      <c r="H1" s="110"/>
    </row>
    <row r="2" spans="1:10" x14ac:dyDescent="0.25">
      <c r="A2" s="110"/>
      <c r="B2" s="110"/>
      <c r="C2" s="110"/>
      <c r="D2" s="110"/>
      <c r="E2" s="110"/>
      <c r="F2" s="110"/>
      <c r="G2" s="110"/>
      <c r="H2" s="110"/>
    </row>
    <row r="3" spans="1:10" x14ac:dyDescent="0.25">
      <c r="A3" s="110"/>
      <c r="B3" s="110"/>
      <c r="C3" s="110"/>
      <c r="D3" s="110"/>
      <c r="E3" s="110"/>
      <c r="F3" s="110"/>
      <c r="G3" s="110"/>
      <c r="H3" s="110"/>
    </row>
    <row r="4" spans="1:10" x14ac:dyDescent="0.25">
      <c r="A4" s="110"/>
      <c r="B4" s="110"/>
      <c r="C4" s="110"/>
      <c r="D4" s="110"/>
      <c r="E4" s="110"/>
      <c r="F4" s="110"/>
      <c r="G4" s="110"/>
      <c r="H4" s="110"/>
    </row>
    <row r="5" spans="1:10" x14ac:dyDescent="0.25">
      <c r="A5" s="110"/>
      <c r="B5" s="110"/>
      <c r="C5" s="110"/>
      <c r="D5" s="110"/>
      <c r="E5" s="110"/>
      <c r="F5" s="110"/>
      <c r="G5" s="110"/>
      <c r="H5" s="110"/>
    </row>
    <row r="6" spans="1:10" x14ac:dyDescent="0.25">
      <c r="A6" s="110"/>
      <c r="B6" s="110"/>
      <c r="C6" s="110"/>
      <c r="D6" s="110"/>
      <c r="E6" s="110"/>
      <c r="F6" s="110"/>
      <c r="G6" s="110"/>
      <c r="H6" s="110"/>
    </row>
    <row r="7" spans="1:10" x14ac:dyDescent="0.25">
      <c r="A7" s="107" t="s">
        <v>0</v>
      </c>
      <c r="B7" s="107"/>
      <c r="C7" s="107"/>
      <c r="D7" s="107"/>
      <c r="E7" s="107"/>
      <c r="F7" s="107"/>
      <c r="G7" s="107"/>
      <c r="H7" s="107"/>
    </row>
    <row r="8" spans="1:10" x14ac:dyDescent="0.25">
      <c r="A8" s="107" t="s">
        <v>1</v>
      </c>
      <c r="B8" s="107"/>
      <c r="C8" s="107"/>
      <c r="D8" s="107"/>
      <c r="E8" s="107"/>
      <c r="F8" s="107"/>
      <c r="G8" s="107"/>
      <c r="H8" s="107"/>
    </row>
    <row r="9" spans="1:10" x14ac:dyDescent="0.25">
      <c r="A9" s="107" t="s">
        <v>2</v>
      </c>
      <c r="B9" s="107"/>
      <c r="C9" s="107"/>
      <c r="D9" s="107"/>
      <c r="E9" s="107"/>
      <c r="F9" s="107"/>
      <c r="G9" s="107"/>
      <c r="H9" s="107"/>
    </row>
    <row r="10" spans="1:10" x14ac:dyDescent="0.25">
      <c r="A10" s="107" t="s">
        <v>3</v>
      </c>
      <c r="B10" s="107"/>
      <c r="C10" s="107"/>
      <c r="D10" s="107"/>
      <c r="E10" s="107"/>
      <c r="F10" s="107"/>
      <c r="G10" s="107"/>
      <c r="H10" s="107"/>
    </row>
    <row r="11" spans="1:10" x14ac:dyDescent="0.25">
      <c r="A11" s="107" t="s">
        <v>4</v>
      </c>
      <c r="B11" s="107"/>
      <c r="C11" s="107"/>
      <c r="D11" s="107"/>
      <c r="E11" s="107"/>
      <c r="F11" s="107"/>
      <c r="G11" s="107"/>
      <c r="H11" s="107"/>
    </row>
    <row r="12" spans="1:10" x14ac:dyDescent="0.25">
      <c r="A12" s="4"/>
      <c r="B12" s="5"/>
      <c r="C12" s="5"/>
      <c r="D12" s="5"/>
      <c r="E12" s="6"/>
      <c r="F12" s="7"/>
      <c r="G12" s="8"/>
      <c r="H12" s="9"/>
    </row>
    <row r="13" spans="1:10" ht="18.75" x14ac:dyDescent="0.3">
      <c r="A13" s="108" t="s">
        <v>5</v>
      </c>
      <c r="B13" s="108"/>
      <c r="C13" s="108"/>
      <c r="D13" s="108"/>
      <c r="E13" s="108"/>
      <c r="F13" s="108"/>
      <c r="G13" s="108"/>
      <c r="H13" s="108"/>
      <c r="I13" s="10"/>
      <c r="J13" s="10"/>
    </row>
    <row r="14" spans="1:10" ht="15.75" customHeight="1" x14ac:dyDescent="0.25">
      <c r="A14" s="109" t="s">
        <v>36</v>
      </c>
      <c r="B14" s="109"/>
      <c r="C14" s="109"/>
      <c r="D14" s="109"/>
      <c r="E14" s="11"/>
      <c r="F14" s="12" t="s">
        <v>73</v>
      </c>
      <c r="G14" s="8"/>
      <c r="H14" s="83" t="s">
        <v>72</v>
      </c>
      <c r="I14" s="10"/>
      <c r="J14" s="13"/>
    </row>
    <row r="15" spans="1:10" ht="29.25" customHeight="1" x14ac:dyDescent="0.25">
      <c r="A15" s="109"/>
      <c r="B15" s="109"/>
      <c r="C15" s="109"/>
      <c r="D15" s="109"/>
      <c r="E15" s="14"/>
      <c r="F15" s="15"/>
      <c r="G15" s="16"/>
      <c r="H15" s="17" t="s">
        <v>53</v>
      </c>
      <c r="I15" s="18"/>
      <c r="J15" s="19"/>
    </row>
    <row r="16" spans="1:10" ht="18" customHeight="1" x14ac:dyDescent="0.25">
      <c r="A16" s="20" t="s">
        <v>37</v>
      </c>
      <c r="B16" s="21"/>
      <c r="C16" s="21"/>
      <c r="D16" s="21"/>
      <c r="E16" s="21"/>
      <c r="F16" s="22"/>
      <c r="G16" s="23"/>
      <c r="H16" s="24"/>
      <c r="I16" s="25"/>
      <c r="J16" s="26"/>
    </row>
    <row r="17" spans="1:10" ht="31.5" x14ac:dyDescent="0.25">
      <c r="A17" s="27" t="s">
        <v>6</v>
      </c>
      <c r="B17" s="28" t="s">
        <v>7</v>
      </c>
      <c r="C17" s="29" t="s">
        <v>8</v>
      </c>
      <c r="D17" s="29" t="s">
        <v>9</v>
      </c>
      <c r="E17" s="29" t="s">
        <v>10</v>
      </c>
      <c r="F17" s="30" t="s">
        <v>11</v>
      </c>
      <c r="G17" s="31" t="s">
        <v>12</v>
      </c>
      <c r="H17" s="32" t="s">
        <v>13</v>
      </c>
      <c r="I17" s="10"/>
      <c r="J17" s="10"/>
    </row>
    <row r="18" spans="1:10" s="40" customFormat="1" x14ac:dyDescent="0.25">
      <c r="A18" s="33">
        <v>1</v>
      </c>
      <c r="B18" s="34" t="s">
        <v>14</v>
      </c>
      <c r="C18" s="35"/>
      <c r="D18" s="35"/>
      <c r="E18" s="35"/>
      <c r="F18" s="36"/>
      <c r="G18" s="37"/>
      <c r="H18" s="38">
        <f>SUM(H19:H19)</f>
        <v>9805.2199999999993</v>
      </c>
      <c r="I18" s="39"/>
      <c r="J18" s="39"/>
    </row>
    <row r="19" spans="1:10" s="47" customFormat="1" ht="31.5" x14ac:dyDescent="0.25">
      <c r="A19" s="41" t="s">
        <v>17</v>
      </c>
      <c r="B19" s="42" t="s">
        <v>18</v>
      </c>
      <c r="C19" s="43" t="s">
        <v>15</v>
      </c>
      <c r="D19" s="43">
        <v>93572</v>
      </c>
      <c r="E19" s="43" t="s">
        <v>16</v>
      </c>
      <c r="F19" s="44">
        <v>1.5</v>
      </c>
      <c r="G19" s="45">
        <v>6536.81</v>
      </c>
      <c r="H19" s="46">
        <f>ROUND((G19*F19),2)</f>
        <v>9805.2199999999993</v>
      </c>
    </row>
    <row r="20" spans="1:10" s="40" customFormat="1" x14ac:dyDescent="0.25">
      <c r="A20" s="48" t="s">
        <v>19</v>
      </c>
      <c r="B20" s="49" t="s">
        <v>20</v>
      </c>
      <c r="C20" s="50"/>
      <c r="D20" s="50"/>
      <c r="E20" s="50"/>
      <c r="F20" s="51"/>
      <c r="G20" s="52"/>
      <c r="H20" s="38">
        <f>H21+H25</f>
        <v>3112.7</v>
      </c>
    </row>
    <row r="21" spans="1:10" s="40" customFormat="1" x14ac:dyDescent="0.25">
      <c r="A21" s="48" t="s">
        <v>21</v>
      </c>
      <c r="B21" s="49" t="s">
        <v>22</v>
      </c>
      <c r="C21" s="50"/>
      <c r="D21" s="50"/>
      <c r="E21" s="50"/>
      <c r="F21" s="51"/>
      <c r="G21" s="52"/>
      <c r="H21" s="38">
        <f>SUM(H22:H24)</f>
        <v>2748.2</v>
      </c>
    </row>
    <row r="22" spans="1:10" s="47" customFormat="1" x14ac:dyDescent="0.25">
      <c r="A22" s="41" t="s">
        <v>23</v>
      </c>
      <c r="B22" s="42" t="s">
        <v>42</v>
      </c>
      <c r="C22" s="43" t="s">
        <v>15</v>
      </c>
      <c r="D22" s="43">
        <v>97645</v>
      </c>
      <c r="E22" s="43" t="s">
        <v>24</v>
      </c>
      <c r="F22" s="44">
        <f>110*1.2*0.6</f>
        <v>79.2</v>
      </c>
      <c r="G22" s="45">
        <v>30.52</v>
      </c>
      <c r="H22" s="46">
        <f>ROUND((G22*F22),2)</f>
        <v>2417.1799999999998</v>
      </c>
    </row>
    <row r="23" spans="1:10" s="47" customFormat="1" ht="126" x14ac:dyDescent="0.25">
      <c r="A23" s="41"/>
      <c r="B23" s="42" t="s">
        <v>74</v>
      </c>
      <c r="C23" s="43" t="s">
        <v>25</v>
      </c>
      <c r="D23" s="43" t="s">
        <v>75</v>
      </c>
      <c r="E23" s="43" t="s">
        <v>76</v>
      </c>
      <c r="F23" s="44">
        <v>3</v>
      </c>
      <c r="G23" s="45">
        <v>66.239999999999995</v>
      </c>
      <c r="H23" s="46">
        <f>ROUND((G23*F23),2)</f>
        <v>198.72</v>
      </c>
    </row>
    <row r="24" spans="1:10" s="47" customFormat="1" ht="126" x14ac:dyDescent="0.25">
      <c r="A24" s="41" t="s">
        <v>49</v>
      </c>
      <c r="B24" s="92" t="s">
        <v>52</v>
      </c>
      <c r="C24" s="43" t="s">
        <v>25</v>
      </c>
      <c r="D24" s="43" t="s">
        <v>50</v>
      </c>
      <c r="E24" s="43" t="s">
        <v>51</v>
      </c>
      <c r="F24" s="44">
        <f>3*30</f>
        <v>90</v>
      </c>
      <c r="G24" s="45">
        <v>1.47</v>
      </c>
      <c r="H24" s="46">
        <f>ROUND((G24*F24),2)</f>
        <v>132.30000000000001</v>
      </c>
    </row>
    <row r="25" spans="1:10" s="40" customFormat="1" x14ac:dyDescent="0.25">
      <c r="A25" s="48" t="s">
        <v>26</v>
      </c>
      <c r="B25" s="49" t="s">
        <v>43</v>
      </c>
      <c r="C25" s="50"/>
      <c r="D25" s="50"/>
      <c r="E25" s="50"/>
      <c r="F25" s="51"/>
      <c r="G25" s="52"/>
      <c r="H25" s="38">
        <f>SUM(H26:H26)</f>
        <v>364.5</v>
      </c>
    </row>
    <row r="26" spans="1:10" s="47" customFormat="1" ht="162" x14ac:dyDescent="0.25">
      <c r="A26" s="41" t="s">
        <v>27</v>
      </c>
      <c r="B26" s="42" t="s">
        <v>48</v>
      </c>
      <c r="C26" s="43" t="s">
        <v>25</v>
      </c>
      <c r="D26" s="43" t="s">
        <v>44</v>
      </c>
      <c r="E26" s="43" t="s">
        <v>45</v>
      </c>
      <c r="F26" s="44">
        <v>1.5</v>
      </c>
      <c r="G26" s="45">
        <v>243</v>
      </c>
      <c r="H26" s="46">
        <f>ROUND((G26*F26),2)</f>
        <v>364.5</v>
      </c>
    </row>
    <row r="27" spans="1:10" s="47" customFormat="1" x14ac:dyDescent="0.25">
      <c r="A27" s="84" t="s">
        <v>28</v>
      </c>
      <c r="B27" s="85" t="s">
        <v>46</v>
      </c>
      <c r="C27" s="86"/>
      <c r="D27" s="86"/>
      <c r="E27" s="86"/>
      <c r="F27" s="87"/>
      <c r="G27" s="88"/>
      <c r="H27" s="89">
        <f>H28+H30</f>
        <v>53114.5</v>
      </c>
    </row>
    <row r="28" spans="1:10" s="47" customFormat="1" x14ac:dyDescent="0.25">
      <c r="A28" s="54" t="s">
        <v>29</v>
      </c>
      <c r="B28" s="55" t="s">
        <v>40</v>
      </c>
      <c r="C28" s="43"/>
      <c r="D28" s="43"/>
      <c r="E28" s="43"/>
      <c r="F28" s="44"/>
      <c r="G28" s="45"/>
      <c r="H28" s="38">
        <f>SUM(H29:H29)</f>
        <v>32941.47</v>
      </c>
    </row>
    <row r="29" spans="1:10" s="53" customFormat="1" ht="47.25" x14ac:dyDescent="0.25">
      <c r="A29" s="41" t="s">
        <v>30</v>
      </c>
      <c r="B29" s="56" t="s">
        <v>62</v>
      </c>
      <c r="C29" s="43" t="s">
        <v>67</v>
      </c>
      <c r="D29" s="57" t="s">
        <v>63</v>
      </c>
      <c r="E29" s="43" t="s">
        <v>41</v>
      </c>
      <c r="F29" s="44">
        <f>145+32</f>
        <v>177</v>
      </c>
      <c r="G29" s="45">
        <f>Folha1!F8</f>
        <v>186.11</v>
      </c>
      <c r="H29" s="46">
        <f>ROUND((G29*F29),2)</f>
        <v>32941.47</v>
      </c>
      <c r="J29" s="47"/>
    </row>
    <row r="30" spans="1:10" s="65" customFormat="1" x14ac:dyDescent="0.25">
      <c r="A30" s="58" t="s">
        <v>31</v>
      </c>
      <c r="B30" s="59" t="s">
        <v>38</v>
      </c>
      <c r="C30" s="60"/>
      <c r="D30" s="61"/>
      <c r="E30" s="60"/>
      <c r="F30" s="62"/>
      <c r="G30" s="63"/>
      <c r="H30" s="64">
        <f>SUM(H31:H31)</f>
        <v>20173.03</v>
      </c>
      <c r="J30" s="66"/>
    </row>
    <row r="31" spans="1:10" s="53" customFormat="1" ht="78.75" x14ac:dyDescent="0.25">
      <c r="A31" s="41" t="s">
        <v>32</v>
      </c>
      <c r="B31" s="56" t="s">
        <v>47</v>
      </c>
      <c r="C31" s="43" t="s">
        <v>15</v>
      </c>
      <c r="D31" s="57" t="s">
        <v>39</v>
      </c>
      <c r="E31" s="43" t="s">
        <v>24</v>
      </c>
      <c r="F31" s="44">
        <f>110*1.2*0.6</f>
        <v>79.2</v>
      </c>
      <c r="G31" s="45">
        <v>254.71</v>
      </c>
      <c r="H31" s="67">
        <f>ROUND((G31*F31),2)</f>
        <v>20173.03</v>
      </c>
      <c r="J31" s="47"/>
    </row>
    <row r="32" spans="1:10" s="66" customFormat="1" x14ac:dyDescent="0.25">
      <c r="A32" s="68"/>
      <c r="B32" s="69"/>
      <c r="C32" s="69"/>
      <c r="D32" s="69"/>
      <c r="E32" s="69"/>
      <c r="F32" s="70"/>
      <c r="G32" s="71" t="s">
        <v>33</v>
      </c>
      <c r="H32" s="72">
        <f>H18+H20+H27</f>
        <v>66032.42</v>
      </c>
    </row>
    <row r="33" spans="1:9" s="66" customFormat="1" x14ac:dyDescent="0.25">
      <c r="A33" s="73"/>
      <c r="B33" s="74"/>
      <c r="C33" s="74"/>
      <c r="D33" s="74"/>
      <c r="E33" s="74"/>
      <c r="F33" s="75"/>
      <c r="G33" s="76"/>
      <c r="H33" s="77"/>
    </row>
    <row r="34" spans="1:9" s="66" customFormat="1" x14ac:dyDescent="0.25">
      <c r="A34" s="68"/>
      <c r="B34" s="69"/>
      <c r="C34" s="69"/>
      <c r="D34" s="69"/>
      <c r="E34" s="69"/>
      <c r="F34" s="70"/>
      <c r="G34" s="71" t="s">
        <v>34</v>
      </c>
      <c r="H34" s="72">
        <f>ROUND((27.5%*H32),2)</f>
        <v>18158.919999999998</v>
      </c>
    </row>
    <row r="35" spans="1:9" s="66" customFormat="1" x14ac:dyDescent="0.25">
      <c r="A35" s="73"/>
      <c r="B35" s="90"/>
      <c r="C35" s="74"/>
      <c r="D35" s="74"/>
      <c r="E35" s="74"/>
      <c r="F35" s="75"/>
      <c r="G35" s="76"/>
      <c r="H35" s="77"/>
    </row>
    <row r="36" spans="1:9" s="66" customFormat="1" x14ac:dyDescent="0.25">
      <c r="A36" s="78"/>
      <c r="B36" s="91"/>
      <c r="C36" s="79"/>
      <c r="D36" s="79"/>
      <c r="E36" s="79"/>
      <c r="F36" s="80"/>
      <c r="G36" s="71" t="s">
        <v>35</v>
      </c>
      <c r="H36" s="72">
        <f>H34+H32</f>
        <v>84191.34</v>
      </c>
      <c r="I36" s="81"/>
    </row>
    <row r="37" spans="1:9" s="66" customFormat="1" x14ac:dyDescent="0.25">
      <c r="F37" s="81"/>
      <c r="G37" s="82"/>
      <c r="H37" s="82"/>
    </row>
    <row r="38" spans="1:9" s="66" customFormat="1" x14ac:dyDescent="0.25">
      <c r="F38" s="81"/>
      <c r="G38" s="82"/>
      <c r="H38" s="82"/>
    </row>
    <row r="39" spans="1:9" s="66" customFormat="1" x14ac:dyDescent="0.25">
      <c r="F39" s="81"/>
      <c r="G39" s="82"/>
      <c r="H39" s="82"/>
    </row>
    <row r="40" spans="1:9" s="66" customFormat="1" x14ac:dyDescent="0.25">
      <c r="F40" s="81"/>
      <c r="G40" s="82"/>
      <c r="H40" s="82"/>
    </row>
    <row r="41" spans="1:9" s="66" customFormat="1" x14ac:dyDescent="0.25">
      <c r="F41" s="81"/>
      <c r="G41" s="82"/>
      <c r="H41" s="82"/>
    </row>
    <row r="42" spans="1:9" s="66" customFormat="1" x14ac:dyDescent="0.25">
      <c r="F42" s="81"/>
      <c r="G42" s="82"/>
      <c r="H42" s="82"/>
    </row>
    <row r="43" spans="1:9" s="66" customFormat="1" x14ac:dyDescent="0.25">
      <c r="F43" s="81"/>
      <c r="G43" s="82"/>
      <c r="H43" s="82"/>
    </row>
    <row r="44" spans="1:9" s="66" customFormat="1" x14ac:dyDescent="0.25">
      <c r="F44" s="81"/>
      <c r="G44" s="82"/>
      <c r="H44" s="82"/>
    </row>
    <row r="45" spans="1:9" s="66" customFormat="1" x14ac:dyDescent="0.25">
      <c r="F45" s="81"/>
      <c r="G45" s="82"/>
      <c r="H45" s="82"/>
    </row>
    <row r="46" spans="1:9" s="66" customFormat="1" x14ac:dyDescent="0.25">
      <c r="F46" s="81"/>
      <c r="G46" s="82"/>
      <c r="H46" s="82"/>
    </row>
    <row r="47" spans="1:9" s="66" customFormat="1" x14ac:dyDescent="0.25">
      <c r="F47" s="81"/>
      <c r="G47" s="82"/>
      <c r="H47" s="82"/>
    </row>
    <row r="48" spans="1:9" s="66" customFormat="1" x14ac:dyDescent="0.25">
      <c r="F48" s="81"/>
      <c r="G48" s="82"/>
      <c r="H48" s="82"/>
    </row>
    <row r="49" spans="6:8" s="66" customFormat="1" x14ac:dyDescent="0.25">
      <c r="F49" s="81"/>
      <c r="G49" s="82"/>
      <c r="H49" s="82"/>
    </row>
    <row r="50" spans="6:8" s="66" customFormat="1" x14ac:dyDescent="0.25">
      <c r="F50" s="81"/>
      <c r="G50" s="82"/>
      <c r="H50" s="82"/>
    </row>
    <row r="51" spans="6:8" s="66" customFormat="1" x14ac:dyDescent="0.25">
      <c r="F51" s="81"/>
      <c r="G51" s="82"/>
      <c r="H51" s="82"/>
    </row>
    <row r="52" spans="6:8" s="66" customFormat="1" x14ac:dyDescent="0.25">
      <c r="F52" s="81"/>
      <c r="G52" s="82"/>
      <c r="H52" s="82"/>
    </row>
    <row r="53" spans="6:8" s="66" customFormat="1" x14ac:dyDescent="0.25">
      <c r="F53" s="81"/>
      <c r="G53" s="82"/>
      <c r="H53" s="82"/>
    </row>
    <row r="54" spans="6:8" s="66" customFormat="1" x14ac:dyDescent="0.25">
      <c r="F54" s="81"/>
      <c r="G54" s="82"/>
      <c r="H54" s="82"/>
    </row>
    <row r="55" spans="6:8" s="66" customFormat="1" x14ac:dyDescent="0.25">
      <c r="F55" s="81"/>
      <c r="G55" s="82"/>
      <c r="H55" s="82"/>
    </row>
    <row r="56" spans="6:8" s="66" customFormat="1" x14ac:dyDescent="0.25">
      <c r="F56" s="81"/>
      <c r="G56" s="82"/>
      <c r="H56" s="82"/>
    </row>
    <row r="57" spans="6:8" s="66" customFormat="1" x14ac:dyDescent="0.25">
      <c r="F57" s="81"/>
      <c r="G57" s="82"/>
      <c r="H57" s="82"/>
    </row>
    <row r="58" spans="6:8" s="66" customFormat="1" x14ac:dyDescent="0.25">
      <c r="F58" s="81"/>
      <c r="G58" s="82"/>
      <c r="H58" s="82"/>
    </row>
    <row r="59" spans="6:8" s="66" customFormat="1" x14ac:dyDescent="0.25">
      <c r="F59" s="81"/>
      <c r="G59" s="82"/>
      <c r="H59" s="82"/>
    </row>
    <row r="60" spans="6:8" s="66" customFormat="1" x14ac:dyDescent="0.25">
      <c r="F60" s="81"/>
      <c r="G60" s="82"/>
      <c r="H60" s="82"/>
    </row>
    <row r="61" spans="6:8" s="66" customFormat="1" x14ac:dyDescent="0.25">
      <c r="F61" s="81"/>
      <c r="G61" s="82"/>
      <c r="H61" s="82"/>
    </row>
    <row r="62" spans="6:8" s="66" customFormat="1" x14ac:dyDescent="0.25">
      <c r="F62" s="81"/>
      <c r="G62" s="82"/>
      <c r="H62" s="82"/>
    </row>
    <row r="63" spans="6:8" s="66" customFormat="1" x14ac:dyDescent="0.25">
      <c r="F63" s="81"/>
      <c r="G63" s="82"/>
      <c r="H63" s="82"/>
    </row>
    <row r="64" spans="6:8" s="66" customFormat="1" x14ac:dyDescent="0.25">
      <c r="F64" s="81"/>
      <c r="G64" s="82"/>
      <c r="H64" s="82"/>
    </row>
    <row r="65" spans="6:8" s="66" customFormat="1" x14ac:dyDescent="0.25">
      <c r="F65" s="81"/>
      <c r="G65" s="82"/>
      <c r="H65" s="82"/>
    </row>
    <row r="66" spans="6:8" s="66" customFormat="1" x14ac:dyDescent="0.25">
      <c r="F66" s="81"/>
      <c r="G66" s="82"/>
      <c r="H66" s="82"/>
    </row>
    <row r="67" spans="6:8" s="66" customFormat="1" x14ac:dyDescent="0.25">
      <c r="F67" s="81"/>
      <c r="G67" s="82"/>
      <c r="H67" s="82"/>
    </row>
    <row r="68" spans="6:8" s="66" customFormat="1" x14ac:dyDescent="0.25">
      <c r="F68" s="81"/>
      <c r="G68" s="82"/>
      <c r="H68" s="82"/>
    </row>
    <row r="69" spans="6:8" s="66" customFormat="1" x14ac:dyDescent="0.25">
      <c r="F69" s="81"/>
      <c r="G69" s="82"/>
      <c r="H69" s="82"/>
    </row>
    <row r="70" spans="6:8" s="66" customFormat="1" x14ac:dyDescent="0.25">
      <c r="F70" s="81"/>
      <c r="G70" s="82"/>
      <c r="H70" s="82"/>
    </row>
    <row r="71" spans="6:8" s="66" customFormat="1" x14ac:dyDescent="0.25">
      <c r="F71" s="81"/>
      <c r="G71" s="82"/>
      <c r="H71" s="82"/>
    </row>
    <row r="72" spans="6:8" s="66" customFormat="1" x14ac:dyDescent="0.25">
      <c r="F72" s="81"/>
      <c r="G72" s="82"/>
      <c r="H72" s="82"/>
    </row>
    <row r="73" spans="6:8" s="66" customFormat="1" x14ac:dyDescent="0.25">
      <c r="F73" s="81"/>
      <c r="G73" s="82"/>
      <c r="H73" s="82"/>
    </row>
    <row r="74" spans="6:8" s="66" customFormat="1" x14ac:dyDescent="0.25">
      <c r="F74" s="81"/>
      <c r="G74" s="82"/>
      <c r="H74" s="82"/>
    </row>
    <row r="75" spans="6:8" s="66" customFormat="1" x14ac:dyDescent="0.25">
      <c r="F75" s="81"/>
      <c r="G75" s="82"/>
      <c r="H75" s="82"/>
    </row>
    <row r="76" spans="6:8" s="66" customFormat="1" x14ac:dyDescent="0.25">
      <c r="F76" s="81"/>
      <c r="G76" s="82"/>
      <c r="H76" s="82"/>
    </row>
    <row r="77" spans="6:8" s="66" customFormat="1" x14ac:dyDescent="0.25">
      <c r="F77" s="81"/>
      <c r="G77" s="82"/>
      <c r="H77" s="82"/>
    </row>
    <row r="78" spans="6:8" s="66" customFormat="1" x14ac:dyDescent="0.25">
      <c r="F78" s="81"/>
      <c r="G78" s="82"/>
      <c r="H78" s="82"/>
    </row>
    <row r="79" spans="6:8" s="66" customFormat="1" x14ac:dyDescent="0.25">
      <c r="F79" s="81"/>
      <c r="G79" s="82"/>
      <c r="H79" s="82"/>
    </row>
    <row r="80" spans="6:8" s="66" customFormat="1" x14ac:dyDescent="0.25">
      <c r="F80" s="81"/>
      <c r="G80" s="82"/>
      <c r="H80" s="82"/>
    </row>
    <row r="81" spans="6:8" s="66" customFormat="1" x14ac:dyDescent="0.25">
      <c r="F81" s="81"/>
      <c r="G81" s="82"/>
      <c r="H81" s="82"/>
    </row>
    <row r="82" spans="6:8" s="66" customFormat="1" x14ac:dyDescent="0.25">
      <c r="F82" s="81"/>
      <c r="G82" s="82"/>
      <c r="H82" s="82"/>
    </row>
    <row r="83" spans="6:8" s="66" customFormat="1" x14ac:dyDescent="0.25">
      <c r="F83" s="81"/>
      <c r="G83" s="82"/>
      <c r="H83" s="82"/>
    </row>
    <row r="84" spans="6:8" s="66" customFormat="1" x14ac:dyDescent="0.25">
      <c r="F84" s="81"/>
      <c r="G84" s="82"/>
      <c r="H84" s="82"/>
    </row>
    <row r="85" spans="6:8" s="66" customFormat="1" x14ac:dyDescent="0.25">
      <c r="F85" s="81"/>
      <c r="G85" s="82"/>
      <c r="H85" s="82"/>
    </row>
    <row r="86" spans="6:8" s="66" customFormat="1" x14ac:dyDescent="0.25">
      <c r="F86" s="81"/>
      <c r="G86" s="82"/>
      <c r="H86" s="82"/>
    </row>
    <row r="87" spans="6:8" s="66" customFormat="1" x14ac:dyDescent="0.25">
      <c r="F87" s="81"/>
      <c r="G87" s="82"/>
      <c r="H87" s="82"/>
    </row>
    <row r="88" spans="6:8" s="66" customFormat="1" x14ac:dyDescent="0.25">
      <c r="F88" s="81"/>
      <c r="G88" s="82"/>
      <c r="H88" s="82"/>
    </row>
    <row r="89" spans="6:8" s="66" customFormat="1" x14ac:dyDescent="0.25">
      <c r="F89" s="81"/>
      <c r="G89" s="82"/>
      <c r="H89" s="82"/>
    </row>
    <row r="90" spans="6:8" s="66" customFormat="1" x14ac:dyDescent="0.25">
      <c r="F90" s="81"/>
      <c r="G90" s="82"/>
      <c r="H90" s="82"/>
    </row>
    <row r="91" spans="6:8" s="66" customFormat="1" x14ac:dyDescent="0.25">
      <c r="F91" s="81"/>
      <c r="G91" s="82"/>
      <c r="H91" s="82"/>
    </row>
    <row r="92" spans="6:8" s="66" customFormat="1" x14ac:dyDescent="0.25">
      <c r="F92" s="81"/>
      <c r="G92" s="82"/>
      <c r="H92" s="82"/>
    </row>
    <row r="93" spans="6:8" s="66" customFormat="1" x14ac:dyDescent="0.25">
      <c r="F93" s="81"/>
      <c r="G93" s="82"/>
      <c r="H93" s="82"/>
    </row>
    <row r="94" spans="6:8" s="66" customFormat="1" x14ac:dyDescent="0.25">
      <c r="F94" s="81"/>
      <c r="G94" s="82"/>
      <c r="H94" s="82"/>
    </row>
    <row r="95" spans="6:8" s="66" customFormat="1" x14ac:dyDescent="0.25">
      <c r="F95" s="81"/>
      <c r="G95" s="82"/>
      <c r="H95" s="82"/>
    </row>
    <row r="96" spans="6:8" s="66" customFormat="1" x14ac:dyDescent="0.25">
      <c r="F96" s="81"/>
      <c r="G96" s="82"/>
      <c r="H96" s="82"/>
    </row>
    <row r="97" spans="6:8" s="66" customFormat="1" x14ac:dyDescent="0.25">
      <c r="F97" s="81"/>
      <c r="G97" s="82"/>
      <c r="H97" s="82"/>
    </row>
    <row r="98" spans="6:8" s="66" customFormat="1" x14ac:dyDescent="0.25">
      <c r="F98" s="81"/>
      <c r="G98" s="82"/>
      <c r="H98" s="82"/>
    </row>
    <row r="99" spans="6:8" s="66" customFormat="1" x14ac:dyDescent="0.25">
      <c r="F99" s="81"/>
      <c r="G99" s="82"/>
      <c r="H99" s="82"/>
    </row>
    <row r="100" spans="6:8" s="66" customFormat="1" x14ac:dyDescent="0.25">
      <c r="F100" s="81"/>
      <c r="G100" s="82"/>
      <c r="H100" s="82"/>
    </row>
    <row r="101" spans="6:8" s="66" customFormat="1" x14ac:dyDescent="0.25">
      <c r="F101" s="81"/>
      <c r="G101" s="82"/>
      <c r="H101" s="82"/>
    </row>
    <row r="102" spans="6:8" s="66" customFormat="1" x14ac:dyDescent="0.25">
      <c r="F102" s="81"/>
      <c r="G102" s="82"/>
      <c r="H102" s="82"/>
    </row>
    <row r="103" spans="6:8" s="66" customFormat="1" x14ac:dyDescent="0.25">
      <c r="F103" s="81"/>
      <c r="G103" s="82"/>
      <c r="H103" s="82"/>
    </row>
    <row r="104" spans="6:8" s="66" customFormat="1" x14ac:dyDescent="0.25">
      <c r="F104" s="81"/>
      <c r="G104" s="82"/>
      <c r="H104" s="82"/>
    </row>
    <row r="105" spans="6:8" s="66" customFormat="1" x14ac:dyDescent="0.25">
      <c r="F105" s="81"/>
      <c r="G105" s="82"/>
      <c r="H105" s="82"/>
    </row>
    <row r="106" spans="6:8" s="66" customFormat="1" x14ac:dyDescent="0.25">
      <c r="F106" s="81"/>
      <c r="G106" s="82"/>
      <c r="H106" s="82"/>
    </row>
    <row r="107" spans="6:8" s="66" customFormat="1" x14ac:dyDescent="0.25">
      <c r="F107" s="81"/>
      <c r="G107" s="82"/>
      <c r="H107" s="82"/>
    </row>
    <row r="108" spans="6:8" s="66" customFormat="1" x14ac:dyDescent="0.25">
      <c r="F108" s="81"/>
      <c r="G108" s="82"/>
      <c r="H108" s="82"/>
    </row>
    <row r="109" spans="6:8" s="66" customFormat="1" x14ac:dyDescent="0.25">
      <c r="F109" s="81"/>
      <c r="G109" s="82"/>
      <c r="H109" s="82"/>
    </row>
    <row r="110" spans="6:8" s="66" customFormat="1" x14ac:dyDescent="0.25">
      <c r="F110" s="81"/>
      <c r="G110" s="82"/>
      <c r="H110" s="82"/>
    </row>
    <row r="111" spans="6:8" s="66" customFormat="1" x14ac:dyDescent="0.25">
      <c r="F111" s="81"/>
      <c r="G111" s="82"/>
      <c r="H111" s="82"/>
    </row>
    <row r="112" spans="6:8" s="66" customFormat="1" x14ac:dyDescent="0.25">
      <c r="F112" s="81"/>
      <c r="G112" s="82"/>
      <c r="H112" s="82"/>
    </row>
    <row r="113" spans="6:8" s="66" customFormat="1" x14ac:dyDescent="0.25">
      <c r="F113" s="81"/>
      <c r="G113" s="82"/>
      <c r="H113" s="82"/>
    </row>
    <row r="114" spans="6:8" s="66" customFormat="1" x14ac:dyDescent="0.25">
      <c r="F114" s="81"/>
      <c r="G114" s="82"/>
      <c r="H114" s="82"/>
    </row>
    <row r="115" spans="6:8" s="66" customFormat="1" x14ac:dyDescent="0.25">
      <c r="F115" s="81"/>
      <c r="G115" s="82"/>
      <c r="H115" s="82"/>
    </row>
    <row r="116" spans="6:8" s="66" customFormat="1" x14ac:dyDescent="0.25">
      <c r="F116" s="81"/>
      <c r="G116" s="82"/>
      <c r="H116" s="82"/>
    </row>
    <row r="117" spans="6:8" s="66" customFormat="1" x14ac:dyDescent="0.25">
      <c r="F117" s="81"/>
      <c r="G117" s="82"/>
      <c r="H117" s="82"/>
    </row>
    <row r="118" spans="6:8" s="66" customFormat="1" x14ac:dyDescent="0.25">
      <c r="F118" s="81"/>
      <c r="G118" s="82"/>
      <c r="H118" s="82"/>
    </row>
    <row r="119" spans="6:8" s="66" customFormat="1" x14ac:dyDescent="0.25">
      <c r="F119" s="81"/>
      <c r="G119" s="82"/>
      <c r="H119" s="82"/>
    </row>
    <row r="120" spans="6:8" s="66" customFormat="1" x14ac:dyDescent="0.25">
      <c r="F120" s="81"/>
      <c r="G120" s="82"/>
      <c r="H120" s="82"/>
    </row>
    <row r="121" spans="6:8" s="66" customFormat="1" x14ac:dyDescent="0.25">
      <c r="F121" s="81"/>
      <c r="G121" s="82"/>
      <c r="H121" s="82"/>
    </row>
    <row r="122" spans="6:8" s="66" customFormat="1" x14ac:dyDescent="0.25">
      <c r="F122" s="81"/>
      <c r="G122" s="82"/>
      <c r="H122" s="82"/>
    </row>
    <row r="123" spans="6:8" s="66" customFormat="1" x14ac:dyDescent="0.25">
      <c r="F123" s="81"/>
      <c r="G123" s="82"/>
      <c r="H123" s="82"/>
    </row>
    <row r="124" spans="6:8" s="66" customFormat="1" x14ac:dyDescent="0.25">
      <c r="F124" s="81"/>
      <c r="G124" s="82"/>
      <c r="H124" s="82"/>
    </row>
    <row r="125" spans="6:8" s="66" customFormat="1" x14ac:dyDescent="0.25">
      <c r="F125" s="81"/>
      <c r="G125" s="82"/>
      <c r="H125" s="82"/>
    </row>
  </sheetData>
  <mergeCells count="8">
    <mergeCell ref="A11:H11"/>
    <mergeCell ref="A13:H13"/>
    <mergeCell ref="A14:D15"/>
    <mergeCell ref="A1:H6"/>
    <mergeCell ref="A7:H7"/>
    <mergeCell ref="A8:H8"/>
    <mergeCell ref="A9:H9"/>
    <mergeCell ref="A10:H10"/>
  </mergeCells>
  <printOptions horizontalCentered="1"/>
  <pageMargins left="3.937007874015748E-2" right="3.937007874015748E-2" top="3.937007874015748E-2" bottom="0.35433070866141736" header="0.51181102362204722" footer="0.31496062992125984"/>
  <pageSetup paperSize="9" scale="53" firstPageNumber="0" fitToHeight="0" orientation="portrait" horizontalDpi="300" verticalDpi="300" r:id="rId1"/>
  <headerFooter>
    <oddFooter>&amp;R&amp;"Verdana,Normal"&amp;10Página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B1" sqref="B1"/>
    </sheetView>
  </sheetViews>
  <sheetFormatPr defaultRowHeight="15" x14ac:dyDescent="0.25"/>
  <cols>
    <col min="1" max="1" width="17.5703125" style="93" bestFit="1" customWidth="1"/>
    <col min="2" max="2" width="66.7109375" style="93" bestFit="1" customWidth="1"/>
    <col min="3" max="4" width="13.42578125" style="93" customWidth="1"/>
    <col min="5" max="6" width="18.5703125" style="93" customWidth="1"/>
    <col min="7" max="16384" width="9.140625" style="93"/>
  </cols>
  <sheetData>
    <row r="1" spans="1:11" ht="26.25" customHeight="1" x14ac:dyDescent="0.25">
      <c r="A1" s="103" t="s">
        <v>67</v>
      </c>
      <c r="B1" s="104" t="s">
        <v>62</v>
      </c>
      <c r="C1" s="104"/>
      <c r="D1" s="104"/>
      <c r="E1" s="104"/>
      <c r="F1" s="105" t="s">
        <v>68</v>
      </c>
    </row>
    <row r="2" spans="1:11" x14ac:dyDescent="0.25">
      <c r="A2" s="94" t="s">
        <v>69</v>
      </c>
      <c r="B2" s="113" t="s">
        <v>70</v>
      </c>
      <c r="C2" s="113"/>
      <c r="D2" s="113"/>
      <c r="E2" s="113"/>
      <c r="F2" s="114"/>
    </row>
    <row r="3" spans="1:11" x14ac:dyDescent="0.25">
      <c r="A3" s="94" t="s">
        <v>9</v>
      </c>
      <c r="B3" s="95" t="s">
        <v>58</v>
      </c>
      <c r="C3" s="95" t="s">
        <v>54</v>
      </c>
      <c r="D3" s="95" t="s">
        <v>55</v>
      </c>
      <c r="E3" s="95" t="s">
        <v>56</v>
      </c>
      <c r="F3" s="96" t="s">
        <v>57</v>
      </c>
    </row>
    <row r="4" spans="1:11" x14ac:dyDescent="0.25">
      <c r="A4" s="97">
        <v>88251</v>
      </c>
      <c r="B4" s="98" t="s">
        <v>59</v>
      </c>
      <c r="C4" s="99" t="s">
        <v>60</v>
      </c>
      <c r="D4" s="100">
        <f>D5/2</f>
        <v>0.63280000000000003</v>
      </c>
      <c r="E4" s="101">
        <v>22.74</v>
      </c>
      <c r="F4" s="102">
        <f>ROUND((D4*E4),2)</f>
        <v>14.39</v>
      </c>
      <c r="K4" s="93">
        <f>D4*60</f>
        <v>37.968000000000004</v>
      </c>
    </row>
    <row r="5" spans="1:11" x14ac:dyDescent="0.25">
      <c r="A5" s="97">
        <v>88315</v>
      </c>
      <c r="B5" s="98" t="s">
        <v>61</v>
      </c>
      <c r="C5" s="99" t="s">
        <v>60</v>
      </c>
      <c r="D5" s="100">
        <v>1.2656000000000001</v>
      </c>
      <c r="E5" s="101">
        <v>28.1</v>
      </c>
      <c r="F5" s="102">
        <f>ROUND((D5*E5),2)</f>
        <v>35.56</v>
      </c>
      <c r="K5" s="93">
        <f>D5*60</f>
        <v>75.936000000000007</v>
      </c>
    </row>
    <row r="6" spans="1:11" x14ac:dyDescent="0.25">
      <c r="A6" s="97">
        <v>11046</v>
      </c>
      <c r="B6" s="98" t="s">
        <v>64</v>
      </c>
      <c r="C6" s="99" t="s">
        <v>65</v>
      </c>
      <c r="D6" s="100">
        <v>9.048</v>
      </c>
      <c r="E6" s="101">
        <v>6.98</v>
      </c>
      <c r="F6" s="102">
        <f>ROUND((D6*E6),2)</f>
        <v>63.16</v>
      </c>
    </row>
    <row r="7" spans="1:11" x14ac:dyDescent="0.25">
      <c r="A7" s="97">
        <v>1323</v>
      </c>
      <c r="B7" s="98" t="s">
        <v>66</v>
      </c>
      <c r="C7" s="99" t="s">
        <v>65</v>
      </c>
      <c r="D7" s="100">
        <v>12.085900000000001</v>
      </c>
      <c r="E7" s="101">
        <v>6.04</v>
      </c>
      <c r="F7" s="102">
        <f>ROUND((D7*E7),2)</f>
        <v>73</v>
      </c>
    </row>
    <row r="8" spans="1:11" ht="16.5" thickBot="1" x14ac:dyDescent="0.3">
      <c r="A8" s="111" t="s">
        <v>71</v>
      </c>
      <c r="B8" s="112"/>
      <c r="C8" s="112"/>
      <c r="D8" s="112"/>
      <c r="E8" s="112"/>
      <c r="F8" s="106">
        <f>SUM(F4:F7)</f>
        <v>186.11</v>
      </c>
    </row>
  </sheetData>
  <mergeCells count="2">
    <mergeCell ref="A8:E8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14874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Orc Sintetico - ETAPA 1_2</vt:lpstr>
      <vt:lpstr>Folha1</vt:lpstr>
      <vt:lpstr>'Orc Sintetico - ETAPA 1_2'!Titulos_de_impressao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</dc:creator>
  <dc:description/>
  <cp:lastModifiedBy>User</cp:lastModifiedBy>
  <cp:revision>110</cp:revision>
  <cp:lastPrinted>2021-09-02T20:10:34Z</cp:lastPrinted>
  <dcterms:created xsi:type="dcterms:W3CDTF">2013-07-30T13:26:30Z</dcterms:created>
  <dcterms:modified xsi:type="dcterms:W3CDTF">2021-09-02T20:11:26Z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