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Paulo\Downloads\"/>
    </mc:Choice>
  </mc:AlternateContent>
  <xr:revisionPtr revIDLastSave="0" documentId="8_{2AF9F8CD-2DB9-4FED-B947-FA6F347CF5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Folha1!$A$1:$Q$177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3" i="1" l="1"/>
  <c r="E158" i="1"/>
  <c r="E111" i="1"/>
  <c r="E106" i="1"/>
  <c r="E105" i="1"/>
  <c r="E74" i="1"/>
  <c r="E29" i="1"/>
  <c r="E13" i="1"/>
  <c r="E12" i="1"/>
  <c r="E7" i="1"/>
  <c r="K30" i="1" l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1" i="1"/>
  <c r="M71" i="1" s="1"/>
  <c r="K72" i="1"/>
  <c r="M72" i="1" s="1"/>
  <c r="K73" i="1"/>
  <c r="M73" i="1" s="1"/>
  <c r="K74" i="1"/>
  <c r="M74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70" i="1"/>
  <c r="M70" i="1" s="1"/>
  <c r="K75" i="1"/>
  <c r="M75" i="1" s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70" i="1"/>
  <c r="Q75" i="1"/>
  <c r="K7" i="1" l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6" i="1" l="1"/>
  <c r="M6" i="1" l="1"/>
  <c r="M177" i="1" s="1"/>
</calcChain>
</file>

<file path=xl/sharedStrings.xml><?xml version="1.0" encoding="utf-8"?>
<sst xmlns="http://schemas.openxmlformats.org/spreadsheetml/2006/main" count="876" uniqueCount="296">
  <si>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</si>
  <si>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</si>
  <si>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</si>
  <si>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</si>
  <si>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</si>
  <si>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</si>
  <si>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</si>
  <si>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</si>
  <si>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</si>
  <si>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</si>
  <si>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</si>
  <si>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</si>
  <si>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QUANTIDADE (PROEX 156337)</t>
  </si>
  <si>
    <t>QUANTIDADE (PROAES 153058)</t>
  </si>
  <si>
    <t>QUANTIDADE TOTAL ORGÃO GERENCIADOR E PARTICIPANTES</t>
  </si>
  <si>
    <t>Intervalo mínimo de diferença de valores entre os lances</t>
  </si>
  <si>
    <t>Aberto</t>
  </si>
  <si>
    <t>QUANTIDADE (ICHS VR 150167)</t>
  </si>
  <si>
    <t>SUGESTÃO DE CATMAT</t>
  </si>
  <si>
    <t>QUANTIDADE (PROPPI 153248)</t>
  </si>
  <si>
    <t>QUANTIDADE (PROGRAD 153984)</t>
  </si>
  <si>
    <t>NÃO</t>
  </si>
  <si>
    <t>ABAIXADOR LÍNGUA, MATERIAL MADEIRA, TIPO DESCARTÁVEL, COMPRIMENTO 14 CM, FORMATO TIPO ESPÁTULA, LARGURA 1,50 CM, ESPESSURA 2 MM </t>
  </si>
  <si>
    <t>ACRÍLICO AUTO LÍQUIDO</t>
  </si>
  <si>
    <t>ACRÍLICO AUTO PÓ COR 62</t>
  </si>
  <si>
    <t>ACRÍLICO AUTO PÓ COR 66</t>
  </si>
  <si>
    <t>ACRÍLICO AUTO PÓ INCOLOR</t>
  </si>
  <si>
    <t>ACRÍLICO AUTO PÓ ROSA frasco 25g </t>
  </si>
  <si>
    <t>ACRÍLICO TÊRMO LÍQUIDO</t>
  </si>
  <si>
    <t xml:space="preserve">AGENTE CLAREADOR DENTAL PARA CLAREAMENTO DE CONSULTÓRIOkit         </t>
  </si>
  <si>
    <t>AGENTE DE UNIÃO MAGIC BOND - Adesivo fotopolimerizável hidrofílico para esmalte e dentina</t>
  </si>
  <si>
    <t>AGENTE DE UNIÃO SINGLE BOND 2</t>
  </si>
  <si>
    <t>AGULHA GENGIVAL, TAMANHO 27G LONGA, MATERIAL CORPO EM AÇO INÓX SILICONIZADO, TIPO PONTA BISEL TRIFACETADO, TIPO CONEXÃO ADAPTÁVEL À SERINGA CARPULE, CARACTERÍSTICAS ADICIONAIS PROTETOR PLÁSTICO, USO ESTÉRIL, DESCARTÁVEL, TIPO EMBALAGEM EMBALAGEM INDIVIDUAL. Unidade de Fornecimento: CAIXA 100 UN</t>
  </si>
  <si>
    <t>AGULHA PARA ANESTESIA ODONTOLÓGICA LONGA 30G</t>
  </si>
  <si>
    <t>AGULHA PARA CARPULE CURTA</t>
  </si>
  <si>
    <t>ALGODÃO (ROLETE DENTAL)</t>
  </si>
  <si>
    <t>ANESTÉSICO ARTICAÍNA 4%</t>
  </si>
  <si>
    <t xml:space="preserve">ANESTÉSICO CLORIDRATO DE LIDOCAÍNA emb. c/ 50 tubetes                </t>
  </si>
  <si>
    <t xml:space="preserve">ANESTESICO CLORIDRATO DE MEPIVACAÍNA 2% COM EPINEFRINA emb. c/ 50 tubetes     </t>
  </si>
  <si>
    <t>ANESTESICO CLORIDRATO DE MEPIVACAÍNA 3% COM EPINEFRINA 3%</t>
  </si>
  <si>
    <t xml:space="preserve">ANESTÉSICO LIDOCAÍNA ALPHACAÍNE emb. c/ 50 tubetes      </t>
  </si>
  <si>
    <t>ANESTÉSICO PRILOCAINA CITANEST 3%</t>
  </si>
  <si>
    <t>ANESTÉSICO TÓPICO-GEL A BASE DE AMINOBENZOATO DE ETILA, A 20%, COM SABOR. VALIDADE MÍNIMA DE 24 MESES (EMBALAGEM C/ 12G).</t>
  </si>
  <si>
    <t>ANTIBOLHA: AGENTE REDUTOR DE TENSÃO SUPERFICIAL - FRASCO 100 ML</t>
  </si>
  <si>
    <t xml:space="preserve">ANTISSÉPTICO CLOREXIDINA 0,12% frasco 250 mL         </t>
  </si>
  <si>
    <t xml:space="preserve">ANTISSÉPTICO CLOREXIDINA 2% frasco 100 mL                  </t>
  </si>
  <si>
    <t>BABADOR, MATERIAL TNT, COMPRIMENTO 60 CM, LARGURA 43 CM, CARACTERÍSTICAS ADICIONAIS DESCARTÁVEL</t>
  </si>
  <si>
    <t xml:space="preserve">BASTÃO DE GUTA PERCHA CAIXA 8UNID.                            </t>
  </si>
  <si>
    <t>BICARBONATO DE SÓDIO, APRESENTAÇÃO PÓ</t>
  </si>
  <si>
    <t>BORRACHA abrasiva para polimento em acrílico, Branca</t>
  </si>
  <si>
    <t>BORRACHA abrasiva para polimento em acrílico, Cinza</t>
  </si>
  <si>
    <t>BORRACHA para resina, Branca</t>
  </si>
  <si>
    <t xml:space="preserve">BORRACHAS ABRASIVAS PARA AMÁLGAMAKit                         </t>
  </si>
  <si>
    <t xml:space="preserve">CAIXA COLETORA DE MATERIAIS PERFURANTESunid.                 </t>
  </si>
  <si>
    <t>CERA PARA ESCULTURA DE PROTESE FIXA MACIA - LATA DE 50 GR</t>
  </si>
  <si>
    <t>CERA PARA MOLDAGEM, uso odontológico, em lâmina, cor vermelho, nº7. Composição: parafina, cera de polietileno, vaselina, corantes orgânicos</t>
  </si>
  <si>
    <t xml:space="preserve">CERA SPRUE PARA FUNDIÇÃO 2 MM - CAIXA COM 100 UNIDADES </t>
  </si>
  <si>
    <t>CERA UTILIDADE - com 5 lâminas, rosa, placa 13,5 mm (comp.) x 69mm (larg) x 5 mm (espessura).</t>
  </si>
  <si>
    <t>CEROMERO Resina E11 (Tubo)</t>
  </si>
  <si>
    <t>CIMENTO DE HIDRÓXIDO DE CÁLCIO - radiopaco; aplicação forrador de cavidades dentárias; caixa c/2 bisnagas (13g de base e 11 g de catalizador) e um bloco de mistura</t>
  </si>
  <si>
    <t xml:space="preserve">CIMENTO DE IONÔMERO DE VIDRO PARA RESTAURAÇÃO, autopolimerizávelkit pó/líquido                         </t>
  </si>
  <si>
    <t xml:space="preserve">CIMENTO DE IONÔMERO DE VIDRO, PARA CIMENTAÇÃO, autopolimerizável conjunto </t>
  </si>
  <si>
    <t xml:space="preserve">CIMENTO DE ÓXIDO DE ZINCO E EUGENOL01 frasco de pó e 01 de líquido       </t>
  </si>
  <si>
    <t>CIMENTO ENDODONTICO COM HIDRÓXIDO DE CÁLCIO - tipo SEALER 26 </t>
  </si>
  <si>
    <t>CIMENTO ENDONDONTICO ENDOFILL - KIT CONTENDO FRASCO 12G + FRASCO 10ML</t>
  </si>
  <si>
    <t>CIMENTO IONÔMERO DE VIDRO RESTAURADOR FOTOPOLIMERIZÁVEL COR A1</t>
  </si>
  <si>
    <t>CIMENTO ODONTOLÓGICO, tipo adesivo resinoso, ativação dual, aspecto físico base + catalisador. Apresentação conjunto completo. Cimento Resinoso Adesivo em Clicker Dual a base de Bis-GMA, TEGDMA, monômeros dimetacrilato, partículas inorgânicas de zircônia e sílica</t>
  </si>
  <si>
    <t>CIMENTO REPARADOR MTA</t>
  </si>
  <si>
    <t xml:space="preserve">CIMENTO RESINOSO AUTOCONDICIONATE DUALkit  </t>
  </si>
  <si>
    <t>CIMENTO RESINOSO AUTOPOLIMERIZÁVEL - com fotopolimerização adicional, autocondicionante através de uso de primersa autocondicionantes, para fixação adesiva de restaurações feitas de metal, metalocerâmicas, cerâmica pura e compósitos, além de pinos intrarradiculares feitos de metal, cerâmica e compósitos reforçados por fibras. O tamanho médio das partículas do cimento deve ser de 0,9 µm e o volume total de partículas inorgânicas de 39% a 40%. Embalagem em kit com: seringa dupla com pontas de auto-mistura; 01 frasco de silano com moléculas de 10-MDP (10-metacriloxidecildi-hidrogênio fosfato); 01 seringa double de cimento autopolimerizável de cor transparente; 01 sistema adesivo autocondicionante.</t>
  </si>
  <si>
    <t>CLAREADOR, COMPOSIÇÃO PERBORATO DE SÓDIO, COMPOSIÇÃO ADICIONAL ASSOCIADO AO PERÓXIDO DE HIDROGÊNIO A 20%, FORMA FÍSICA PÓ + LÍQUIDO, APRESENTAÇÃO* CONJUNTO COMPLETO</t>
  </si>
  <si>
    <t>Clorexidina Digliconato, Dosagem 2%, Aplicação Degermante. Apresentação em Frasco de 1000 ml (1 Litro)</t>
  </si>
  <si>
    <t>Clorexidina Digliconato, Dosagem 2%, Aplicação Degermante. Unidade de fornecimento: 1 Frasco 100 mL. Especificação Técnica: Clorexidina Digliconato, Dosagem 2%, Aplicação Degermante. Apresentação em Frasco de 100 mL</t>
  </si>
  <si>
    <t>CLOREXIDINA DIGLUCONATO, CONCENTRAÇÃO 0,12%, FORMA FARMACÊUTICA COLUTÓRIO</t>
  </si>
  <si>
    <t>CONES DE PAPEL ABSORVENTE M</t>
  </si>
  <si>
    <t xml:space="preserve">DETERGENTE ENZIMÁTICO frasco 1 L  </t>
  </si>
  <si>
    <t xml:space="preserve">DISCO DE FELTRO PARA POLIMENTO DE RESINA COMPOSTA CAIXA COM 12 UNIDADES                       </t>
  </si>
  <si>
    <t xml:space="preserve">EDTA a 17%, LÍQUIDOfrasco 20 mL  </t>
  </si>
  <si>
    <t>EDTA, composição 24%, apresentação Gel</t>
  </si>
  <si>
    <t>ENDO FROST -50º para teste de vitalidade pulpar</t>
  </si>
  <si>
    <t>ENDURECEDOR PARA SILICONE POR CONDENSAÇÃO, CATALISADOR - TIPO INDURENT GEL </t>
  </si>
  <si>
    <t>ESCOVA DENTAL INFANTIL - CERDAS DE NYLON MACIAS, COM 4 FILEIRAS DE TUFOS, CONTENDO 28 TUFOS DE CERDAS, APARADAS UNIFORMEMENTE E ARREDONDAS NA MESMA ALTURA, CABO RETO, MEDINDO 15CM, ANATÔMICO, COM EMPUNHADURA, EMBALADA INDIVIDUALMENTE EM SAQUINHO PLÁSTICO TIPO FLOW PACK LACRADO. COM PROTETOR DE CERDAS</t>
  </si>
  <si>
    <t>EUCALIPTOL (Frasco 10ml)</t>
  </si>
  <si>
    <t>EUGENOL (Frasco 20ml)</t>
  </si>
  <si>
    <t>FILME PARA RX PERIAPICAL - ADULTO, DE POLIÉSTER COM EMULSÃO FOTOSSENSÍVEL, DE VELOCIDADE E, EMBALADO COM INVÓLUCRO DE VINIL, FORMATO 31 X 41 MM, SIZE 2, VARIAÇÃO DE TEMPERATURA DE 10 ºC A 24 ºC, VARIAÇÃO DA UMIDADE DE 30 A 50%. (SIMILAR A MARCA KODAK OU DE MELHOR QUALIDADE)</t>
  </si>
  <si>
    <t>FILME RADIOGRÁFICO OCLUSAL</t>
  </si>
  <si>
    <t>FIO DE SUTURA AGULHADO SEDA TRANÇADA PRETA ODONTOLÓGICA, FIO 3/0, 45CM, 01 AGULHA 17MM 1/2 TIPO TRIANGULAR</t>
  </si>
  <si>
    <t>FIO DE SUTURA AGULHADO SEDA TRANÇADA PRETA ODONTOLÓGICA, FIO 4/0, 45CM, 01 AGULHA 17MM 1/2 TIPO TRIANGULAR. ESTERELIDADE ESTÉRIL.</t>
  </si>
  <si>
    <t>FIO DE SUTURA NYLON PRETO MONOFILAMENTO COM AGULHA CT 1/2 - 1,5cm</t>
  </si>
  <si>
    <t>FIO DENTAL, MATERIAL POLIAMIDA, COMPRIMENTO 50 M, CARACTERÍSTICAS ADICIONAIS CERA NATURAL, COM CORTADOR</t>
  </si>
  <si>
    <t xml:space="preserve">FIO RETRATOR GENGIVAL EXTRA FINO </t>
  </si>
  <si>
    <t xml:space="preserve">FIO RETRATOR GENGIVAL ULTRA FINO </t>
  </si>
  <si>
    <t>FIO RETRATOR, MATERIAL 100% ALGODÃO NÃO IMPREGNADO, ESPESSURA 1 MÉDIO, APLICAÇÃO RETRAÇÃO GENGIVAL PARA MOLDAGEM.</t>
  </si>
  <si>
    <t>FITA ADESIVA PARA AUTOCLAVE 19mmX30m</t>
  </si>
  <si>
    <t>FIXADOR DE FILME RADIOGRÁFICO frasco 500ml</t>
  </si>
  <si>
    <t>FLUIDO MODELADOR RESILAB</t>
  </si>
  <si>
    <t>FLUORETO DE SÓDIO, CONCENTRAÇÃO 1,23%, FORMA FARMACÊUTICA GEL TIXOTRÓPICO, CARACTERÍSTICA ADICIONAL NEUTRO</t>
  </si>
  <si>
    <t>FLUORETO DE SÓDIO, CONCENTRAÇÃO 2%, FORMA FARMACÊUTICA GEL TIXOTRÓPICO, CARACTERÍSTICA ADICIONAL NEUTRO</t>
  </si>
  <si>
    <t>GESSO COMUM TIPO III</t>
  </si>
  <si>
    <t>GESSO PARIS (Embalagem 1Kg)</t>
  </si>
  <si>
    <t>GESSO TIPO IV ROSA (Embalagem 1Kg)</t>
  </si>
  <si>
    <t xml:space="preserve">GESSO TIPO IV. GESSO TIPO IV embalagem 1 kG </t>
  </si>
  <si>
    <t xml:space="preserve">GLAZE FOTOPOLIMERIZAVEL - FRASCO 30 ML </t>
  </si>
  <si>
    <t xml:space="preserve">GLUTARALDEÍDO A 2% - SOLUÇÃO PARA DESINFECÇÃO frasco 5 L </t>
  </si>
  <si>
    <t>GODIVA EM BASTÃO (Caixa com 15 unidades)</t>
  </si>
  <si>
    <t>GORRO BRANCO DESCARTÁVEL (TIPO TOUCA COM ELÁSTICO)</t>
  </si>
  <si>
    <t xml:space="preserve">HEMOSTÁTICO TÓPICO, PRINCÍPIO ATIVO CLORETO DE ALUMÍNIO, ASPECTO FÍSICO LÍQUIDO - FRASCO 10 ML </t>
  </si>
  <si>
    <t xml:space="preserve">IODOFÓRMIO                       frasco 10 G </t>
  </si>
  <si>
    <t>IONÔMERO C - conjunto contendo 1 frasco de cimento em pó com 15g + 1 frasco de líquido com 10g + 1 dosador de pó + 1 bloco de espatula</t>
  </si>
  <si>
    <t>IONÔMERO R - conjunto contendo 1 frasco 10g pó + 8ml líquido</t>
  </si>
  <si>
    <t>ISOLANTE PARA ACRÍLICO</t>
  </si>
  <si>
    <t>KIT DE SAÚDE BUCAL Básico, embalado individualmente em sacola plástica lacrada, contendo: 01 Escova dental adulto com cerdas de nylon macias, cabo reto; 01 Creme dental com 1.500ppm de flúor, tubo de 50g</t>
  </si>
  <si>
    <t>LÂMINA BISTURI, MATERIAL AÇO INOXIDÁVEL, TAMANHO Nº 11, TIPO DESCARTÁVEL, ESTERILIDADE ESTÉRIL </t>
  </si>
  <si>
    <t>LÂMINA BISTURI, MATERIAL AÇO INOXIDÁVEL, TAMANHO Nº 12, TIPO DESCARTÁVEL, ESTERILIDADE ESTÉRIL, CARACTERÍSTICAS ADICIONAIS EMBALADA INDIVIDUALMENTE</t>
  </si>
  <si>
    <t>LÂMINA BISTURI, MATERIAL AÇO INOXIDÁVEL, TAMANHO Nº 15, TIPO DESCARTÁVEL, ESTERILIDADE ESTÉRIL, CARACTERÍSTICAS ADICIONAIS EMBALADA INDIVIDUALMENTE</t>
  </si>
  <si>
    <t>LÂMINA DE BISTURI 11. Caixa 100 unid. LÂMINA DE BISTURI 11, de aço carbono</t>
  </si>
  <si>
    <t xml:space="preserve">LÂMINA DE BISTURI 12. Caixa 100 unid. LÂMINA DE BISTURI 12, de aço carbono </t>
  </si>
  <si>
    <t>LENÇOL DE BORRACHA PARA ISOLAMENTO ABSOLUTO - med. aprox. 13,5 x 13,5</t>
  </si>
  <si>
    <t>LIGA METÁLICA P/ INCRUSTAÇÕES, TIPO SEMINOBRE, COMPOSIÇÃO 80 % DE PRATA, 19% ESTANHO, CLASSIFICAÇÃO MACIA, COR BRANCA, APRESENTAÇÃO ESFERAS</t>
  </si>
  <si>
    <t>MÁSCARA BRANCA COM TRIPLA CAMADA COM ELÁSTICO (DESCARTÁVEL)</t>
  </si>
  <si>
    <t>Material de moldagem Alginato pct 450g</t>
  </si>
  <si>
    <t xml:space="preserve">METAL NIQUEL CROMO - COMPOSIÇÃO: Ni – 73% Cr – 14% Mo – 8,5% Al – 1,7% Be – 1,80% - EMBALAGEM 500 GR </t>
  </si>
  <si>
    <t>MICROBRUSH aplicador</t>
  </si>
  <si>
    <t>MICROTUBO com EDTA 0.5 mL</t>
  </si>
  <si>
    <t>MICROTUBO com EDTA para coleta à vácuo 2 mL</t>
  </si>
  <si>
    <t xml:space="preserve">Moldura Plástica RX c/ 14 Espaçosunid. </t>
  </si>
  <si>
    <t>PAPEL CARBONO para articulação ultrafino dupla face</t>
  </si>
  <si>
    <t>PAPEL GRAU CIRÚRGICO envelope autosselante para autoclave 09 X 26cm</t>
  </si>
  <si>
    <t>PAPEL GRAU CIRÚRGICO envelope autosselante para autoclave 30 X 30 cm</t>
  </si>
  <si>
    <t>Papel Toalha bobina caixa com 6</t>
  </si>
  <si>
    <t xml:space="preserve">PARAMONOCLOROFENOL CANFORADOfrasco 20 mL </t>
  </si>
  <si>
    <t xml:space="preserve">PASTA PARA IMPRESSÃO ZINCO-ENÓLICA (PASTA BASE E CATALISADORA) caixa 2 bisnagas </t>
  </si>
  <si>
    <t>PASTA PARA POLIMENTO DE RESINA FOTOPOLIMERIZÁVEL</t>
  </si>
  <si>
    <t>PEDRA POMES MÉDIA (Embalagem 1Kg)</t>
  </si>
  <si>
    <t>PERÓXIDO DE HIDROGÊNIO (ÁGUA OXIGENADA), TIPO 10 VOLUMES</t>
  </si>
  <si>
    <t>PINÇA DE ALGODÃO (unidade)</t>
  </si>
  <si>
    <t>PINO DE FIBRA DE VIDRO 02. Fornecimento em embalagem com 5 unidades</t>
  </si>
  <si>
    <t>PINO DE FIBRA DE VIDRO 03. Fornecimento em embalagem com 5 unidades</t>
  </si>
  <si>
    <t>Pino de Fibra de vidro n 01 emb. c/ 5 unid</t>
  </si>
  <si>
    <t>PLACA DE VIDRO, USO ODONTOLÓGICO, COMPRIMENTO 15 CM, LARGURA 8 CM, ESPESSURA 5 MM, TRANSMITÂNCIA TRANSPARENTE</t>
  </si>
  <si>
    <t>Pó de Óxido de Zinco frasco de 50g</t>
  </si>
  <si>
    <t xml:space="preserve">PONTAS DESCARTÁVEIS COLORIDAS PARA SERINGA TRÍPLICE bem. c/ 100 unid.       </t>
  </si>
  <si>
    <t>POSICIONADOR PARA TOMADA RADIOGRÁFICA - kit com 2 Anéis + 2 Hastes + 2 Prendedores</t>
  </si>
  <si>
    <t>RELYX cimento (Frasco 2G)</t>
  </si>
  <si>
    <t>RESINA DURALAY COR 62</t>
  </si>
  <si>
    <t>RESINA DURALAY COR 65</t>
  </si>
  <si>
    <t>RESINA DURALAY COR 66</t>
  </si>
  <si>
    <t>RESINA DURALAY COR 69</t>
  </si>
  <si>
    <t>RESINA DURALAY VERMELHO</t>
  </si>
  <si>
    <t>RESINA EB1 (unidade)</t>
  </si>
  <si>
    <t>RESINA EC3 (unidade)</t>
  </si>
  <si>
    <t>RESINA FLOW MÉDIA COM SERINGA</t>
  </si>
  <si>
    <t>RESINA FOTO COR A1 ESMALTE</t>
  </si>
  <si>
    <t>RESINA FOTOPOLIMERIZAVEL CERVICAL A2</t>
  </si>
  <si>
    <t xml:space="preserve">RESINA FOTOPOLIMERIZAVEL CERVICAL A3 </t>
  </si>
  <si>
    <t xml:space="preserve">RESINA FOTOPOLIMERIZAVEL PIGMENTO AMARELO 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</si>
  <si>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A2D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</si>
  <si>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A2E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</si>
  <si>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A3,5 B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</si>
  <si>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A3D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</si>
  <si>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A3E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</si>
  <si>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A4B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</si>
  <si>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B2E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</si>
  <si>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B3B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</si>
  <si>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C2B</t>
  </si>
  <si>
    <t>RESINA fotopolimerizável universal, com 100% de nanopartícula, matriz orgânica de Bis-GMA, Bis-EMA, UDMA e partículas inorgânicas de Zirconia / Silica com tamanho de 5 a 20 nm e nanoaglomerados de 0,6 a 1,4 µm e 59,5% de carga em volume (78,5% em peso). Filtek Z350 XT. Cor C3B</t>
  </si>
  <si>
    <t>RESINA fotopolimerizável, matriz inorgânica de díoxido de titânio 1%, Silica amorfa hidrofóbica 3%, silica amorfa 3%, vidro silicato de bário boro flúor alumínio 30%, matriz orgânica de Bis-Gma e UDMA. TPH. Cor OA3,5</t>
  </si>
  <si>
    <t xml:space="preserve">REVELADOR DE FILME RADIOGRÁFICO frasco 475 mL        </t>
  </si>
  <si>
    <t>REVESTIMENTO - USO ODONTOLOGICO, TIPO FOSFATADO, APLICAÇÃO FUNDIÇÃO DE LIGAS METÁLICAS, ASPECTO FÍSICO PÓ + LÍQUIDO, CARACTERÍSTICA ADICIONAL GRANULAÇÃO FINA, ISENTO DE CARBONO</t>
  </si>
  <si>
    <t xml:space="preserve">ROLETE DE ALGODÃO pct 100 unid. </t>
  </si>
  <si>
    <t xml:space="preserve">SELANTE RESINOSO DE CICATRÍCULAS E FISSURAS DA SUPERFÍCIE OCLUSAL caixa com 5 bisnagas </t>
  </si>
  <si>
    <t>SILICONE DE ADIÇÃO - Embalagem com 2 cartuchos com 50ml cada + 12 pontas misturadoras</t>
  </si>
  <si>
    <t>SILICONE DE CONDENSAÇÃO - KIT CONTENDO MASSA DENSA, PASTA FLUIDA E PASTA CATALIZADORA. SIMILAR SPEEDEX</t>
  </si>
  <si>
    <t xml:space="preserve">SISTEMA ADESIVO DE 5a GERAÇÃO frasco 6 G </t>
  </si>
  <si>
    <t>SONDA PERIODONTAL - PONTA ARREDONDADA, MARCAÇÃO C/ INTERVALOS DE 3, 5, 7MM</t>
  </si>
  <si>
    <t>TUBO para Bioquímica sem anticoagulante com ativador de coágulo 4 mL</t>
  </si>
  <si>
    <t>VERNIZ com Flúor - conjunto contendo 2 frascos de 10 mL</t>
  </si>
  <si>
    <t>1 pct 100 um</t>
  </si>
  <si>
    <t>1 UNIDADE</t>
  </si>
  <si>
    <t>1 unidade</t>
  </si>
  <si>
    <t>1 litro .</t>
  </si>
  <si>
    <t>1 frasco 25g .</t>
  </si>
  <si>
    <t>1 frasco 25g</t>
  </si>
  <si>
    <t>1 frasco 250 mL .</t>
  </si>
  <si>
    <t>1 frasco 5 mL .</t>
  </si>
  <si>
    <t>1 frasco 6 G .</t>
  </si>
  <si>
    <t>1 frasco 6 G</t>
  </si>
  <si>
    <t>1 Caixa 100 unid. .</t>
  </si>
  <si>
    <t>1 Pacote 100 unid. .</t>
  </si>
  <si>
    <t>1 emb. c/ 50 tubetes .</t>
  </si>
  <si>
    <t>1 emb. c/ 50 tubetes</t>
  </si>
  <si>
    <t>1 frasco 12 G</t>
  </si>
  <si>
    <t>1 FRASCO 100 ML</t>
  </si>
  <si>
    <t xml:space="preserve">1  frasco 250 mL </t>
  </si>
  <si>
    <t xml:space="preserve">1 frasco 100 mL </t>
  </si>
  <si>
    <t>1 PACOTE 100,00 UN .</t>
  </si>
  <si>
    <t>1 embalagem 2 G </t>
  </si>
  <si>
    <t xml:space="preserve">1 CAIXA COM 8UNID. </t>
  </si>
  <si>
    <t>1 Unidade</t>
  </si>
  <si>
    <t>1 LATA DE 50 GR</t>
  </si>
  <si>
    <t>1 Caixa 18 unid. .</t>
  </si>
  <si>
    <t xml:space="preserve">1 CAIXA COM 100 UNIDADES </t>
  </si>
  <si>
    <t>1 Caixa c/ 5 lâminas .</t>
  </si>
  <si>
    <t>1 Tubo .</t>
  </si>
  <si>
    <t>1 Caixa c/ 2 bisnagas .</t>
  </si>
  <si>
    <t>1 Conjunto </t>
  </si>
  <si>
    <t>1 conjunto</t>
  </si>
  <si>
    <t>1 kit </t>
  </si>
  <si>
    <t>1 Conjunto .</t>
  </si>
  <si>
    <t>1 Conjunto</t>
  </si>
  <si>
    <t>1 caixa 2 doses .</t>
  </si>
  <si>
    <t>1 Frasco 1 Litro</t>
  </si>
  <si>
    <t>1 FRASCO 100,00 ML</t>
  </si>
  <si>
    <t>1 FRASCO 250,00 ML</t>
  </si>
  <si>
    <t>1 caixa com 120 unidades</t>
  </si>
  <si>
    <t xml:space="preserve">1  frasco 1 L  </t>
  </si>
  <si>
    <t>1 Caixa 12 unid</t>
  </si>
  <si>
    <t>1 FRASCO 20,00 ML</t>
  </si>
  <si>
    <t>1 frasco 30 G .</t>
  </si>
  <si>
    <t>1 Frasco 200 mL .</t>
  </si>
  <si>
    <t>1 Bisnaga 60 mL</t>
  </si>
  <si>
    <t>1 frasco 10 mL .</t>
  </si>
  <si>
    <t>1 frasco 20 mL .</t>
  </si>
  <si>
    <t>1 caixa c/ 100 und</t>
  </si>
  <si>
    <t>1 Caixa 150 unid. .</t>
  </si>
  <si>
    <t>1 embalagem com 25 unidades</t>
  </si>
  <si>
    <t>1 caixa com 24 unidades</t>
  </si>
  <si>
    <t>1 Caixa 24 unid. .</t>
  </si>
  <si>
    <t>1 emb. c/ 240 cm .</t>
  </si>
  <si>
    <t>1 rolo 30 M .</t>
  </si>
  <si>
    <t>1 frasco 500ml</t>
  </si>
  <si>
    <t>1 FRASCO 200,00 ML .</t>
  </si>
  <si>
    <t>1 Emb. 1 kG .</t>
  </si>
  <si>
    <t>1 Emb. 1 kG</t>
  </si>
  <si>
    <t>1 FRASCO 30 ML</t>
  </si>
  <si>
    <t xml:space="preserve">1  frasco 5 L </t>
  </si>
  <si>
    <t>1 Caixa 15 unid. .</t>
  </si>
  <si>
    <t>1 Pacote 500 unid. .</t>
  </si>
  <si>
    <t>1 Frasco 10ML</t>
  </si>
  <si>
    <t>1 frasco 10 G</t>
  </si>
  <si>
    <t>1 Frasco 500 mL .</t>
  </si>
  <si>
    <t>1 CAIXA 100,00 UN .</t>
  </si>
  <si>
    <t>1 Caixa</t>
  </si>
  <si>
    <t>1 CAIXA 100,00 UN</t>
  </si>
  <si>
    <t>1 Emb. c/ 26 unid. .</t>
  </si>
  <si>
    <t>1 FRASCO 30,00 G .</t>
  </si>
  <si>
    <t>1 Caixa 50 unid. .</t>
  </si>
  <si>
    <t>1 pct 450g</t>
  </si>
  <si>
    <t xml:space="preserve">1 EMBALAGEM 500 GR </t>
  </si>
  <si>
    <t>1 emb. c/ 100 unid. .</t>
  </si>
  <si>
    <t>1 cx c/ 100 unid. .</t>
  </si>
  <si>
    <t>1 emb. c/ 12 unid. .</t>
  </si>
  <si>
    <t>1 Pacote 100 unid</t>
  </si>
  <si>
    <t>1 cx c/6</t>
  </si>
  <si>
    <t>1 caixa 2 bisnagas</t>
  </si>
  <si>
    <t>1 FRASCO 1.000,00 ML .</t>
  </si>
  <si>
    <t>1 embalagem com 5 unidades</t>
  </si>
  <si>
    <t>1 emb. c/ 5 unid</t>
  </si>
  <si>
    <t>1 frasco de 50g</t>
  </si>
  <si>
    <t>1 c/ 100 unid</t>
  </si>
  <si>
    <t>1 kit .</t>
  </si>
  <si>
    <t>1 frasco 2 G .</t>
  </si>
  <si>
    <t>1 frasco 28 G .</t>
  </si>
  <si>
    <t>1 frasco 25 G .</t>
  </si>
  <si>
    <t>1 REFIL .</t>
  </si>
  <si>
    <t>1 frasco 475 mL </t>
  </si>
  <si>
    <t>1 pct 100 unid</t>
  </si>
  <si>
    <t xml:space="preserve">1 caixa com 5 bisnagas </t>
  </si>
  <si>
    <t>TOTAL</t>
  </si>
  <si>
    <t>ACIDO POLIACRÍLICO. Frasco de 10ml</t>
  </si>
  <si>
    <t>Frasco de 10ml</t>
  </si>
  <si>
    <t>AGENTE DE UNIÃO SILANO frasco de 5 ml</t>
  </si>
  <si>
    <t>frasco de 5 ml</t>
  </si>
  <si>
    <t>Pote de 20g</t>
  </si>
  <si>
    <t>CIMENTO RESTAURADOR PROVISÓRIO, similar ou superior ao COLTOSOL. Pote de 20g</t>
  </si>
  <si>
    <t>PASTA PROFILÁTICA. Bisnaga de 90g</t>
  </si>
  <si>
    <t>Bisnaga de 90g</t>
  </si>
  <si>
    <t>RESINA COMPOSTA FOTOPOLIMERIZÁVEL (MICRO-HÍBRIDA). COR A3. Seringa 4g</t>
  </si>
  <si>
    <t>RESINA COMPOSTA FOTOPOLIMERIZÁVEL (MICRO-HÍBRIDA). COR A3,5. Seringa 4g</t>
  </si>
  <si>
    <t>RESINA COMPOSTA FOTOPOLIMERIZÁVEL NANOPARTICULADA. COR A3. Seringa 4g</t>
  </si>
  <si>
    <t>RESINA COMPOSTA FOTOPOLIMERIZÁVEL NANOPARTICULADA. COR A3,5. Seringa 4g</t>
  </si>
  <si>
    <t>RESINA COMPOSTA FOTOPOLIMERIZÁVEL NANOPARTICULADA. COR B1. Seringa 4g</t>
  </si>
  <si>
    <t>RESINA COMPOSTA FOTOPOLIMERIZÁVEL NANOPARTICULADA. COR C2. Seringa 4g</t>
  </si>
  <si>
    <t>RESINA COMPOSTA FOTOPOLIMERIZÁVEL NANOPARTICULADA. COR C4. Seringa 4g</t>
  </si>
  <si>
    <t>Seringa 4g</t>
  </si>
  <si>
    <t>4 kg</t>
  </si>
  <si>
    <t xml:space="preserve">REVESTIMENTO FOSFATADO PARA FUNDIÇÃO 4 kg </t>
  </si>
  <si>
    <t>SIM</t>
  </si>
  <si>
    <t>frasco 28 G .</t>
  </si>
  <si>
    <t>RESINA DURALAY COR 67. frasco 28 G .</t>
  </si>
  <si>
    <t xml:space="preserve">ACIDO FOSFÓRICO A 37% GEL PARA TÉCNICA RESTAURADORA ADESIVA - seringa de 2,5ml                      </t>
  </si>
  <si>
    <t>BARREIRA GENGIVAL FOTOPOLIMERIZÁVEL PARA ISOLAMENTO E PROTETOR GENGIVAL PARA CLAREAMENTO</t>
  </si>
  <si>
    <t>FILME PARA RADIOGRAFIA DENTAL INFANTIL 22x35mm. Material de poliéster com emulsão fotossensível. Velocidade em processadoras automáticas com roletes: F. Velocidade em processadoras sem roletes: E. Embalado com invólucro de vinil, formato 22 x 35 mm, size 0, periapical, variação de temperatura de 10 a 24ºC, variação da umidade de 30 a 50%. Fornecimento em caixa com 100 unidades (Similar a marca KODAK ou superior).</t>
  </si>
  <si>
    <t>CAIXA 100,00 UM</t>
  </si>
  <si>
    <t xml:space="preserve">1 frasco 28 G </t>
  </si>
  <si>
    <t>1  frasco 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</si>
</sst>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7"/>
  <sheetViews>
    <sheetView tabSelected="1" view="pageLayout" topLeftCell="C1" zoomScaleNormal="100" zoomScaleSheetLayoutView="80" workbookViewId="0">
      <selection activeCell="M115" sqref="M115"/>
    </sheetView>
  </sheetViews>
  <sheetFormatPr defaultColWidth="9.109375" defaultRowHeight="13.8" x14ac:dyDescent="0.3"/>
  <cols>
    <col min="1" max="1" width="4.33203125" style="2" customWidth="1"/>
    <col min="2" max="2" width="35.6640625" style="2" customWidth="1"/>
    <col min="3" max="3" width="9.6640625" style="2" customWidth="1"/>
    <col min="4" max="4" width="8.33203125" style="3" bestFit="1" customWidth="1"/>
    <col min="5" max="5" width="9.88671875" style="4" customWidth="1"/>
    <col min="6" max="8" width="10" style="4" customWidth="1"/>
    <col min="9" max="9" width="9.33203125" style="4" customWidth="1"/>
    <col min="10" max="11" width="11.44140625" style="4" customWidth="1"/>
    <col min="12" max="12" width="9.6640625" style="4" customWidth="1"/>
    <col min="13" max="13" width="13.5546875" style="4" customWidth="1"/>
    <col min="14" max="14" width="10.5546875" style="4" customWidth="1"/>
    <col min="15" max="15" width="11.5546875" style="4" bestFit="1" customWidth="1"/>
    <col min="16" max="16" width="8.6640625" style="8" bestFit="1" customWidth="1"/>
    <col min="17" max="17" width="15" style="4" bestFit="1" customWidth="1"/>
    <col min="18" max="16384" width="9.109375" style="1"/>
  </cols>
  <sheetData>
    <row r="1" spans="1:17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3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3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1:17" ht="82.95" customHeight="1" x14ac:dyDescent="0.3">
      <c r="A5" s="5" t="s">
        <v>1</v>
      </c>
      <c r="B5" s="6" t="s">
        <v>5</v>
      </c>
      <c r="C5" s="6" t="s">
        <v>18</v>
      </c>
      <c r="D5" s="6" t="s">
        <v>2</v>
      </c>
      <c r="E5" s="6" t="s">
        <v>11</v>
      </c>
      <c r="F5" s="6" t="s">
        <v>19</v>
      </c>
      <c r="G5" s="6" t="s">
        <v>13</v>
      </c>
      <c r="H5" s="6" t="s">
        <v>20</v>
      </c>
      <c r="I5" s="6" t="s">
        <v>12</v>
      </c>
      <c r="J5" s="6" t="s">
        <v>17</v>
      </c>
      <c r="K5" s="6" t="s">
        <v>14</v>
      </c>
      <c r="L5" s="7" t="s">
        <v>7</v>
      </c>
      <c r="M5" s="7" t="s">
        <v>6</v>
      </c>
      <c r="N5" s="7" t="s">
        <v>8</v>
      </c>
      <c r="O5" s="7" t="s">
        <v>9</v>
      </c>
      <c r="P5" s="7" t="s">
        <v>10</v>
      </c>
      <c r="Q5" s="7" t="s">
        <v>15</v>
      </c>
    </row>
    <row r="6" spans="1:17" s="15" customFormat="1" ht="30.6" x14ac:dyDescent="0.3">
      <c r="A6" s="10">
        <v>1</v>
      </c>
      <c r="B6" s="11" t="s">
        <v>22</v>
      </c>
      <c r="C6" s="11">
        <v>348807</v>
      </c>
      <c r="D6" s="11" t="s">
        <v>177</v>
      </c>
      <c r="E6" s="11">
        <v>89</v>
      </c>
      <c r="F6" s="11">
        <v>28</v>
      </c>
      <c r="G6" s="11">
        <v>0</v>
      </c>
      <c r="H6" s="11">
        <v>1</v>
      </c>
      <c r="I6" s="11">
        <v>0</v>
      </c>
      <c r="J6" s="11">
        <v>0</v>
      </c>
      <c r="K6" s="11">
        <f>SUM(E6:J6)</f>
        <v>118</v>
      </c>
      <c r="L6" s="12">
        <v>3.25</v>
      </c>
      <c r="M6" s="12">
        <f>L6*K6</f>
        <v>383.5</v>
      </c>
      <c r="N6" s="12" t="s">
        <v>287</v>
      </c>
      <c r="O6" s="12" t="s">
        <v>21</v>
      </c>
      <c r="P6" s="13" t="s">
        <v>16</v>
      </c>
      <c r="Q6" s="14">
        <f>IF(L6&lt;0.01,"",IF(AND(L6&gt;=0.01,L6&lt;=5),0.01,IF(L6&lt;=10,0.02,IF(L6&lt;=20,0.03,IF(L6&lt;=50,0.05,IF(L6&lt;=100,0.1,IF(L6&lt;=200,0.12,IF(L6&lt;=500,0.2,IF(L6&lt;=1000,0.4,IF(L6&lt;=2000,0.5,IF(L6&lt;=5000,0.8,IF(L6&lt;=10000,L6*0.005,"Avaliação Específica"))))))))))))</f>
        <v>0.01</v>
      </c>
    </row>
    <row r="7" spans="1:17" s="15" customFormat="1" ht="20.399999999999999" x14ac:dyDescent="0.3">
      <c r="A7" s="10">
        <v>2</v>
      </c>
      <c r="B7" s="11" t="s">
        <v>290</v>
      </c>
      <c r="C7" s="11">
        <v>391582</v>
      </c>
      <c r="D7" s="11" t="s">
        <v>178</v>
      </c>
      <c r="E7" s="11">
        <f>66+15+19</f>
        <v>100</v>
      </c>
      <c r="F7" s="11">
        <v>20</v>
      </c>
      <c r="G7" s="11">
        <v>0</v>
      </c>
      <c r="H7" s="11">
        <v>3</v>
      </c>
      <c r="I7" s="11">
        <v>0</v>
      </c>
      <c r="J7" s="11">
        <v>0</v>
      </c>
      <c r="K7" s="11">
        <f t="shared" ref="K7:K42" si="0">SUM(E7:J7)</f>
        <v>123</v>
      </c>
      <c r="L7" s="12">
        <v>2.78</v>
      </c>
      <c r="M7" s="12">
        <f t="shared" ref="M7:M42" si="1">L7*K7</f>
        <v>341.94</v>
      </c>
      <c r="N7" s="12" t="s">
        <v>287</v>
      </c>
      <c r="O7" s="12" t="s">
        <v>21</v>
      </c>
      <c r="P7" s="13" t="s">
        <v>16</v>
      </c>
      <c r="Q7" s="14">
        <f t="shared" ref="Q7:Q42" si="2">IF(L7&lt;0.01,"",IF(AND(L7&gt;=0.01,L7&lt;=5),0.01,IF(L7&lt;=10,0.02,IF(L7&lt;=20,0.03,IF(L7&lt;=50,0.05,IF(L7&lt;=100,0.1,IF(L7&lt;=200,0.12,IF(L7&lt;=500,0.2,IF(L7&lt;=1000,0.4,IF(L7&lt;=2000,0.5,IF(L7&lt;=5000,0.8,IF(L7&lt;=10000,L7*0.005,"Avaliação Específica"))))))))))))</f>
        <v>0.01</v>
      </c>
    </row>
    <row r="8" spans="1:17" s="15" customFormat="1" ht="20.399999999999999" x14ac:dyDescent="0.3">
      <c r="A8" s="10">
        <v>3</v>
      </c>
      <c r="B8" s="11" t="s">
        <v>269</v>
      </c>
      <c r="C8" s="11">
        <v>391585</v>
      </c>
      <c r="D8" s="11" t="s">
        <v>270</v>
      </c>
      <c r="E8" s="11">
        <v>9</v>
      </c>
      <c r="F8" s="11">
        <v>2</v>
      </c>
      <c r="G8" s="11">
        <v>0</v>
      </c>
      <c r="H8" s="11">
        <v>1</v>
      </c>
      <c r="I8" s="11">
        <v>0</v>
      </c>
      <c r="J8" s="11">
        <v>0</v>
      </c>
      <c r="K8" s="11">
        <f t="shared" si="0"/>
        <v>12</v>
      </c>
      <c r="L8" s="12">
        <v>15.05</v>
      </c>
      <c r="M8" s="12">
        <f t="shared" si="1"/>
        <v>180.60000000000002</v>
      </c>
      <c r="N8" s="12" t="s">
        <v>287</v>
      </c>
      <c r="O8" s="12" t="s">
        <v>21</v>
      </c>
      <c r="P8" s="13" t="s">
        <v>16</v>
      </c>
      <c r="Q8" s="14">
        <f t="shared" si="2"/>
        <v>0.03</v>
      </c>
    </row>
    <row r="9" spans="1:17" s="15" customFormat="1" x14ac:dyDescent="0.3">
      <c r="A9" s="10">
        <v>4</v>
      </c>
      <c r="B9" s="11" t="s">
        <v>23</v>
      </c>
      <c r="C9" s="11">
        <v>433636</v>
      </c>
      <c r="D9" s="11" t="s">
        <v>180</v>
      </c>
      <c r="E9" s="11">
        <v>53</v>
      </c>
      <c r="F9" s="11">
        <v>10</v>
      </c>
      <c r="G9" s="11">
        <v>0</v>
      </c>
      <c r="H9" s="11">
        <v>1</v>
      </c>
      <c r="I9" s="11">
        <v>0</v>
      </c>
      <c r="J9" s="11">
        <v>0</v>
      </c>
      <c r="K9" s="11">
        <f t="shared" si="0"/>
        <v>64</v>
      </c>
      <c r="L9" s="12">
        <v>158.80000000000001</v>
      </c>
      <c r="M9" s="12">
        <f t="shared" si="1"/>
        <v>10163.200000000001</v>
      </c>
      <c r="N9" s="12" t="s">
        <v>287</v>
      </c>
      <c r="O9" s="12" t="s">
        <v>21</v>
      </c>
      <c r="P9" s="13" t="s">
        <v>16</v>
      </c>
      <c r="Q9" s="14">
        <f t="shared" si="2"/>
        <v>0.12</v>
      </c>
    </row>
    <row r="10" spans="1:17" s="15" customFormat="1" ht="20.399999999999999" x14ac:dyDescent="0.3">
      <c r="A10" s="10">
        <v>5</v>
      </c>
      <c r="B10" s="11" t="s">
        <v>24</v>
      </c>
      <c r="C10" s="11">
        <v>390459</v>
      </c>
      <c r="D10" s="11" t="s">
        <v>181</v>
      </c>
      <c r="E10" s="11">
        <v>34</v>
      </c>
      <c r="F10" s="11">
        <v>7</v>
      </c>
      <c r="G10" s="11">
        <v>0</v>
      </c>
      <c r="H10" s="11">
        <v>1</v>
      </c>
      <c r="I10" s="11">
        <v>0</v>
      </c>
      <c r="J10" s="11">
        <v>0</v>
      </c>
      <c r="K10" s="11">
        <f t="shared" si="0"/>
        <v>42</v>
      </c>
      <c r="L10" s="12">
        <v>16.46</v>
      </c>
      <c r="M10" s="12">
        <f t="shared" si="1"/>
        <v>691.32</v>
      </c>
      <c r="N10" s="12" t="s">
        <v>287</v>
      </c>
      <c r="O10" s="12" t="s">
        <v>21</v>
      </c>
      <c r="P10" s="13" t="s">
        <v>16</v>
      </c>
      <c r="Q10" s="14">
        <f t="shared" si="2"/>
        <v>0.03</v>
      </c>
    </row>
    <row r="11" spans="1:17" s="15" customFormat="1" ht="20.399999999999999" x14ac:dyDescent="0.3">
      <c r="A11" s="10">
        <v>6</v>
      </c>
      <c r="B11" s="11" t="s">
        <v>25</v>
      </c>
      <c r="C11" s="11">
        <v>390459</v>
      </c>
      <c r="D11" s="11" t="s">
        <v>181</v>
      </c>
      <c r="E11" s="11">
        <v>34</v>
      </c>
      <c r="F11" s="11">
        <v>7</v>
      </c>
      <c r="G11" s="11">
        <v>0</v>
      </c>
      <c r="H11" s="11">
        <v>1</v>
      </c>
      <c r="I11" s="11">
        <v>0</v>
      </c>
      <c r="J11" s="11">
        <v>0</v>
      </c>
      <c r="K11" s="11">
        <f t="shared" si="0"/>
        <v>42</v>
      </c>
      <c r="L11" s="12">
        <v>21.95</v>
      </c>
      <c r="M11" s="12">
        <f t="shared" si="1"/>
        <v>921.9</v>
      </c>
      <c r="N11" s="12" t="s">
        <v>287</v>
      </c>
      <c r="O11" s="12" t="s">
        <v>21</v>
      </c>
      <c r="P11" s="13" t="s">
        <v>16</v>
      </c>
      <c r="Q11" s="14">
        <f t="shared" si="2"/>
        <v>0.05</v>
      </c>
    </row>
    <row r="12" spans="1:17" s="15" customFormat="1" ht="20.399999999999999" x14ac:dyDescent="0.3">
      <c r="A12" s="10">
        <v>7</v>
      </c>
      <c r="B12" s="11" t="s">
        <v>26</v>
      </c>
      <c r="C12" s="11">
        <v>390460</v>
      </c>
      <c r="D12" s="11" t="s">
        <v>181</v>
      </c>
      <c r="E12" s="11">
        <f>338+13</f>
        <v>351</v>
      </c>
      <c r="F12" s="11">
        <v>50</v>
      </c>
      <c r="G12" s="11">
        <v>0</v>
      </c>
      <c r="H12" s="11">
        <v>2</v>
      </c>
      <c r="I12" s="11">
        <v>0</v>
      </c>
      <c r="J12" s="11">
        <v>0</v>
      </c>
      <c r="K12" s="11">
        <f t="shared" si="0"/>
        <v>403</v>
      </c>
      <c r="L12" s="12">
        <v>13.64</v>
      </c>
      <c r="M12" s="12">
        <f t="shared" si="1"/>
        <v>5496.92</v>
      </c>
      <c r="N12" s="12" t="s">
        <v>287</v>
      </c>
      <c r="O12" s="12" t="s">
        <v>21</v>
      </c>
      <c r="P12" s="13" t="s">
        <v>16</v>
      </c>
      <c r="Q12" s="14">
        <f t="shared" si="2"/>
        <v>0.03</v>
      </c>
    </row>
    <row r="13" spans="1:17" s="15" customFormat="1" x14ac:dyDescent="0.3">
      <c r="A13" s="10">
        <v>8</v>
      </c>
      <c r="B13" s="11" t="s">
        <v>27</v>
      </c>
      <c r="C13" s="11">
        <v>390460</v>
      </c>
      <c r="D13" s="11" t="s">
        <v>182</v>
      </c>
      <c r="E13" s="11">
        <f>338+13</f>
        <v>351</v>
      </c>
      <c r="F13" s="11">
        <v>50</v>
      </c>
      <c r="G13" s="11">
        <v>0</v>
      </c>
      <c r="H13" s="11">
        <v>2</v>
      </c>
      <c r="I13" s="11">
        <v>0</v>
      </c>
      <c r="J13" s="11">
        <v>0</v>
      </c>
      <c r="K13" s="11">
        <f t="shared" si="0"/>
        <v>403</v>
      </c>
      <c r="L13" s="12">
        <v>13.64</v>
      </c>
      <c r="M13" s="12">
        <f t="shared" si="1"/>
        <v>5496.92</v>
      </c>
      <c r="N13" s="12" t="s">
        <v>287</v>
      </c>
      <c r="O13" s="12" t="s">
        <v>21</v>
      </c>
      <c r="P13" s="13" t="s">
        <v>16</v>
      </c>
      <c r="Q13" s="14">
        <f t="shared" si="2"/>
        <v>0.03</v>
      </c>
    </row>
    <row r="14" spans="1:17" s="15" customFormat="1" ht="20.399999999999999" x14ac:dyDescent="0.3">
      <c r="A14" s="10">
        <v>9</v>
      </c>
      <c r="B14" s="11" t="s">
        <v>28</v>
      </c>
      <c r="C14" s="11">
        <v>390457</v>
      </c>
      <c r="D14" s="11" t="s">
        <v>183</v>
      </c>
      <c r="E14" s="11">
        <v>73</v>
      </c>
      <c r="F14" s="11">
        <v>14</v>
      </c>
      <c r="G14" s="11">
        <v>0</v>
      </c>
      <c r="H14" s="11">
        <v>1</v>
      </c>
      <c r="I14" s="11">
        <v>0</v>
      </c>
      <c r="J14" s="11">
        <v>0</v>
      </c>
      <c r="K14" s="11">
        <f t="shared" si="0"/>
        <v>88</v>
      </c>
      <c r="L14" s="12">
        <v>21.63</v>
      </c>
      <c r="M14" s="12">
        <f t="shared" si="1"/>
        <v>1903.4399999999998</v>
      </c>
      <c r="N14" s="12" t="s">
        <v>287</v>
      </c>
      <c r="O14" s="12" t="s">
        <v>21</v>
      </c>
      <c r="P14" s="13" t="s">
        <v>16</v>
      </c>
      <c r="Q14" s="14">
        <f t="shared" si="2"/>
        <v>0.05</v>
      </c>
    </row>
    <row r="15" spans="1:17" s="15" customFormat="1" ht="20.399999999999999" x14ac:dyDescent="0.3">
      <c r="A15" s="10">
        <v>10</v>
      </c>
      <c r="B15" s="11" t="s">
        <v>29</v>
      </c>
      <c r="C15" s="11">
        <v>430515</v>
      </c>
      <c r="D15" s="11" t="s">
        <v>178</v>
      </c>
      <c r="E15" s="11">
        <v>30</v>
      </c>
      <c r="F15" s="11">
        <v>6</v>
      </c>
      <c r="G15" s="11">
        <v>0</v>
      </c>
      <c r="H15" s="11">
        <v>1</v>
      </c>
      <c r="I15" s="11">
        <v>0</v>
      </c>
      <c r="J15" s="11">
        <v>0</v>
      </c>
      <c r="K15" s="11">
        <f t="shared" si="0"/>
        <v>37</v>
      </c>
      <c r="L15" s="12">
        <v>109.59</v>
      </c>
      <c r="M15" s="12">
        <f t="shared" si="1"/>
        <v>4054.83</v>
      </c>
      <c r="N15" s="12" t="s">
        <v>287</v>
      </c>
      <c r="O15" s="12" t="s">
        <v>21</v>
      </c>
      <c r="P15" s="13" t="s">
        <v>16</v>
      </c>
      <c r="Q15" s="14">
        <f t="shared" si="2"/>
        <v>0.12</v>
      </c>
    </row>
    <row r="16" spans="1:17" s="15" customFormat="1" ht="20.399999999999999" x14ac:dyDescent="0.3">
      <c r="A16" s="10">
        <v>11</v>
      </c>
      <c r="B16" s="11" t="s">
        <v>30</v>
      </c>
      <c r="C16" s="11">
        <v>391135</v>
      </c>
      <c r="D16" s="11" t="s">
        <v>184</v>
      </c>
      <c r="E16" s="11">
        <v>32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f t="shared" si="0"/>
        <v>33</v>
      </c>
      <c r="L16" s="12">
        <v>45.43</v>
      </c>
      <c r="M16" s="12">
        <f t="shared" si="1"/>
        <v>1499.19</v>
      </c>
      <c r="N16" s="12" t="s">
        <v>287</v>
      </c>
      <c r="O16" s="12" t="s">
        <v>21</v>
      </c>
      <c r="P16" s="13" t="s">
        <v>16</v>
      </c>
      <c r="Q16" s="14">
        <f t="shared" si="2"/>
        <v>0.05</v>
      </c>
    </row>
    <row r="17" spans="1:17" s="15" customFormat="1" ht="20.399999999999999" x14ac:dyDescent="0.3">
      <c r="A17" s="10">
        <v>12</v>
      </c>
      <c r="B17" s="11" t="s">
        <v>271</v>
      </c>
      <c r="C17" s="11">
        <v>391629</v>
      </c>
      <c r="D17" s="11" t="s">
        <v>272</v>
      </c>
      <c r="E17" s="11">
        <v>66</v>
      </c>
      <c r="F17" s="11">
        <v>13</v>
      </c>
      <c r="G17" s="11">
        <v>0</v>
      </c>
      <c r="H17" s="11">
        <v>1</v>
      </c>
      <c r="I17" s="11">
        <v>0</v>
      </c>
      <c r="J17" s="11">
        <v>0</v>
      </c>
      <c r="K17" s="11">
        <f t="shared" si="0"/>
        <v>80</v>
      </c>
      <c r="L17" s="12">
        <v>20.69</v>
      </c>
      <c r="M17" s="12">
        <f t="shared" si="1"/>
        <v>1655.2</v>
      </c>
      <c r="N17" s="12" t="s">
        <v>287</v>
      </c>
      <c r="O17" s="12" t="s">
        <v>21</v>
      </c>
      <c r="P17" s="13" t="s">
        <v>16</v>
      </c>
      <c r="Q17" s="14">
        <f t="shared" si="2"/>
        <v>0.05</v>
      </c>
    </row>
    <row r="18" spans="1:17" s="15" customFormat="1" ht="20.399999999999999" x14ac:dyDescent="0.3">
      <c r="A18" s="10">
        <v>13</v>
      </c>
      <c r="B18" s="11" t="s">
        <v>31</v>
      </c>
      <c r="C18" s="11">
        <v>391133</v>
      </c>
      <c r="D18" s="11" t="s">
        <v>185</v>
      </c>
      <c r="E18" s="11">
        <v>75</v>
      </c>
      <c r="F18" s="11">
        <v>14</v>
      </c>
      <c r="G18" s="11">
        <v>0</v>
      </c>
      <c r="H18" s="11">
        <v>2</v>
      </c>
      <c r="I18" s="11">
        <v>0</v>
      </c>
      <c r="J18" s="11">
        <v>0</v>
      </c>
      <c r="K18" s="11">
        <f t="shared" si="0"/>
        <v>91</v>
      </c>
      <c r="L18" s="12">
        <v>78.23</v>
      </c>
      <c r="M18" s="12">
        <f t="shared" si="1"/>
        <v>7118.93</v>
      </c>
      <c r="N18" s="12" t="s">
        <v>287</v>
      </c>
      <c r="O18" s="12" t="s">
        <v>21</v>
      </c>
      <c r="P18" s="13" t="s">
        <v>16</v>
      </c>
      <c r="Q18" s="14">
        <f t="shared" si="2"/>
        <v>0.1</v>
      </c>
    </row>
    <row r="19" spans="1:17" s="15" customFormat="1" ht="71.400000000000006" x14ac:dyDescent="0.3">
      <c r="A19" s="10">
        <v>14</v>
      </c>
      <c r="B19" s="11" t="s">
        <v>32</v>
      </c>
      <c r="C19" s="11">
        <v>442144</v>
      </c>
      <c r="D19" s="11" t="s">
        <v>187</v>
      </c>
      <c r="E19" s="11">
        <v>105</v>
      </c>
      <c r="F19" s="11">
        <v>19</v>
      </c>
      <c r="G19" s="11">
        <v>0</v>
      </c>
      <c r="H19" s="11">
        <v>20</v>
      </c>
      <c r="I19" s="11">
        <v>0</v>
      </c>
      <c r="J19" s="11">
        <v>0</v>
      </c>
      <c r="K19" s="11">
        <f t="shared" si="0"/>
        <v>144</v>
      </c>
      <c r="L19" s="12">
        <v>27.19</v>
      </c>
      <c r="M19" s="12">
        <f t="shared" si="1"/>
        <v>3915.36</v>
      </c>
      <c r="N19" s="12" t="s">
        <v>287</v>
      </c>
      <c r="O19" s="12" t="s">
        <v>21</v>
      </c>
      <c r="P19" s="13" t="s">
        <v>16</v>
      </c>
      <c r="Q19" s="14">
        <f t="shared" si="2"/>
        <v>0.05</v>
      </c>
    </row>
    <row r="20" spans="1:17" s="15" customFormat="1" ht="20.399999999999999" x14ac:dyDescent="0.3">
      <c r="A20" s="10">
        <v>15</v>
      </c>
      <c r="B20" s="11" t="s">
        <v>33</v>
      </c>
      <c r="C20" s="11">
        <v>443788</v>
      </c>
      <c r="D20" s="11" t="s">
        <v>187</v>
      </c>
      <c r="E20" s="11">
        <v>58</v>
      </c>
      <c r="F20" s="11">
        <v>4</v>
      </c>
      <c r="G20" s="11">
        <v>0</v>
      </c>
      <c r="H20" s="11">
        <v>2</v>
      </c>
      <c r="I20" s="11">
        <v>0</v>
      </c>
      <c r="J20" s="11">
        <v>0</v>
      </c>
      <c r="K20" s="11">
        <f t="shared" si="0"/>
        <v>64</v>
      </c>
      <c r="L20" s="12">
        <v>37.58</v>
      </c>
      <c r="M20" s="12">
        <f t="shared" si="1"/>
        <v>2405.12</v>
      </c>
      <c r="N20" s="12" t="s">
        <v>287</v>
      </c>
      <c r="O20" s="12" t="s">
        <v>21</v>
      </c>
      <c r="P20" s="13" t="s">
        <v>16</v>
      </c>
      <c r="Q20" s="14">
        <f t="shared" si="2"/>
        <v>0.05</v>
      </c>
    </row>
    <row r="21" spans="1:17" s="15" customFormat="1" ht="20.399999999999999" x14ac:dyDescent="0.3">
      <c r="A21" s="10">
        <v>16</v>
      </c>
      <c r="B21" s="11" t="s">
        <v>34</v>
      </c>
      <c r="C21" s="11">
        <v>442145</v>
      </c>
      <c r="D21" s="11" t="s">
        <v>187</v>
      </c>
      <c r="E21" s="11">
        <v>62</v>
      </c>
      <c r="F21" s="11">
        <v>12</v>
      </c>
      <c r="G21" s="11">
        <v>0</v>
      </c>
      <c r="H21" s="11">
        <v>10</v>
      </c>
      <c r="I21" s="11">
        <v>0</v>
      </c>
      <c r="J21" s="11">
        <v>0</v>
      </c>
      <c r="K21" s="11">
        <f t="shared" si="0"/>
        <v>84</v>
      </c>
      <c r="L21" s="12">
        <v>27.1</v>
      </c>
      <c r="M21" s="12">
        <f t="shared" si="1"/>
        <v>2276.4</v>
      </c>
      <c r="N21" s="12" t="s">
        <v>287</v>
      </c>
      <c r="O21" s="12" t="s">
        <v>21</v>
      </c>
      <c r="P21" s="13" t="s">
        <v>16</v>
      </c>
      <c r="Q21" s="14">
        <f t="shared" si="2"/>
        <v>0.05</v>
      </c>
    </row>
    <row r="22" spans="1:17" s="15" customFormat="1" ht="20.399999999999999" x14ac:dyDescent="0.3">
      <c r="A22" s="10">
        <v>17</v>
      </c>
      <c r="B22" s="11" t="s">
        <v>35</v>
      </c>
      <c r="C22" s="11">
        <v>407961</v>
      </c>
      <c r="D22" s="11" t="s">
        <v>188</v>
      </c>
      <c r="E22" s="11">
        <v>277</v>
      </c>
      <c r="F22" s="11">
        <v>53</v>
      </c>
      <c r="G22" s="11">
        <v>0</v>
      </c>
      <c r="H22" s="11">
        <v>2</v>
      </c>
      <c r="I22" s="11">
        <v>0</v>
      </c>
      <c r="J22" s="11">
        <v>0</v>
      </c>
      <c r="K22" s="11">
        <f t="shared" si="0"/>
        <v>332</v>
      </c>
      <c r="L22" s="12">
        <v>2.11</v>
      </c>
      <c r="M22" s="12">
        <f t="shared" si="1"/>
        <v>700.52</v>
      </c>
      <c r="N22" s="12" t="s">
        <v>287</v>
      </c>
      <c r="O22" s="12" t="s">
        <v>21</v>
      </c>
      <c r="P22" s="13" t="s">
        <v>16</v>
      </c>
      <c r="Q22" s="14">
        <f t="shared" si="2"/>
        <v>0.01</v>
      </c>
    </row>
    <row r="23" spans="1:17" s="15" customFormat="1" ht="20.399999999999999" x14ac:dyDescent="0.3">
      <c r="A23" s="10">
        <v>18</v>
      </c>
      <c r="B23" s="11" t="s">
        <v>36</v>
      </c>
      <c r="C23" s="11">
        <v>297697</v>
      </c>
      <c r="D23" s="11" t="s">
        <v>189</v>
      </c>
      <c r="E23" s="11">
        <v>140</v>
      </c>
      <c r="F23" s="11">
        <v>27</v>
      </c>
      <c r="G23" s="11">
        <v>0</v>
      </c>
      <c r="H23" s="11">
        <v>2</v>
      </c>
      <c r="I23" s="11">
        <v>0</v>
      </c>
      <c r="J23" s="11">
        <v>0</v>
      </c>
      <c r="K23" s="11">
        <f t="shared" si="0"/>
        <v>169</v>
      </c>
      <c r="L23" s="12">
        <v>120.29</v>
      </c>
      <c r="M23" s="12">
        <f t="shared" si="1"/>
        <v>20329.010000000002</v>
      </c>
      <c r="N23" s="12" t="s">
        <v>287</v>
      </c>
      <c r="O23" s="12" t="s">
        <v>21</v>
      </c>
      <c r="P23" s="13" t="s">
        <v>16</v>
      </c>
      <c r="Q23" s="14">
        <f t="shared" si="2"/>
        <v>0.12</v>
      </c>
    </row>
    <row r="24" spans="1:17" s="15" customFormat="1" ht="20.399999999999999" x14ac:dyDescent="0.3">
      <c r="A24" s="10">
        <v>19</v>
      </c>
      <c r="B24" s="11" t="s">
        <v>37</v>
      </c>
      <c r="C24" s="11">
        <v>269843</v>
      </c>
      <c r="D24" s="11" t="s">
        <v>190</v>
      </c>
      <c r="E24" s="11">
        <v>395</v>
      </c>
      <c r="F24" s="11">
        <v>75</v>
      </c>
      <c r="G24" s="11">
        <v>0</v>
      </c>
      <c r="H24" s="11">
        <v>2</v>
      </c>
      <c r="I24" s="11">
        <v>0</v>
      </c>
      <c r="J24" s="11">
        <v>0</v>
      </c>
      <c r="K24" s="11">
        <f t="shared" si="0"/>
        <v>472</v>
      </c>
      <c r="L24" s="12">
        <v>82.8</v>
      </c>
      <c r="M24" s="12">
        <f t="shared" si="1"/>
        <v>39081.599999999999</v>
      </c>
      <c r="N24" s="12" t="s">
        <v>287</v>
      </c>
      <c r="O24" s="12" t="s">
        <v>21</v>
      </c>
      <c r="P24" s="13" t="s">
        <v>16</v>
      </c>
      <c r="Q24" s="14">
        <f t="shared" si="2"/>
        <v>0.1</v>
      </c>
    </row>
    <row r="25" spans="1:17" s="15" customFormat="1" ht="20.399999999999999" x14ac:dyDescent="0.3">
      <c r="A25" s="10">
        <v>20</v>
      </c>
      <c r="B25" s="11" t="s">
        <v>38</v>
      </c>
      <c r="C25" s="11">
        <v>269888</v>
      </c>
      <c r="D25" s="11" t="s">
        <v>190</v>
      </c>
      <c r="E25" s="11">
        <v>137</v>
      </c>
      <c r="F25" s="11">
        <v>25</v>
      </c>
      <c r="G25" s="11">
        <v>0</v>
      </c>
      <c r="H25" s="11">
        <v>2</v>
      </c>
      <c r="I25" s="11">
        <v>0</v>
      </c>
      <c r="J25" s="11">
        <v>0</v>
      </c>
      <c r="K25" s="11">
        <f t="shared" si="0"/>
        <v>164</v>
      </c>
      <c r="L25" s="12">
        <v>83.7</v>
      </c>
      <c r="M25" s="12">
        <f t="shared" si="1"/>
        <v>13726.800000000001</v>
      </c>
      <c r="N25" s="12" t="s">
        <v>287</v>
      </c>
      <c r="O25" s="12" t="s">
        <v>21</v>
      </c>
      <c r="P25" s="13" t="s">
        <v>16</v>
      </c>
      <c r="Q25" s="14">
        <f t="shared" si="2"/>
        <v>0.1</v>
      </c>
    </row>
    <row r="26" spans="1:17" s="15" customFormat="1" ht="20.399999999999999" x14ac:dyDescent="0.3">
      <c r="A26" s="10">
        <v>21</v>
      </c>
      <c r="B26" s="11" t="s">
        <v>39</v>
      </c>
      <c r="C26" s="11">
        <v>357788</v>
      </c>
      <c r="D26" s="11" t="s">
        <v>189</v>
      </c>
      <c r="E26" s="11">
        <v>4</v>
      </c>
      <c r="F26" s="11">
        <v>1</v>
      </c>
      <c r="G26" s="11">
        <v>0</v>
      </c>
      <c r="H26" s="11">
        <v>2</v>
      </c>
      <c r="I26" s="11">
        <v>0</v>
      </c>
      <c r="J26" s="11">
        <v>0</v>
      </c>
      <c r="K26" s="11">
        <f t="shared" si="0"/>
        <v>7</v>
      </c>
      <c r="L26" s="12">
        <v>82.96</v>
      </c>
      <c r="M26" s="12">
        <f t="shared" si="1"/>
        <v>580.71999999999991</v>
      </c>
      <c r="N26" s="12" t="s">
        <v>287</v>
      </c>
      <c r="O26" s="12" t="s">
        <v>21</v>
      </c>
      <c r="P26" s="13" t="s">
        <v>16</v>
      </c>
      <c r="Q26" s="14">
        <f t="shared" si="2"/>
        <v>0.1</v>
      </c>
    </row>
    <row r="27" spans="1:17" s="15" customFormat="1" ht="20.399999999999999" x14ac:dyDescent="0.3">
      <c r="A27" s="10">
        <v>22</v>
      </c>
      <c r="B27" s="11" t="s">
        <v>40</v>
      </c>
      <c r="C27" s="11">
        <v>269851</v>
      </c>
      <c r="D27" s="11" t="s">
        <v>190</v>
      </c>
      <c r="E27" s="11">
        <v>237</v>
      </c>
      <c r="F27" s="11">
        <v>45</v>
      </c>
      <c r="G27" s="11">
        <v>0</v>
      </c>
      <c r="H27" s="11">
        <v>2</v>
      </c>
      <c r="I27" s="11">
        <v>0</v>
      </c>
      <c r="J27" s="11">
        <v>0</v>
      </c>
      <c r="K27" s="11">
        <f t="shared" si="0"/>
        <v>284</v>
      </c>
      <c r="L27" s="12">
        <v>78.5</v>
      </c>
      <c r="M27" s="12">
        <f t="shared" si="1"/>
        <v>22294</v>
      </c>
      <c r="N27" s="12" t="s">
        <v>287</v>
      </c>
      <c r="O27" s="12" t="s">
        <v>21</v>
      </c>
      <c r="P27" s="13" t="s">
        <v>16</v>
      </c>
      <c r="Q27" s="14">
        <f t="shared" si="2"/>
        <v>0.1</v>
      </c>
    </row>
    <row r="28" spans="1:17" s="15" customFormat="1" ht="20.399999999999999" x14ac:dyDescent="0.3">
      <c r="A28" s="10">
        <v>23</v>
      </c>
      <c r="B28" s="11" t="s">
        <v>41</v>
      </c>
      <c r="C28" s="11">
        <v>269833</v>
      </c>
      <c r="D28" s="11" t="s">
        <v>189</v>
      </c>
      <c r="E28" s="11">
        <v>138</v>
      </c>
      <c r="F28" s="11">
        <v>26</v>
      </c>
      <c r="G28" s="11">
        <v>0</v>
      </c>
      <c r="H28" s="11">
        <v>4</v>
      </c>
      <c r="I28" s="11">
        <v>0</v>
      </c>
      <c r="J28" s="11">
        <v>0</v>
      </c>
      <c r="K28" s="11">
        <f t="shared" si="0"/>
        <v>168</v>
      </c>
      <c r="L28" s="12">
        <v>76</v>
      </c>
      <c r="M28" s="12">
        <f t="shared" si="1"/>
        <v>12768</v>
      </c>
      <c r="N28" s="12" t="s">
        <v>287</v>
      </c>
      <c r="O28" s="12" t="s">
        <v>21</v>
      </c>
      <c r="P28" s="13" t="s">
        <v>16</v>
      </c>
      <c r="Q28" s="14">
        <f t="shared" si="2"/>
        <v>0.1</v>
      </c>
    </row>
    <row r="29" spans="1:17" s="15" customFormat="1" ht="30.6" x14ac:dyDescent="0.3">
      <c r="A29" s="10">
        <v>24</v>
      </c>
      <c r="B29" s="11" t="s">
        <v>42</v>
      </c>
      <c r="C29" s="11">
        <v>272913</v>
      </c>
      <c r="D29" s="11" t="s">
        <v>191</v>
      </c>
      <c r="E29" s="11">
        <f>48+53</f>
        <v>101</v>
      </c>
      <c r="F29" s="11">
        <v>18</v>
      </c>
      <c r="G29" s="11">
        <v>0</v>
      </c>
      <c r="H29" s="11">
        <v>4</v>
      </c>
      <c r="I29" s="11">
        <v>0</v>
      </c>
      <c r="J29" s="11">
        <v>0</v>
      </c>
      <c r="K29" s="11">
        <f t="shared" si="0"/>
        <v>123</v>
      </c>
      <c r="L29" s="12">
        <v>5.97</v>
      </c>
      <c r="M29" s="12">
        <f t="shared" si="1"/>
        <v>734.31</v>
      </c>
      <c r="N29" s="12" t="s">
        <v>287</v>
      </c>
      <c r="O29" s="12" t="s">
        <v>21</v>
      </c>
      <c r="P29" s="13" t="s">
        <v>16</v>
      </c>
      <c r="Q29" s="14">
        <f t="shared" si="2"/>
        <v>0.02</v>
      </c>
    </row>
    <row r="30" spans="1:17" s="15" customFormat="1" ht="20.399999999999999" x14ac:dyDescent="0.3">
      <c r="A30" s="10">
        <v>25</v>
      </c>
      <c r="B30" s="11" t="s">
        <v>43</v>
      </c>
      <c r="C30" s="11">
        <v>418135</v>
      </c>
      <c r="D30" s="11" t="s">
        <v>192</v>
      </c>
      <c r="E30" s="11">
        <v>4</v>
      </c>
      <c r="F30" s="11">
        <v>1</v>
      </c>
      <c r="G30" s="11">
        <v>0</v>
      </c>
      <c r="H30" s="11">
        <v>2</v>
      </c>
      <c r="I30" s="11">
        <v>0</v>
      </c>
      <c r="J30" s="11">
        <v>0</v>
      </c>
      <c r="K30" s="11">
        <f t="shared" si="0"/>
        <v>7</v>
      </c>
      <c r="L30" s="12">
        <v>19.96</v>
      </c>
      <c r="M30" s="12">
        <f t="shared" si="1"/>
        <v>139.72</v>
      </c>
      <c r="N30" s="12" t="s">
        <v>287</v>
      </c>
      <c r="O30" s="12" t="s">
        <v>21</v>
      </c>
      <c r="P30" s="13" t="s">
        <v>16</v>
      </c>
      <c r="Q30" s="14">
        <f t="shared" si="2"/>
        <v>0.03</v>
      </c>
    </row>
    <row r="31" spans="1:17" s="15" customFormat="1" ht="20.399999999999999" x14ac:dyDescent="0.3">
      <c r="A31" s="10">
        <v>26</v>
      </c>
      <c r="B31" s="11" t="s">
        <v>44</v>
      </c>
      <c r="C31" s="11">
        <v>341174</v>
      </c>
      <c r="D31" s="11" t="s">
        <v>193</v>
      </c>
      <c r="E31" s="11">
        <v>27</v>
      </c>
      <c r="F31" s="11">
        <v>5</v>
      </c>
      <c r="G31" s="11">
        <v>0</v>
      </c>
      <c r="H31" s="11">
        <v>2</v>
      </c>
      <c r="I31" s="11">
        <v>0</v>
      </c>
      <c r="J31" s="11">
        <v>0</v>
      </c>
      <c r="K31" s="11">
        <f t="shared" si="0"/>
        <v>34</v>
      </c>
      <c r="L31" s="12">
        <v>10.82</v>
      </c>
      <c r="M31" s="12">
        <f t="shared" si="1"/>
        <v>367.88</v>
      </c>
      <c r="N31" s="12" t="s">
        <v>287</v>
      </c>
      <c r="O31" s="12" t="s">
        <v>21</v>
      </c>
      <c r="P31" s="13" t="s">
        <v>16</v>
      </c>
      <c r="Q31" s="14">
        <f t="shared" si="2"/>
        <v>0.03</v>
      </c>
    </row>
    <row r="32" spans="1:17" s="15" customFormat="1" ht="20.399999999999999" x14ac:dyDescent="0.3">
      <c r="A32" s="10">
        <v>27</v>
      </c>
      <c r="B32" s="11" t="s">
        <v>45</v>
      </c>
      <c r="C32" s="11">
        <v>269876</v>
      </c>
      <c r="D32" s="11" t="s">
        <v>194</v>
      </c>
      <c r="E32" s="11">
        <v>27</v>
      </c>
      <c r="F32" s="11">
        <v>5</v>
      </c>
      <c r="G32" s="11">
        <v>0</v>
      </c>
      <c r="H32" s="11">
        <v>2</v>
      </c>
      <c r="I32" s="11">
        <v>0</v>
      </c>
      <c r="J32" s="11">
        <v>0</v>
      </c>
      <c r="K32" s="11">
        <f t="shared" si="0"/>
        <v>34</v>
      </c>
      <c r="L32" s="12">
        <v>4.25</v>
      </c>
      <c r="M32" s="12">
        <f t="shared" si="1"/>
        <v>144.5</v>
      </c>
      <c r="N32" s="12" t="s">
        <v>287</v>
      </c>
      <c r="O32" s="12" t="s">
        <v>21</v>
      </c>
      <c r="P32" s="13" t="s">
        <v>16</v>
      </c>
      <c r="Q32" s="14">
        <f t="shared" si="2"/>
        <v>0.01</v>
      </c>
    </row>
    <row r="33" spans="1:17" s="15" customFormat="1" ht="30.6" x14ac:dyDescent="0.3">
      <c r="A33" s="10">
        <v>28</v>
      </c>
      <c r="B33" s="11" t="s">
        <v>46</v>
      </c>
      <c r="C33" s="11">
        <v>434482</v>
      </c>
      <c r="D33" s="11" t="s">
        <v>195</v>
      </c>
      <c r="E33" s="11">
        <v>90</v>
      </c>
      <c r="F33" s="11">
        <v>5</v>
      </c>
      <c r="G33" s="11">
        <v>0</v>
      </c>
      <c r="H33" s="11">
        <v>2</v>
      </c>
      <c r="I33" s="11">
        <v>0</v>
      </c>
      <c r="J33" s="11">
        <v>0</v>
      </c>
      <c r="K33" s="11">
        <f t="shared" si="0"/>
        <v>97</v>
      </c>
      <c r="L33" s="12">
        <v>11.61</v>
      </c>
      <c r="M33" s="12">
        <f t="shared" si="1"/>
        <v>1126.1699999999998</v>
      </c>
      <c r="N33" s="12" t="s">
        <v>287</v>
      </c>
      <c r="O33" s="12" t="s">
        <v>21</v>
      </c>
      <c r="P33" s="13" t="s">
        <v>16</v>
      </c>
      <c r="Q33" s="14">
        <f t="shared" si="2"/>
        <v>0.03</v>
      </c>
    </row>
    <row r="34" spans="1:17" s="15" customFormat="1" ht="30.6" x14ac:dyDescent="0.3">
      <c r="A34" s="10">
        <v>29</v>
      </c>
      <c r="B34" s="11" t="s">
        <v>291</v>
      </c>
      <c r="C34" s="11">
        <v>413641</v>
      </c>
      <c r="D34" s="11" t="s">
        <v>196</v>
      </c>
      <c r="E34" s="11">
        <v>24</v>
      </c>
      <c r="F34" s="11">
        <v>0</v>
      </c>
      <c r="G34" s="11">
        <v>0</v>
      </c>
      <c r="H34" s="11">
        <v>4</v>
      </c>
      <c r="I34" s="11">
        <v>0</v>
      </c>
      <c r="J34" s="11">
        <v>0</v>
      </c>
      <c r="K34" s="11">
        <f t="shared" si="0"/>
        <v>28</v>
      </c>
      <c r="L34" s="12">
        <v>18.73</v>
      </c>
      <c r="M34" s="12">
        <f t="shared" si="1"/>
        <v>524.44000000000005</v>
      </c>
      <c r="N34" s="12" t="s">
        <v>287</v>
      </c>
      <c r="O34" s="12" t="s">
        <v>21</v>
      </c>
      <c r="P34" s="13" t="s">
        <v>16</v>
      </c>
      <c r="Q34" s="14">
        <f t="shared" si="2"/>
        <v>0.03</v>
      </c>
    </row>
    <row r="35" spans="1:17" s="15" customFormat="1" ht="20.399999999999999" x14ac:dyDescent="0.3">
      <c r="A35" s="10">
        <v>30</v>
      </c>
      <c r="B35" s="11" t="s">
        <v>47</v>
      </c>
      <c r="C35" s="11">
        <v>420138</v>
      </c>
      <c r="D35" s="11" t="s">
        <v>197</v>
      </c>
      <c r="E35" s="11">
        <v>31</v>
      </c>
      <c r="F35" s="11">
        <v>6</v>
      </c>
      <c r="G35" s="11">
        <v>0</v>
      </c>
      <c r="H35" s="11">
        <v>2</v>
      </c>
      <c r="I35" s="11">
        <v>0</v>
      </c>
      <c r="J35" s="11">
        <v>0</v>
      </c>
      <c r="K35" s="11">
        <f t="shared" si="0"/>
        <v>39</v>
      </c>
      <c r="L35" s="12">
        <v>28.04</v>
      </c>
      <c r="M35" s="12">
        <f t="shared" si="1"/>
        <v>1093.56</v>
      </c>
      <c r="N35" s="12" t="s">
        <v>287</v>
      </c>
      <c r="O35" s="12" t="s">
        <v>21</v>
      </c>
      <c r="P35" s="13" t="s">
        <v>16</v>
      </c>
      <c r="Q35" s="14">
        <f t="shared" si="2"/>
        <v>0.05</v>
      </c>
    </row>
    <row r="36" spans="1:17" s="15" customFormat="1" ht="20.399999999999999" x14ac:dyDescent="0.3">
      <c r="A36" s="10">
        <v>31</v>
      </c>
      <c r="B36" s="11" t="s">
        <v>48</v>
      </c>
      <c r="C36" s="11">
        <v>271052</v>
      </c>
      <c r="D36" s="11" t="s">
        <v>295</v>
      </c>
      <c r="E36" s="11">
        <v>54</v>
      </c>
      <c r="F36" s="11">
        <v>11</v>
      </c>
      <c r="G36" s="11">
        <v>0</v>
      </c>
      <c r="H36" s="11">
        <v>4</v>
      </c>
      <c r="I36" s="11">
        <v>0</v>
      </c>
      <c r="J36" s="11">
        <v>0</v>
      </c>
      <c r="K36" s="11">
        <f t="shared" si="0"/>
        <v>69</v>
      </c>
      <c r="L36" s="12">
        <v>10.71</v>
      </c>
      <c r="M36" s="12">
        <f t="shared" si="1"/>
        <v>738.99</v>
      </c>
      <c r="N36" s="12" t="s">
        <v>287</v>
      </c>
      <c r="O36" s="12" t="s">
        <v>21</v>
      </c>
      <c r="P36" s="13" t="s">
        <v>16</v>
      </c>
      <c r="Q36" s="14">
        <f t="shared" si="2"/>
        <v>0.03</v>
      </c>
    </row>
    <row r="37" spans="1:17" s="15" customFormat="1" x14ac:dyDescent="0.3">
      <c r="A37" s="10">
        <v>32</v>
      </c>
      <c r="B37" s="11" t="s">
        <v>49</v>
      </c>
      <c r="C37" s="11">
        <v>276590</v>
      </c>
      <c r="D37" s="11" t="s">
        <v>179</v>
      </c>
      <c r="E37" s="11">
        <v>38</v>
      </c>
      <c r="F37" s="11">
        <v>0</v>
      </c>
      <c r="G37" s="11">
        <v>0</v>
      </c>
      <c r="H37" s="11">
        <v>2</v>
      </c>
      <c r="I37" s="11">
        <v>0</v>
      </c>
      <c r="J37" s="11">
        <v>0</v>
      </c>
      <c r="K37" s="11">
        <f t="shared" si="0"/>
        <v>40</v>
      </c>
      <c r="L37" s="12">
        <v>4.8899999999999997</v>
      </c>
      <c r="M37" s="12">
        <f t="shared" si="1"/>
        <v>195.6</v>
      </c>
      <c r="N37" s="12" t="s">
        <v>287</v>
      </c>
      <c r="O37" s="12" t="s">
        <v>21</v>
      </c>
      <c r="P37" s="13" t="s">
        <v>16</v>
      </c>
      <c r="Q37" s="14">
        <f t="shared" si="2"/>
        <v>0.01</v>
      </c>
    </row>
    <row r="38" spans="1:17" s="15" customFormat="1" x14ac:dyDescent="0.3">
      <c r="A38" s="10">
        <v>33</v>
      </c>
      <c r="B38" s="11" t="s">
        <v>50</v>
      </c>
      <c r="C38" s="11">
        <v>248072</v>
      </c>
      <c r="D38" s="11" t="s">
        <v>179</v>
      </c>
      <c r="E38" s="11">
        <v>39</v>
      </c>
      <c r="F38" s="11">
        <v>0</v>
      </c>
      <c r="G38" s="11">
        <v>0</v>
      </c>
      <c r="H38" s="11">
        <v>4</v>
      </c>
      <c r="I38" s="11">
        <v>0</v>
      </c>
      <c r="J38" s="11">
        <v>0</v>
      </c>
      <c r="K38" s="11">
        <f t="shared" si="0"/>
        <v>43</v>
      </c>
      <c r="L38" s="12">
        <v>18.57</v>
      </c>
      <c r="M38" s="12">
        <f t="shared" si="1"/>
        <v>798.51</v>
      </c>
      <c r="N38" s="12" t="s">
        <v>287</v>
      </c>
      <c r="O38" s="12" t="s">
        <v>21</v>
      </c>
      <c r="P38" s="13" t="s">
        <v>16</v>
      </c>
      <c r="Q38" s="14">
        <f t="shared" si="2"/>
        <v>0.03</v>
      </c>
    </row>
    <row r="39" spans="1:17" s="15" customFormat="1" x14ac:dyDescent="0.3">
      <c r="A39" s="10">
        <v>34</v>
      </c>
      <c r="B39" s="11" t="s">
        <v>51</v>
      </c>
      <c r="C39" s="11">
        <v>234432</v>
      </c>
      <c r="D39" s="11" t="s">
        <v>179</v>
      </c>
      <c r="E39" s="11">
        <v>102</v>
      </c>
      <c r="F39" s="11">
        <v>0</v>
      </c>
      <c r="G39" s="11">
        <v>0</v>
      </c>
      <c r="H39" s="11">
        <v>304</v>
      </c>
      <c r="I39" s="11">
        <v>0</v>
      </c>
      <c r="J39" s="11">
        <v>0</v>
      </c>
      <c r="K39" s="11">
        <f t="shared" si="0"/>
        <v>406</v>
      </c>
      <c r="L39" s="12">
        <v>1.61</v>
      </c>
      <c r="M39" s="12">
        <f t="shared" si="1"/>
        <v>653.66000000000008</v>
      </c>
      <c r="N39" s="12" t="s">
        <v>287</v>
      </c>
      <c r="O39" s="12" t="s">
        <v>21</v>
      </c>
      <c r="P39" s="13" t="s">
        <v>16</v>
      </c>
      <c r="Q39" s="14">
        <f t="shared" si="2"/>
        <v>0.01</v>
      </c>
    </row>
    <row r="40" spans="1:17" s="15" customFormat="1" x14ac:dyDescent="0.3">
      <c r="A40" s="10">
        <v>35</v>
      </c>
      <c r="B40" s="11" t="s">
        <v>52</v>
      </c>
      <c r="C40" s="11">
        <v>258237</v>
      </c>
      <c r="D40" s="11" t="s">
        <v>198</v>
      </c>
      <c r="E40" s="11">
        <v>6</v>
      </c>
      <c r="F40" s="11">
        <v>0</v>
      </c>
      <c r="G40" s="11">
        <v>0</v>
      </c>
      <c r="H40" s="11">
        <v>2</v>
      </c>
      <c r="I40" s="11">
        <v>0</v>
      </c>
      <c r="J40" s="11">
        <v>0</v>
      </c>
      <c r="K40" s="11">
        <f t="shared" si="0"/>
        <v>8</v>
      </c>
      <c r="L40" s="12">
        <v>43.7</v>
      </c>
      <c r="M40" s="12">
        <f t="shared" si="1"/>
        <v>349.6</v>
      </c>
      <c r="N40" s="12" t="s">
        <v>287</v>
      </c>
      <c r="O40" s="12" t="s">
        <v>21</v>
      </c>
      <c r="P40" s="13" t="s">
        <v>16</v>
      </c>
      <c r="Q40" s="14">
        <f t="shared" si="2"/>
        <v>0.05</v>
      </c>
    </row>
    <row r="41" spans="1:17" s="15" customFormat="1" x14ac:dyDescent="0.3">
      <c r="A41" s="10">
        <v>36</v>
      </c>
      <c r="B41" s="11" t="s">
        <v>53</v>
      </c>
      <c r="C41" s="11">
        <v>363484</v>
      </c>
      <c r="D41" s="11" t="s">
        <v>198</v>
      </c>
      <c r="E41" s="11">
        <v>318</v>
      </c>
      <c r="F41" s="11">
        <v>20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0"/>
        <v>338</v>
      </c>
      <c r="L41" s="12">
        <v>3.23</v>
      </c>
      <c r="M41" s="12">
        <f t="shared" si="1"/>
        <v>1091.74</v>
      </c>
      <c r="N41" s="12" t="s">
        <v>287</v>
      </c>
      <c r="O41" s="12" t="s">
        <v>21</v>
      </c>
      <c r="P41" s="13" t="s">
        <v>16</v>
      </c>
      <c r="Q41" s="14">
        <f t="shared" si="2"/>
        <v>0.01</v>
      </c>
    </row>
    <row r="42" spans="1:17" s="15" customFormat="1" ht="20.399999999999999" x14ac:dyDescent="0.3">
      <c r="A42" s="10">
        <v>37</v>
      </c>
      <c r="B42" s="11" t="s">
        <v>54</v>
      </c>
      <c r="C42" s="11">
        <v>406798</v>
      </c>
      <c r="D42" s="11" t="s">
        <v>199</v>
      </c>
      <c r="E42" s="11">
        <v>7</v>
      </c>
      <c r="F42" s="11">
        <v>0</v>
      </c>
      <c r="G42" s="11">
        <v>0</v>
      </c>
      <c r="H42" s="11">
        <v>2</v>
      </c>
      <c r="I42" s="11">
        <v>0</v>
      </c>
      <c r="J42" s="11">
        <v>0</v>
      </c>
      <c r="K42" s="11">
        <f t="shared" si="0"/>
        <v>9</v>
      </c>
      <c r="L42" s="12">
        <v>21.95</v>
      </c>
      <c r="M42" s="12">
        <f t="shared" si="1"/>
        <v>197.54999999999998</v>
      </c>
      <c r="N42" s="12" t="s">
        <v>287</v>
      </c>
      <c r="O42" s="12" t="s">
        <v>21</v>
      </c>
      <c r="P42" s="13" t="s">
        <v>16</v>
      </c>
      <c r="Q42" s="14">
        <f t="shared" si="2"/>
        <v>0.05</v>
      </c>
    </row>
    <row r="43" spans="1:17" s="15" customFormat="1" ht="30.6" x14ac:dyDescent="0.3">
      <c r="A43" s="10">
        <v>38</v>
      </c>
      <c r="B43" s="11" t="s">
        <v>55</v>
      </c>
      <c r="C43" s="11">
        <v>406791</v>
      </c>
      <c r="D43" s="11" t="s">
        <v>200</v>
      </c>
      <c r="E43" s="11">
        <v>51</v>
      </c>
      <c r="F43" s="11">
        <v>0</v>
      </c>
      <c r="G43" s="11">
        <v>0</v>
      </c>
      <c r="H43" s="11">
        <v>2</v>
      </c>
      <c r="I43" s="11">
        <v>0</v>
      </c>
      <c r="J43" s="11">
        <v>0</v>
      </c>
      <c r="K43" s="11">
        <f t="shared" ref="K43:K97" si="3">SUM(E43:J43)</f>
        <v>53</v>
      </c>
      <c r="L43" s="12">
        <v>11.49</v>
      </c>
      <c r="M43" s="12">
        <f t="shared" ref="M43:M97" si="4">L43*K43</f>
        <v>608.97</v>
      </c>
      <c r="N43" s="12" t="s">
        <v>287</v>
      </c>
      <c r="O43" s="12" t="s">
        <v>21</v>
      </c>
      <c r="P43" s="13" t="s">
        <v>16</v>
      </c>
      <c r="Q43" s="14">
        <f t="shared" ref="Q43:Q97" si="5">IF(L43&lt;0.01,"",IF(AND(L43&gt;=0.01,L43&lt;=5),0.01,IF(L43&lt;=10,0.02,IF(L43&lt;=20,0.03,IF(L43&lt;=50,0.05,IF(L43&lt;=100,0.1,IF(L43&lt;=200,0.12,IF(L43&lt;=500,0.2,IF(L43&lt;=1000,0.4,IF(L43&lt;=2000,0.5,IF(L43&lt;=5000,0.8,IF(L43&lt;=10000,L43*0.005,"Avaliação Específica"))))))))))))</f>
        <v>0.03</v>
      </c>
    </row>
    <row r="44" spans="1:17" s="15" customFormat="1" ht="30.6" x14ac:dyDescent="0.3">
      <c r="A44" s="10">
        <v>39</v>
      </c>
      <c r="B44" s="11" t="s">
        <v>56</v>
      </c>
      <c r="C44" s="11">
        <v>419160</v>
      </c>
      <c r="D44" s="11" t="s">
        <v>201</v>
      </c>
      <c r="E44" s="11">
        <v>5</v>
      </c>
      <c r="F44" s="11">
        <v>0</v>
      </c>
      <c r="G44" s="11">
        <v>0</v>
      </c>
      <c r="H44" s="11">
        <v>2</v>
      </c>
      <c r="I44" s="11">
        <v>0</v>
      </c>
      <c r="J44" s="11">
        <v>0</v>
      </c>
      <c r="K44" s="11">
        <f t="shared" si="3"/>
        <v>7</v>
      </c>
      <c r="L44" s="12">
        <v>24.78</v>
      </c>
      <c r="M44" s="12">
        <f t="shared" si="4"/>
        <v>173.46</v>
      </c>
      <c r="N44" s="12" t="s">
        <v>287</v>
      </c>
      <c r="O44" s="12" t="s">
        <v>21</v>
      </c>
      <c r="P44" s="13" t="s">
        <v>16</v>
      </c>
      <c r="Q44" s="14">
        <f t="shared" si="5"/>
        <v>0.05</v>
      </c>
    </row>
    <row r="45" spans="1:17" s="15" customFormat="1" ht="20.399999999999999" x14ac:dyDescent="0.3">
      <c r="A45" s="10">
        <v>40</v>
      </c>
      <c r="B45" s="11" t="s">
        <v>57</v>
      </c>
      <c r="C45" s="11">
        <v>406785</v>
      </c>
      <c r="D45" s="11" t="s">
        <v>202</v>
      </c>
      <c r="E45" s="11">
        <v>53</v>
      </c>
      <c r="F45" s="11">
        <v>0</v>
      </c>
      <c r="G45" s="11">
        <v>0</v>
      </c>
      <c r="H45" s="11">
        <v>6</v>
      </c>
      <c r="I45" s="11">
        <v>0</v>
      </c>
      <c r="J45" s="11">
        <v>0</v>
      </c>
      <c r="K45" s="11">
        <f t="shared" si="3"/>
        <v>59</v>
      </c>
      <c r="L45" s="12">
        <v>5.66</v>
      </c>
      <c r="M45" s="12">
        <f t="shared" si="4"/>
        <v>333.94</v>
      </c>
      <c r="N45" s="12" t="s">
        <v>287</v>
      </c>
      <c r="O45" s="12" t="s">
        <v>21</v>
      </c>
      <c r="P45" s="13" t="s">
        <v>16</v>
      </c>
      <c r="Q45" s="14">
        <f t="shared" si="5"/>
        <v>0.02</v>
      </c>
    </row>
    <row r="46" spans="1:17" s="15" customFormat="1" x14ac:dyDescent="0.3">
      <c r="A46" s="10">
        <v>41</v>
      </c>
      <c r="B46" s="11" t="s">
        <v>58</v>
      </c>
      <c r="C46" s="11">
        <v>419159</v>
      </c>
      <c r="D46" s="11" t="s">
        <v>203</v>
      </c>
      <c r="E46" s="11">
        <v>20</v>
      </c>
      <c r="F46" s="11">
        <v>0</v>
      </c>
      <c r="G46" s="11">
        <v>0</v>
      </c>
      <c r="H46" s="11">
        <v>2</v>
      </c>
      <c r="I46" s="11">
        <v>0</v>
      </c>
      <c r="J46" s="11">
        <v>0</v>
      </c>
      <c r="K46" s="11">
        <f t="shared" si="3"/>
        <v>22</v>
      </c>
      <c r="L46" s="12">
        <v>52.27</v>
      </c>
      <c r="M46" s="12">
        <f t="shared" si="4"/>
        <v>1149.94</v>
      </c>
      <c r="N46" s="12" t="s">
        <v>287</v>
      </c>
      <c r="O46" s="12" t="s">
        <v>21</v>
      </c>
      <c r="P46" s="13" t="s">
        <v>16</v>
      </c>
      <c r="Q46" s="14">
        <f t="shared" si="5"/>
        <v>0.1</v>
      </c>
    </row>
    <row r="47" spans="1:17" s="15" customFormat="1" ht="40.799999999999997" x14ac:dyDescent="0.3">
      <c r="A47" s="10">
        <v>42</v>
      </c>
      <c r="B47" s="11" t="s">
        <v>59</v>
      </c>
      <c r="C47" s="11">
        <v>322963</v>
      </c>
      <c r="D47" s="11" t="s">
        <v>204</v>
      </c>
      <c r="E47" s="11">
        <v>52</v>
      </c>
      <c r="F47" s="11">
        <v>0</v>
      </c>
      <c r="G47" s="11">
        <v>0</v>
      </c>
      <c r="H47" s="11">
        <v>2</v>
      </c>
      <c r="I47" s="11">
        <v>0</v>
      </c>
      <c r="J47" s="11">
        <v>0</v>
      </c>
      <c r="K47" s="11">
        <f t="shared" si="3"/>
        <v>54</v>
      </c>
      <c r="L47" s="12">
        <v>31.07</v>
      </c>
      <c r="M47" s="12">
        <f t="shared" si="4"/>
        <v>1677.78</v>
      </c>
      <c r="N47" s="12" t="s">
        <v>287</v>
      </c>
      <c r="O47" s="12" t="s">
        <v>21</v>
      </c>
      <c r="P47" s="13" t="s">
        <v>16</v>
      </c>
      <c r="Q47" s="14">
        <f t="shared" si="5"/>
        <v>0.05</v>
      </c>
    </row>
    <row r="48" spans="1:17" s="15" customFormat="1" ht="20.399999999999999" x14ac:dyDescent="0.3">
      <c r="A48" s="10">
        <v>43</v>
      </c>
      <c r="B48" s="11" t="s">
        <v>60</v>
      </c>
      <c r="C48" s="11">
        <v>436843</v>
      </c>
      <c r="D48" s="11" t="s">
        <v>205</v>
      </c>
      <c r="E48" s="11">
        <v>38</v>
      </c>
      <c r="F48" s="11">
        <v>0</v>
      </c>
      <c r="G48" s="11">
        <v>0</v>
      </c>
      <c r="H48" s="11">
        <v>2</v>
      </c>
      <c r="I48" s="11">
        <v>0</v>
      </c>
      <c r="J48" s="11">
        <v>0</v>
      </c>
      <c r="K48" s="11">
        <f t="shared" si="3"/>
        <v>40</v>
      </c>
      <c r="L48" s="12">
        <v>55</v>
      </c>
      <c r="M48" s="12">
        <f t="shared" si="4"/>
        <v>2200</v>
      </c>
      <c r="N48" s="12" t="s">
        <v>287</v>
      </c>
      <c r="O48" s="12" t="s">
        <v>21</v>
      </c>
      <c r="P48" s="13" t="s">
        <v>16</v>
      </c>
      <c r="Q48" s="14">
        <f t="shared" si="5"/>
        <v>0.1</v>
      </c>
    </row>
    <row r="49" spans="1:17" s="15" customFormat="1" ht="20.399999999999999" x14ac:dyDescent="0.3">
      <c r="A49" s="10">
        <v>44</v>
      </c>
      <c r="B49" s="11" t="s">
        <v>61</v>
      </c>
      <c r="C49" s="11">
        <v>404575</v>
      </c>
      <c r="D49" s="11" t="s">
        <v>206</v>
      </c>
      <c r="E49" s="11">
        <v>38</v>
      </c>
      <c r="F49" s="11">
        <v>0</v>
      </c>
      <c r="G49" s="11">
        <v>0</v>
      </c>
      <c r="H49" s="11">
        <v>2</v>
      </c>
      <c r="I49" s="11">
        <v>0</v>
      </c>
      <c r="J49" s="11">
        <v>0</v>
      </c>
      <c r="K49" s="11">
        <f t="shared" si="3"/>
        <v>40</v>
      </c>
      <c r="L49" s="12">
        <v>46.53</v>
      </c>
      <c r="M49" s="12">
        <f t="shared" si="4"/>
        <v>1861.2</v>
      </c>
      <c r="N49" s="12" t="s">
        <v>287</v>
      </c>
      <c r="O49" s="12" t="s">
        <v>21</v>
      </c>
      <c r="P49" s="13" t="s">
        <v>16</v>
      </c>
      <c r="Q49" s="14">
        <f t="shared" si="5"/>
        <v>0.05</v>
      </c>
    </row>
    <row r="50" spans="1:17" s="15" customFormat="1" ht="20.399999999999999" x14ac:dyDescent="0.3">
      <c r="A50" s="10">
        <v>45</v>
      </c>
      <c r="B50" s="11" t="s">
        <v>62</v>
      </c>
      <c r="C50" s="11">
        <v>422120</v>
      </c>
      <c r="D50" s="11" t="s">
        <v>207</v>
      </c>
      <c r="E50" s="11">
        <v>20</v>
      </c>
      <c r="F50" s="11">
        <v>0</v>
      </c>
      <c r="G50" s="11">
        <v>0</v>
      </c>
      <c r="H50" s="11">
        <v>2</v>
      </c>
      <c r="I50" s="11">
        <v>0</v>
      </c>
      <c r="J50" s="11">
        <v>0</v>
      </c>
      <c r="K50" s="11">
        <f t="shared" si="3"/>
        <v>22</v>
      </c>
      <c r="L50" s="12">
        <v>19.559999999999999</v>
      </c>
      <c r="M50" s="12">
        <f t="shared" si="4"/>
        <v>430.32</v>
      </c>
      <c r="N50" s="12" t="s">
        <v>287</v>
      </c>
      <c r="O50" s="12" t="s">
        <v>21</v>
      </c>
      <c r="P50" s="13" t="s">
        <v>16</v>
      </c>
      <c r="Q50" s="14">
        <f t="shared" si="5"/>
        <v>0.03</v>
      </c>
    </row>
    <row r="51" spans="1:17" s="15" customFormat="1" ht="20.399999999999999" x14ac:dyDescent="0.3">
      <c r="A51" s="10">
        <v>46</v>
      </c>
      <c r="B51" s="11" t="s">
        <v>63</v>
      </c>
      <c r="C51" s="11">
        <v>421356</v>
      </c>
      <c r="D51" s="11" t="s">
        <v>198</v>
      </c>
      <c r="E51" s="11">
        <v>42</v>
      </c>
      <c r="F51" s="11">
        <v>0</v>
      </c>
      <c r="G51" s="11">
        <v>0</v>
      </c>
      <c r="H51" s="11">
        <v>2</v>
      </c>
      <c r="I51" s="11">
        <v>0</v>
      </c>
      <c r="J51" s="11">
        <v>0</v>
      </c>
      <c r="K51" s="11">
        <f t="shared" si="3"/>
        <v>44</v>
      </c>
      <c r="L51" s="12">
        <v>112.9</v>
      </c>
      <c r="M51" s="12">
        <f t="shared" si="4"/>
        <v>4967.6000000000004</v>
      </c>
      <c r="N51" s="12" t="s">
        <v>287</v>
      </c>
      <c r="O51" s="12" t="s">
        <v>21</v>
      </c>
      <c r="P51" s="13" t="s">
        <v>16</v>
      </c>
      <c r="Q51" s="14">
        <f t="shared" si="5"/>
        <v>0.12</v>
      </c>
    </row>
    <row r="52" spans="1:17" s="15" customFormat="1" ht="20.399999999999999" x14ac:dyDescent="0.3">
      <c r="A52" s="10">
        <v>47</v>
      </c>
      <c r="B52" s="11" t="s">
        <v>64</v>
      </c>
      <c r="C52" s="11">
        <v>422120</v>
      </c>
      <c r="D52" s="11" t="s">
        <v>208</v>
      </c>
      <c r="E52" s="11">
        <v>13</v>
      </c>
      <c r="F52" s="11">
        <v>0</v>
      </c>
      <c r="G52" s="11">
        <v>0</v>
      </c>
      <c r="H52" s="11">
        <v>2</v>
      </c>
      <c r="I52" s="11">
        <v>0</v>
      </c>
      <c r="J52" s="11">
        <v>0</v>
      </c>
      <c r="K52" s="11">
        <f t="shared" si="3"/>
        <v>15</v>
      </c>
      <c r="L52" s="12">
        <v>19.559999999999999</v>
      </c>
      <c r="M52" s="12">
        <f t="shared" si="4"/>
        <v>293.39999999999998</v>
      </c>
      <c r="N52" s="12" t="s">
        <v>287</v>
      </c>
      <c r="O52" s="12" t="s">
        <v>21</v>
      </c>
      <c r="P52" s="13" t="s">
        <v>16</v>
      </c>
      <c r="Q52" s="14">
        <f t="shared" si="5"/>
        <v>0.03</v>
      </c>
    </row>
    <row r="53" spans="1:17" s="15" customFormat="1" ht="20.399999999999999" x14ac:dyDescent="0.3">
      <c r="A53" s="10">
        <v>48</v>
      </c>
      <c r="B53" s="11" t="s">
        <v>65</v>
      </c>
      <c r="C53" s="11">
        <v>406250</v>
      </c>
      <c r="D53" s="11" t="s">
        <v>208</v>
      </c>
      <c r="E53" s="11">
        <v>33</v>
      </c>
      <c r="F53" s="11">
        <v>0</v>
      </c>
      <c r="G53" s="11">
        <v>0</v>
      </c>
      <c r="H53" s="11">
        <v>4</v>
      </c>
      <c r="I53" s="11">
        <v>0</v>
      </c>
      <c r="J53" s="11">
        <v>0</v>
      </c>
      <c r="K53" s="11">
        <f t="shared" si="3"/>
        <v>37</v>
      </c>
      <c r="L53" s="12">
        <v>163.13</v>
      </c>
      <c r="M53" s="12">
        <f t="shared" si="4"/>
        <v>6035.8099999999995</v>
      </c>
      <c r="N53" s="12" t="s">
        <v>287</v>
      </c>
      <c r="O53" s="12" t="s">
        <v>21</v>
      </c>
      <c r="P53" s="13" t="s">
        <v>16</v>
      </c>
      <c r="Q53" s="14">
        <f t="shared" si="5"/>
        <v>0.12</v>
      </c>
    </row>
    <row r="54" spans="1:17" s="15" customFormat="1" ht="61.2" x14ac:dyDescent="0.3">
      <c r="A54" s="10">
        <v>49</v>
      </c>
      <c r="B54" s="11" t="s">
        <v>66</v>
      </c>
      <c r="C54" s="11">
        <v>404558</v>
      </c>
      <c r="D54" s="11" t="s">
        <v>209</v>
      </c>
      <c r="E54" s="11">
        <v>2</v>
      </c>
      <c r="F54" s="11">
        <v>4</v>
      </c>
      <c r="G54" s="11">
        <v>0</v>
      </c>
      <c r="H54" s="11">
        <v>2</v>
      </c>
      <c r="I54" s="11">
        <v>0</v>
      </c>
      <c r="J54" s="11">
        <v>0</v>
      </c>
      <c r="K54" s="11">
        <f t="shared" si="3"/>
        <v>8</v>
      </c>
      <c r="L54" s="12">
        <v>153.41999999999999</v>
      </c>
      <c r="M54" s="12">
        <f t="shared" si="4"/>
        <v>1227.3599999999999</v>
      </c>
      <c r="N54" s="12" t="s">
        <v>287</v>
      </c>
      <c r="O54" s="12" t="s">
        <v>21</v>
      </c>
      <c r="P54" s="13" t="s">
        <v>16</v>
      </c>
      <c r="Q54" s="14">
        <f t="shared" si="5"/>
        <v>0.12</v>
      </c>
    </row>
    <row r="55" spans="1:17" s="15" customFormat="1" ht="20.399999999999999" x14ac:dyDescent="0.3">
      <c r="A55" s="10">
        <v>50</v>
      </c>
      <c r="B55" s="11" t="s">
        <v>67</v>
      </c>
      <c r="C55" s="11">
        <v>430906</v>
      </c>
      <c r="D55" s="11" t="s">
        <v>210</v>
      </c>
      <c r="E55" s="11">
        <v>13</v>
      </c>
      <c r="F55" s="11">
        <v>0</v>
      </c>
      <c r="G55" s="11">
        <v>0</v>
      </c>
      <c r="H55" s="11">
        <v>2</v>
      </c>
      <c r="I55" s="11">
        <v>0</v>
      </c>
      <c r="J55" s="11">
        <v>0</v>
      </c>
      <c r="K55" s="11">
        <f t="shared" si="3"/>
        <v>15</v>
      </c>
      <c r="L55" s="12">
        <v>163.76</v>
      </c>
      <c r="M55" s="12">
        <f t="shared" si="4"/>
        <v>2456.3999999999996</v>
      </c>
      <c r="N55" s="12" t="s">
        <v>287</v>
      </c>
      <c r="O55" s="12" t="s">
        <v>21</v>
      </c>
      <c r="P55" s="13" t="s">
        <v>16</v>
      </c>
      <c r="Q55" s="14">
        <f t="shared" si="5"/>
        <v>0.12</v>
      </c>
    </row>
    <row r="56" spans="1:17" s="15" customFormat="1" x14ac:dyDescent="0.3">
      <c r="A56" s="10">
        <v>51</v>
      </c>
      <c r="B56" s="11" t="s">
        <v>68</v>
      </c>
      <c r="C56" s="11">
        <v>438043</v>
      </c>
      <c r="D56" s="11" t="s">
        <v>205</v>
      </c>
      <c r="E56" s="11">
        <v>40</v>
      </c>
      <c r="F56" s="11">
        <v>0</v>
      </c>
      <c r="G56" s="11">
        <v>0</v>
      </c>
      <c r="H56" s="11">
        <v>2</v>
      </c>
      <c r="I56" s="11">
        <v>0</v>
      </c>
      <c r="J56" s="11">
        <v>0</v>
      </c>
      <c r="K56" s="11">
        <f t="shared" si="3"/>
        <v>42</v>
      </c>
      <c r="L56" s="12">
        <v>344.06</v>
      </c>
      <c r="M56" s="12">
        <f t="shared" si="4"/>
        <v>14450.52</v>
      </c>
      <c r="N56" s="12" t="s">
        <v>287</v>
      </c>
      <c r="O56" s="12" t="s">
        <v>21</v>
      </c>
      <c r="P56" s="13" t="s">
        <v>16</v>
      </c>
      <c r="Q56" s="14">
        <f t="shared" si="5"/>
        <v>0.2</v>
      </c>
    </row>
    <row r="57" spans="1:17" s="15" customFormat="1" ht="142.80000000000001" x14ac:dyDescent="0.3">
      <c r="A57" s="10">
        <v>52</v>
      </c>
      <c r="B57" s="11" t="s">
        <v>69</v>
      </c>
      <c r="C57" s="11">
        <v>265232</v>
      </c>
      <c r="D57" s="11" t="s">
        <v>208</v>
      </c>
      <c r="E57" s="11">
        <v>6</v>
      </c>
      <c r="F57" s="11">
        <v>0</v>
      </c>
      <c r="G57" s="11">
        <v>0</v>
      </c>
      <c r="H57" s="11">
        <v>2</v>
      </c>
      <c r="I57" s="11">
        <v>0</v>
      </c>
      <c r="J57" s="11">
        <v>0</v>
      </c>
      <c r="K57" s="11">
        <f t="shared" si="3"/>
        <v>8</v>
      </c>
      <c r="L57" s="12">
        <v>218.5</v>
      </c>
      <c r="M57" s="12">
        <f t="shared" si="4"/>
        <v>1748</v>
      </c>
      <c r="N57" s="12" t="s">
        <v>287</v>
      </c>
      <c r="O57" s="12" t="s">
        <v>21</v>
      </c>
      <c r="P57" s="13" t="s">
        <v>16</v>
      </c>
      <c r="Q57" s="14">
        <f t="shared" si="5"/>
        <v>0.2</v>
      </c>
    </row>
    <row r="58" spans="1:17" s="15" customFormat="1" ht="20.399999999999999" x14ac:dyDescent="0.3">
      <c r="A58" s="10">
        <v>53</v>
      </c>
      <c r="B58" s="11" t="s">
        <v>274</v>
      </c>
      <c r="C58" s="11">
        <v>404548</v>
      </c>
      <c r="D58" s="11" t="s">
        <v>273</v>
      </c>
      <c r="E58" s="11">
        <v>40</v>
      </c>
      <c r="F58" s="11">
        <v>0</v>
      </c>
      <c r="G58" s="11">
        <v>0</v>
      </c>
      <c r="H58" s="11">
        <v>4</v>
      </c>
      <c r="I58" s="11">
        <v>0</v>
      </c>
      <c r="J58" s="11">
        <v>0</v>
      </c>
      <c r="K58" s="11">
        <f t="shared" si="3"/>
        <v>44</v>
      </c>
      <c r="L58" s="12">
        <v>22.97</v>
      </c>
      <c r="M58" s="12">
        <f t="shared" si="4"/>
        <v>1010.68</v>
      </c>
      <c r="N58" s="12" t="s">
        <v>287</v>
      </c>
      <c r="O58" s="12" t="s">
        <v>21</v>
      </c>
      <c r="P58" s="13" t="s">
        <v>16</v>
      </c>
      <c r="Q58" s="14">
        <f t="shared" si="5"/>
        <v>0.05</v>
      </c>
    </row>
    <row r="59" spans="1:17" s="15" customFormat="1" ht="40.799999999999997" x14ac:dyDescent="0.3">
      <c r="A59" s="10">
        <v>54</v>
      </c>
      <c r="B59" s="11" t="s">
        <v>70</v>
      </c>
      <c r="C59" s="11">
        <v>430506</v>
      </c>
      <c r="D59" s="11" t="s">
        <v>179</v>
      </c>
      <c r="E59" s="11">
        <v>2</v>
      </c>
      <c r="F59" s="11">
        <v>0</v>
      </c>
      <c r="G59" s="11">
        <v>0</v>
      </c>
      <c r="H59" s="11">
        <v>2</v>
      </c>
      <c r="I59" s="11">
        <v>0</v>
      </c>
      <c r="J59" s="11">
        <v>0</v>
      </c>
      <c r="K59" s="11">
        <f t="shared" si="3"/>
        <v>4</v>
      </c>
      <c r="L59" s="12">
        <v>34.049999999999997</v>
      </c>
      <c r="M59" s="12">
        <f t="shared" si="4"/>
        <v>136.19999999999999</v>
      </c>
      <c r="N59" s="12" t="s">
        <v>287</v>
      </c>
      <c r="O59" s="12" t="s">
        <v>21</v>
      </c>
      <c r="P59" s="13" t="s">
        <v>16</v>
      </c>
      <c r="Q59" s="14">
        <f t="shared" si="5"/>
        <v>0.05</v>
      </c>
    </row>
    <row r="60" spans="1:17" s="15" customFormat="1" ht="30.6" x14ac:dyDescent="0.3">
      <c r="A60" s="10">
        <v>55</v>
      </c>
      <c r="B60" s="11" t="s">
        <v>71</v>
      </c>
      <c r="C60" s="11">
        <v>398566</v>
      </c>
      <c r="D60" s="11" t="s">
        <v>211</v>
      </c>
      <c r="E60" s="11">
        <v>21</v>
      </c>
      <c r="F60" s="11">
        <v>76</v>
      </c>
      <c r="G60" s="11">
        <v>0</v>
      </c>
      <c r="H60" s="11">
        <v>1</v>
      </c>
      <c r="I60" s="11">
        <v>0</v>
      </c>
      <c r="J60" s="11">
        <v>0</v>
      </c>
      <c r="K60" s="11">
        <f t="shared" si="3"/>
        <v>98</v>
      </c>
      <c r="L60" s="12">
        <v>10.94</v>
      </c>
      <c r="M60" s="12">
        <f t="shared" si="4"/>
        <v>1072.1199999999999</v>
      </c>
      <c r="N60" s="12" t="s">
        <v>287</v>
      </c>
      <c r="O60" s="12" t="s">
        <v>21</v>
      </c>
      <c r="P60" s="13" t="s">
        <v>16</v>
      </c>
      <c r="Q60" s="14">
        <f t="shared" si="5"/>
        <v>0.03</v>
      </c>
    </row>
    <row r="61" spans="1:17" s="15" customFormat="1" ht="51" x14ac:dyDescent="0.3">
      <c r="A61" s="10">
        <v>56</v>
      </c>
      <c r="B61" s="11" t="s">
        <v>72</v>
      </c>
      <c r="C61" s="11">
        <v>398566</v>
      </c>
      <c r="D61" s="11" t="s">
        <v>212</v>
      </c>
      <c r="E61" s="11">
        <v>27</v>
      </c>
      <c r="F61" s="11">
        <v>5</v>
      </c>
      <c r="G61" s="11">
        <v>0</v>
      </c>
      <c r="H61" s="11">
        <v>1</v>
      </c>
      <c r="I61" s="11">
        <v>0</v>
      </c>
      <c r="J61" s="11">
        <v>0</v>
      </c>
      <c r="K61" s="11">
        <f t="shared" si="3"/>
        <v>33</v>
      </c>
      <c r="L61" s="12">
        <v>10.85</v>
      </c>
      <c r="M61" s="12">
        <f t="shared" si="4"/>
        <v>358.05</v>
      </c>
      <c r="N61" s="12" t="s">
        <v>287</v>
      </c>
      <c r="O61" s="12" t="s">
        <v>21</v>
      </c>
      <c r="P61" s="13" t="s">
        <v>16</v>
      </c>
      <c r="Q61" s="14">
        <f t="shared" si="5"/>
        <v>0.03</v>
      </c>
    </row>
    <row r="62" spans="1:17" s="15" customFormat="1" ht="20.399999999999999" x14ac:dyDescent="0.3">
      <c r="A62" s="10">
        <v>57</v>
      </c>
      <c r="B62" s="11" t="s">
        <v>73</v>
      </c>
      <c r="C62" s="11">
        <v>341174</v>
      </c>
      <c r="D62" s="11" t="s">
        <v>213</v>
      </c>
      <c r="E62" s="11">
        <v>42</v>
      </c>
      <c r="F62" s="11">
        <v>7</v>
      </c>
      <c r="G62" s="11">
        <v>0</v>
      </c>
      <c r="H62" s="11">
        <v>1</v>
      </c>
      <c r="I62" s="11">
        <v>0</v>
      </c>
      <c r="J62" s="11">
        <v>0</v>
      </c>
      <c r="K62" s="11">
        <f t="shared" si="3"/>
        <v>50</v>
      </c>
      <c r="L62" s="12">
        <v>9.2200000000000006</v>
      </c>
      <c r="M62" s="12">
        <f t="shared" si="4"/>
        <v>461.00000000000006</v>
      </c>
      <c r="N62" s="12" t="s">
        <v>287</v>
      </c>
      <c r="O62" s="12" t="s">
        <v>21</v>
      </c>
      <c r="P62" s="13" t="s">
        <v>16</v>
      </c>
      <c r="Q62" s="14">
        <f t="shared" si="5"/>
        <v>0.02</v>
      </c>
    </row>
    <row r="63" spans="1:17" s="15" customFormat="1" ht="30.6" x14ac:dyDescent="0.3">
      <c r="A63" s="10">
        <v>58</v>
      </c>
      <c r="B63" s="11" t="s">
        <v>74</v>
      </c>
      <c r="C63" s="11">
        <v>441916</v>
      </c>
      <c r="D63" s="11" t="s">
        <v>214</v>
      </c>
      <c r="E63" s="11">
        <v>66</v>
      </c>
      <c r="F63" s="11">
        <v>13</v>
      </c>
      <c r="G63" s="11">
        <v>0</v>
      </c>
      <c r="H63" s="11">
        <v>1</v>
      </c>
      <c r="I63" s="11">
        <v>0</v>
      </c>
      <c r="J63" s="11">
        <v>0</v>
      </c>
      <c r="K63" s="11">
        <f t="shared" si="3"/>
        <v>80</v>
      </c>
      <c r="L63" s="12">
        <v>19.149999999999999</v>
      </c>
      <c r="M63" s="12">
        <f t="shared" si="4"/>
        <v>1532</v>
      </c>
      <c r="N63" s="12" t="s">
        <v>287</v>
      </c>
      <c r="O63" s="12" t="s">
        <v>21</v>
      </c>
      <c r="P63" s="13" t="s">
        <v>16</v>
      </c>
      <c r="Q63" s="14">
        <f t="shared" si="5"/>
        <v>0.03</v>
      </c>
    </row>
    <row r="64" spans="1:17" s="15" customFormat="1" x14ac:dyDescent="0.3">
      <c r="A64" s="10">
        <v>59</v>
      </c>
      <c r="B64" s="11" t="s">
        <v>75</v>
      </c>
      <c r="C64" s="11">
        <v>328078</v>
      </c>
      <c r="D64" s="11" t="s">
        <v>215</v>
      </c>
      <c r="E64" s="11">
        <v>119</v>
      </c>
      <c r="F64" s="11">
        <v>92</v>
      </c>
      <c r="G64" s="11">
        <v>0</v>
      </c>
      <c r="H64" s="11">
        <v>1</v>
      </c>
      <c r="I64" s="11">
        <v>0</v>
      </c>
      <c r="J64" s="11">
        <v>0</v>
      </c>
      <c r="K64" s="11">
        <f t="shared" si="3"/>
        <v>212</v>
      </c>
      <c r="L64" s="12">
        <v>24.97</v>
      </c>
      <c r="M64" s="12">
        <f t="shared" si="4"/>
        <v>5293.6399999999994</v>
      </c>
      <c r="N64" s="12" t="s">
        <v>287</v>
      </c>
      <c r="O64" s="12" t="s">
        <v>21</v>
      </c>
      <c r="P64" s="13" t="s">
        <v>16</v>
      </c>
      <c r="Q64" s="14">
        <f t="shared" si="5"/>
        <v>0.05</v>
      </c>
    </row>
    <row r="65" spans="1:17" s="15" customFormat="1" ht="20.399999999999999" x14ac:dyDescent="0.3">
      <c r="A65" s="10">
        <v>60</v>
      </c>
      <c r="B65" s="11" t="s">
        <v>76</v>
      </c>
      <c r="C65" s="11">
        <v>269937</v>
      </c>
      <c r="D65" s="11" t="s">
        <v>216</v>
      </c>
      <c r="E65" s="11">
        <v>7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f t="shared" si="3"/>
        <v>8</v>
      </c>
      <c r="L65" s="12">
        <v>21.83</v>
      </c>
      <c r="M65" s="12">
        <f t="shared" si="4"/>
        <v>174.64</v>
      </c>
      <c r="N65" s="12" t="s">
        <v>287</v>
      </c>
      <c r="O65" s="12" t="s">
        <v>21</v>
      </c>
      <c r="P65" s="13" t="s">
        <v>16</v>
      </c>
      <c r="Q65" s="14">
        <f t="shared" si="5"/>
        <v>0.05</v>
      </c>
    </row>
    <row r="66" spans="1:17" s="15" customFormat="1" ht="20.399999999999999" x14ac:dyDescent="0.3">
      <c r="A66" s="10">
        <v>61</v>
      </c>
      <c r="B66" s="11" t="s">
        <v>77</v>
      </c>
      <c r="C66" s="11">
        <v>429980</v>
      </c>
      <c r="D66" s="11" t="s">
        <v>217</v>
      </c>
      <c r="E66" s="11">
        <v>33</v>
      </c>
      <c r="F66" s="11">
        <v>5</v>
      </c>
      <c r="G66" s="11">
        <v>0</v>
      </c>
      <c r="H66" s="11">
        <v>1</v>
      </c>
      <c r="I66" s="11">
        <v>0</v>
      </c>
      <c r="J66" s="11">
        <v>0</v>
      </c>
      <c r="K66" s="11">
        <f t="shared" si="3"/>
        <v>39</v>
      </c>
      <c r="L66" s="12">
        <v>3.69</v>
      </c>
      <c r="M66" s="12">
        <f t="shared" si="4"/>
        <v>143.91</v>
      </c>
      <c r="N66" s="12" t="s">
        <v>287</v>
      </c>
      <c r="O66" s="12" t="s">
        <v>21</v>
      </c>
      <c r="P66" s="13" t="s">
        <v>16</v>
      </c>
      <c r="Q66" s="14">
        <f t="shared" si="5"/>
        <v>0.01</v>
      </c>
    </row>
    <row r="67" spans="1:17" s="15" customFormat="1" ht="20.399999999999999" x14ac:dyDescent="0.3">
      <c r="A67" s="10">
        <v>62</v>
      </c>
      <c r="B67" s="11" t="s">
        <v>78</v>
      </c>
      <c r="C67" s="11">
        <v>429981</v>
      </c>
      <c r="D67" s="11" t="s">
        <v>218</v>
      </c>
      <c r="E67" s="11">
        <v>6</v>
      </c>
      <c r="F67" s="11">
        <v>0</v>
      </c>
      <c r="G67" s="11">
        <v>0</v>
      </c>
      <c r="H67" s="11">
        <v>1</v>
      </c>
      <c r="I67" s="11">
        <v>0</v>
      </c>
      <c r="J67" s="11">
        <v>0</v>
      </c>
      <c r="K67" s="11">
        <f t="shared" si="3"/>
        <v>7</v>
      </c>
      <c r="L67" s="12">
        <v>26.72</v>
      </c>
      <c r="M67" s="12">
        <f t="shared" si="4"/>
        <v>187.04</v>
      </c>
      <c r="N67" s="12" t="s">
        <v>287</v>
      </c>
      <c r="O67" s="12" t="s">
        <v>21</v>
      </c>
      <c r="P67" s="13" t="s">
        <v>16</v>
      </c>
      <c r="Q67" s="14">
        <f t="shared" si="5"/>
        <v>0.05</v>
      </c>
    </row>
    <row r="68" spans="1:17" s="15" customFormat="1" ht="20.399999999999999" x14ac:dyDescent="0.3">
      <c r="A68" s="10">
        <v>63</v>
      </c>
      <c r="B68" s="11" t="s">
        <v>79</v>
      </c>
      <c r="C68" s="11">
        <v>453232</v>
      </c>
      <c r="D68" s="11" t="s">
        <v>219</v>
      </c>
      <c r="E68" s="11">
        <v>49</v>
      </c>
      <c r="F68" s="11">
        <v>10</v>
      </c>
      <c r="G68" s="11">
        <v>0</v>
      </c>
      <c r="H68" s="11">
        <v>1</v>
      </c>
      <c r="I68" s="11">
        <v>0</v>
      </c>
      <c r="J68" s="11">
        <v>0</v>
      </c>
      <c r="K68" s="11">
        <f t="shared" si="3"/>
        <v>60</v>
      </c>
      <c r="L68" s="12">
        <v>30.97</v>
      </c>
      <c r="M68" s="12">
        <f t="shared" si="4"/>
        <v>1858.1999999999998</v>
      </c>
      <c r="N68" s="12" t="s">
        <v>287</v>
      </c>
      <c r="O68" s="12" t="s">
        <v>21</v>
      </c>
      <c r="P68" s="13" t="s">
        <v>16</v>
      </c>
      <c r="Q68" s="14">
        <f t="shared" si="5"/>
        <v>0.05</v>
      </c>
    </row>
    <row r="69" spans="1:17" s="15" customFormat="1" ht="20.399999999999999" x14ac:dyDescent="0.3">
      <c r="A69" s="10">
        <v>64</v>
      </c>
      <c r="B69" s="11" t="s">
        <v>80</v>
      </c>
      <c r="C69" s="11">
        <v>428720</v>
      </c>
      <c r="D69" s="11" t="s">
        <v>220</v>
      </c>
      <c r="E69" s="11">
        <v>28</v>
      </c>
      <c r="F69" s="11">
        <v>5</v>
      </c>
      <c r="G69" s="11">
        <v>0</v>
      </c>
      <c r="H69" s="11">
        <v>2</v>
      </c>
      <c r="I69" s="11">
        <v>0</v>
      </c>
      <c r="J69" s="11">
        <v>0</v>
      </c>
      <c r="K69" s="11">
        <f t="shared" si="3"/>
        <v>35</v>
      </c>
      <c r="L69" s="12">
        <v>109.33</v>
      </c>
      <c r="M69" s="12">
        <f t="shared" si="4"/>
        <v>3826.5499999999997</v>
      </c>
      <c r="N69" s="12" t="s">
        <v>287</v>
      </c>
      <c r="O69" s="12" t="s">
        <v>21</v>
      </c>
      <c r="P69" s="13" t="s">
        <v>16</v>
      </c>
      <c r="Q69" s="14">
        <f t="shared" si="5"/>
        <v>0.12</v>
      </c>
    </row>
    <row r="70" spans="1:17" s="15" customFormat="1" ht="20.399999999999999" x14ac:dyDescent="0.3">
      <c r="A70" s="10">
        <v>65</v>
      </c>
      <c r="B70" s="11" t="s">
        <v>175</v>
      </c>
      <c r="C70" s="11">
        <v>386980</v>
      </c>
      <c r="D70" s="11" t="s">
        <v>187</v>
      </c>
      <c r="E70" s="11">
        <v>1</v>
      </c>
      <c r="F70" s="11">
        <v>3</v>
      </c>
      <c r="G70" s="11">
        <v>0</v>
      </c>
      <c r="H70" s="11">
        <v>1</v>
      </c>
      <c r="I70" s="11">
        <v>0</v>
      </c>
      <c r="J70" s="11">
        <v>0</v>
      </c>
      <c r="K70" s="11">
        <f>SUM(E70:J70)</f>
        <v>5</v>
      </c>
      <c r="L70" s="12">
        <v>64.67</v>
      </c>
      <c r="M70" s="12">
        <f>L70*K70</f>
        <v>323.35000000000002</v>
      </c>
      <c r="N70" s="12" t="s">
        <v>287</v>
      </c>
      <c r="O70" s="12" t="s">
        <v>21</v>
      </c>
      <c r="P70" s="13" t="s">
        <v>16</v>
      </c>
      <c r="Q70" s="14">
        <f>IF(L70&lt;0.01,"",IF(AND(L70&gt;=0.01,L70&lt;=5),0.01,IF(L70&lt;=10,0.02,IF(L70&lt;=20,0.03,IF(L70&lt;=50,0.05,IF(L70&lt;=100,0.1,IF(L70&lt;=200,0.12,IF(L70&lt;=500,0.2,IF(L70&lt;=1000,0.4,IF(L70&lt;=2000,0.5,IF(L70&lt;=5000,0.8,IF(L70&lt;=10000,L70*0.005,"Avaliação Específica"))))))))))))</f>
        <v>0.1</v>
      </c>
    </row>
    <row r="71" spans="1:17" s="15" customFormat="1" ht="71.400000000000006" x14ac:dyDescent="0.3">
      <c r="A71" s="10">
        <v>66</v>
      </c>
      <c r="B71" s="11" t="s">
        <v>81</v>
      </c>
      <c r="C71" s="11">
        <v>398861</v>
      </c>
      <c r="D71" s="11" t="s">
        <v>198</v>
      </c>
      <c r="E71" s="11">
        <v>363</v>
      </c>
      <c r="F71" s="11">
        <v>0</v>
      </c>
      <c r="G71" s="11">
        <v>0</v>
      </c>
      <c r="H71" s="11">
        <v>200</v>
      </c>
      <c r="I71" s="11">
        <v>0</v>
      </c>
      <c r="J71" s="11">
        <v>0</v>
      </c>
      <c r="K71" s="11">
        <f t="shared" si="3"/>
        <v>563</v>
      </c>
      <c r="L71" s="12">
        <v>0.48</v>
      </c>
      <c r="M71" s="12">
        <f t="shared" si="4"/>
        <v>270.24</v>
      </c>
      <c r="N71" s="12" t="s">
        <v>287</v>
      </c>
      <c r="O71" s="12" t="s">
        <v>21</v>
      </c>
      <c r="P71" s="13" t="s">
        <v>16</v>
      </c>
      <c r="Q71" s="14">
        <f t="shared" si="5"/>
        <v>0.01</v>
      </c>
    </row>
    <row r="72" spans="1:17" s="15" customFormat="1" ht="20.399999999999999" x14ac:dyDescent="0.3">
      <c r="A72" s="10">
        <v>67</v>
      </c>
      <c r="B72" s="11" t="s">
        <v>82</v>
      </c>
      <c r="C72" s="11">
        <v>429900</v>
      </c>
      <c r="D72" s="11" t="s">
        <v>221</v>
      </c>
      <c r="E72" s="11">
        <v>32</v>
      </c>
      <c r="F72" s="11">
        <v>5</v>
      </c>
      <c r="G72" s="11">
        <v>0</v>
      </c>
      <c r="H72" s="11">
        <v>1</v>
      </c>
      <c r="I72" s="11">
        <v>0</v>
      </c>
      <c r="J72" s="11">
        <v>0</v>
      </c>
      <c r="K72" s="11">
        <f t="shared" si="3"/>
        <v>38</v>
      </c>
      <c r="L72" s="12">
        <v>9.36</v>
      </c>
      <c r="M72" s="12">
        <f t="shared" si="4"/>
        <v>355.67999999999995</v>
      </c>
      <c r="N72" s="12" t="s">
        <v>287</v>
      </c>
      <c r="O72" s="12" t="s">
        <v>21</v>
      </c>
      <c r="P72" s="13" t="s">
        <v>16</v>
      </c>
      <c r="Q72" s="14">
        <f t="shared" si="5"/>
        <v>0.02</v>
      </c>
    </row>
    <row r="73" spans="1:17" s="15" customFormat="1" ht="20.399999999999999" x14ac:dyDescent="0.3">
      <c r="A73" s="10">
        <v>68</v>
      </c>
      <c r="B73" s="11" t="s">
        <v>83</v>
      </c>
      <c r="C73" s="11">
        <v>404552</v>
      </c>
      <c r="D73" s="11" t="s">
        <v>222</v>
      </c>
      <c r="E73" s="11">
        <v>39</v>
      </c>
      <c r="F73" s="11">
        <v>5</v>
      </c>
      <c r="G73" s="11">
        <v>0</v>
      </c>
      <c r="H73" s="11">
        <v>1</v>
      </c>
      <c r="I73" s="11">
        <v>0</v>
      </c>
      <c r="J73" s="11">
        <v>0</v>
      </c>
      <c r="K73" s="11">
        <f t="shared" si="3"/>
        <v>45</v>
      </c>
      <c r="L73" s="12">
        <v>8.5500000000000007</v>
      </c>
      <c r="M73" s="12">
        <f t="shared" si="4"/>
        <v>384.75000000000006</v>
      </c>
      <c r="N73" s="12" t="s">
        <v>287</v>
      </c>
      <c r="O73" s="12" t="s">
        <v>21</v>
      </c>
      <c r="P73" s="13" t="s">
        <v>16</v>
      </c>
      <c r="Q73" s="14">
        <f t="shared" si="5"/>
        <v>0.02</v>
      </c>
    </row>
    <row r="74" spans="1:17" s="15" customFormat="1" ht="91.8" x14ac:dyDescent="0.3">
      <c r="A74" s="10">
        <v>69</v>
      </c>
      <c r="B74" s="11" t="s">
        <v>292</v>
      </c>
      <c r="C74" s="11">
        <v>250276</v>
      </c>
      <c r="D74" s="11" t="s">
        <v>223</v>
      </c>
      <c r="E74" s="11">
        <f>63+26</f>
        <v>89</v>
      </c>
      <c r="F74" s="11">
        <v>2</v>
      </c>
      <c r="G74" s="11">
        <v>0</v>
      </c>
      <c r="H74" s="11">
        <v>2</v>
      </c>
      <c r="I74" s="11">
        <v>0</v>
      </c>
      <c r="J74" s="11">
        <v>0</v>
      </c>
      <c r="K74" s="11">
        <f t="shared" si="3"/>
        <v>93</v>
      </c>
      <c r="L74" s="12">
        <v>178.41</v>
      </c>
      <c r="M74" s="12">
        <f t="shared" si="4"/>
        <v>16592.13</v>
      </c>
      <c r="N74" s="12" t="s">
        <v>287</v>
      </c>
      <c r="O74" s="12" t="s">
        <v>21</v>
      </c>
      <c r="P74" s="13" t="s">
        <v>16</v>
      </c>
      <c r="Q74" s="14">
        <f t="shared" si="5"/>
        <v>0.12</v>
      </c>
    </row>
    <row r="75" spans="1:17" s="15" customFormat="1" ht="20.399999999999999" x14ac:dyDescent="0.3">
      <c r="A75" s="10">
        <v>70</v>
      </c>
      <c r="B75" s="11" t="s">
        <v>176</v>
      </c>
      <c r="C75" s="11">
        <v>259465</v>
      </c>
      <c r="D75" s="11" t="s">
        <v>208</v>
      </c>
      <c r="E75" s="11">
        <v>16</v>
      </c>
      <c r="F75" s="11">
        <v>3</v>
      </c>
      <c r="G75" s="11">
        <v>0</v>
      </c>
      <c r="H75" s="11">
        <v>1</v>
      </c>
      <c r="I75" s="11">
        <v>0</v>
      </c>
      <c r="J75" s="11">
        <v>0</v>
      </c>
      <c r="K75" s="11">
        <f>SUM(E75:J75)</f>
        <v>20</v>
      </c>
      <c r="L75" s="12">
        <v>27.34</v>
      </c>
      <c r="M75" s="12">
        <f>L75*K75</f>
        <v>546.79999999999995</v>
      </c>
      <c r="N75" s="12" t="s">
        <v>287</v>
      </c>
      <c r="O75" s="12" t="s">
        <v>21</v>
      </c>
      <c r="P75" s="13" t="s">
        <v>16</v>
      </c>
      <c r="Q75" s="14">
        <f>IF(L75&lt;0.01,"",IF(AND(L75&gt;=0.01,L75&lt;=5),0.01,IF(L75&lt;=10,0.02,IF(L75&lt;=20,0.03,IF(L75&lt;=50,0.05,IF(L75&lt;=100,0.1,IF(L75&lt;=200,0.12,IF(L75&lt;=500,0.2,IF(L75&lt;=1000,0.4,IF(L75&lt;=2000,0.5,IF(L75&lt;=5000,0.8,IF(L75&lt;=10000,L75*0.005,"Avaliação Específica"))))))))))))</f>
        <v>0.05</v>
      </c>
    </row>
    <row r="76" spans="1:17" s="15" customFormat="1" ht="61.2" x14ac:dyDescent="0.3">
      <c r="A76" s="10">
        <v>71</v>
      </c>
      <c r="B76" s="11" t="s">
        <v>84</v>
      </c>
      <c r="C76" s="11">
        <v>292649</v>
      </c>
      <c r="D76" s="11" t="s">
        <v>224</v>
      </c>
      <c r="E76" s="11">
        <v>96</v>
      </c>
      <c r="F76" s="11">
        <v>12</v>
      </c>
      <c r="G76" s="11">
        <v>0</v>
      </c>
      <c r="H76" s="11">
        <v>1</v>
      </c>
      <c r="I76" s="11">
        <v>0</v>
      </c>
      <c r="J76" s="11">
        <v>0</v>
      </c>
      <c r="K76" s="11">
        <f t="shared" si="3"/>
        <v>109</v>
      </c>
      <c r="L76" s="12">
        <v>133.22</v>
      </c>
      <c r="M76" s="12">
        <f t="shared" si="4"/>
        <v>14520.98</v>
      </c>
      <c r="N76" s="12" t="s">
        <v>287</v>
      </c>
      <c r="O76" s="12" t="s">
        <v>21</v>
      </c>
      <c r="P76" s="13" t="s">
        <v>16</v>
      </c>
      <c r="Q76" s="14">
        <f t="shared" si="5"/>
        <v>0.12</v>
      </c>
    </row>
    <row r="77" spans="1:17" s="15" customFormat="1" ht="40.799999999999997" x14ac:dyDescent="0.3">
      <c r="A77" s="10">
        <v>72</v>
      </c>
      <c r="B77" s="11" t="s">
        <v>85</v>
      </c>
      <c r="C77" s="11">
        <v>288339</v>
      </c>
      <c r="D77" s="11" t="s">
        <v>225</v>
      </c>
      <c r="E77" s="11">
        <v>28</v>
      </c>
      <c r="F77" s="11">
        <v>4</v>
      </c>
      <c r="G77" s="11">
        <v>0</v>
      </c>
      <c r="H77" s="11">
        <v>2</v>
      </c>
      <c r="I77" s="11">
        <v>0</v>
      </c>
      <c r="J77" s="11">
        <v>0</v>
      </c>
      <c r="K77" s="11">
        <f t="shared" si="3"/>
        <v>34</v>
      </c>
      <c r="L77" s="12">
        <v>235.28</v>
      </c>
      <c r="M77" s="12">
        <f t="shared" si="4"/>
        <v>7999.52</v>
      </c>
      <c r="N77" s="12" t="s">
        <v>287</v>
      </c>
      <c r="O77" s="12" t="s">
        <v>21</v>
      </c>
      <c r="P77" s="13" t="s">
        <v>16</v>
      </c>
      <c r="Q77" s="14">
        <f t="shared" si="5"/>
        <v>0.2</v>
      </c>
    </row>
    <row r="78" spans="1:17" s="15" customFormat="1" ht="30.6" x14ac:dyDescent="0.3">
      <c r="A78" s="10">
        <v>73</v>
      </c>
      <c r="B78" s="11" t="s">
        <v>86</v>
      </c>
      <c r="C78" s="11">
        <v>281554</v>
      </c>
      <c r="D78" s="11" t="s">
        <v>226</v>
      </c>
      <c r="E78" s="11">
        <v>51</v>
      </c>
      <c r="F78" s="11">
        <v>1</v>
      </c>
      <c r="G78" s="11">
        <v>0</v>
      </c>
      <c r="H78" s="11">
        <v>1</v>
      </c>
      <c r="I78" s="11">
        <v>0</v>
      </c>
      <c r="J78" s="11">
        <v>0</v>
      </c>
      <c r="K78" s="11">
        <f t="shared" si="3"/>
        <v>53</v>
      </c>
      <c r="L78" s="12">
        <v>31.2</v>
      </c>
      <c r="M78" s="12">
        <f t="shared" si="4"/>
        <v>1653.6</v>
      </c>
      <c r="N78" s="12" t="s">
        <v>287</v>
      </c>
      <c r="O78" s="12" t="s">
        <v>21</v>
      </c>
      <c r="P78" s="13" t="s">
        <v>16</v>
      </c>
      <c r="Q78" s="14">
        <f t="shared" si="5"/>
        <v>0.05</v>
      </c>
    </row>
    <row r="79" spans="1:17" s="15" customFormat="1" ht="30.6" x14ac:dyDescent="0.3">
      <c r="A79" s="10">
        <v>74</v>
      </c>
      <c r="B79" s="11" t="s">
        <v>87</v>
      </c>
      <c r="C79" s="11">
        <v>281555</v>
      </c>
      <c r="D79" s="11" t="s">
        <v>227</v>
      </c>
      <c r="E79" s="11">
        <v>51</v>
      </c>
      <c r="F79" s="11">
        <v>1</v>
      </c>
      <c r="G79" s="11">
        <v>0</v>
      </c>
      <c r="H79" s="11">
        <v>1</v>
      </c>
      <c r="I79" s="11">
        <v>0</v>
      </c>
      <c r="J79" s="11">
        <v>0</v>
      </c>
      <c r="K79" s="11">
        <f t="shared" si="3"/>
        <v>53</v>
      </c>
      <c r="L79" s="12">
        <v>55.12</v>
      </c>
      <c r="M79" s="12">
        <f t="shared" si="4"/>
        <v>2921.3599999999997</v>
      </c>
      <c r="N79" s="12" t="s">
        <v>287</v>
      </c>
      <c r="O79" s="12" t="s">
        <v>21</v>
      </c>
      <c r="P79" s="13" t="s">
        <v>16</v>
      </c>
      <c r="Q79" s="14">
        <f t="shared" si="5"/>
        <v>0.1</v>
      </c>
    </row>
    <row r="80" spans="1:17" s="15" customFormat="1" ht="20.399999999999999" x14ac:dyDescent="0.3">
      <c r="A80" s="10">
        <v>75</v>
      </c>
      <c r="B80" s="11" t="s">
        <v>88</v>
      </c>
      <c r="C80" s="11">
        <v>281317</v>
      </c>
      <c r="D80" s="11" t="s">
        <v>227</v>
      </c>
      <c r="E80" s="11">
        <v>27</v>
      </c>
      <c r="F80" s="11">
        <v>5</v>
      </c>
      <c r="G80" s="11">
        <v>0</v>
      </c>
      <c r="H80" s="11">
        <v>1</v>
      </c>
      <c r="I80" s="11">
        <v>0</v>
      </c>
      <c r="J80" s="11">
        <v>0</v>
      </c>
      <c r="K80" s="11">
        <f t="shared" si="3"/>
        <v>33</v>
      </c>
      <c r="L80" s="12">
        <v>38.479999999999997</v>
      </c>
      <c r="M80" s="12">
        <f t="shared" si="4"/>
        <v>1269.8399999999999</v>
      </c>
      <c r="N80" s="12" t="s">
        <v>287</v>
      </c>
      <c r="O80" s="12" t="s">
        <v>21</v>
      </c>
      <c r="P80" s="13" t="s">
        <v>16</v>
      </c>
      <c r="Q80" s="14">
        <f t="shared" si="5"/>
        <v>0.05</v>
      </c>
    </row>
    <row r="81" spans="1:17" s="15" customFormat="1" ht="30.6" x14ac:dyDescent="0.3">
      <c r="A81" s="10">
        <v>76</v>
      </c>
      <c r="B81" s="11" t="s">
        <v>89</v>
      </c>
      <c r="C81" s="11">
        <v>407764</v>
      </c>
      <c r="D81" s="11" t="s">
        <v>178</v>
      </c>
      <c r="E81" s="11">
        <v>225</v>
      </c>
      <c r="F81" s="11">
        <v>0</v>
      </c>
      <c r="G81" s="11">
        <v>0</v>
      </c>
      <c r="H81" s="11">
        <v>600</v>
      </c>
      <c r="I81" s="11">
        <v>0</v>
      </c>
      <c r="J81" s="11">
        <v>0</v>
      </c>
      <c r="K81" s="11">
        <f t="shared" si="3"/>
        <v>825</v>
      </c>
      <c r="L81" s="12">
        <v>1.97</v>
      </c>
      <c r="M81" s="12">
        <f t="shared" si="4"/>
        <v>1625.25</v>
      </c>
      <c r="N81" s="12" t="s">
        <v>287</v>
      </c>
      <c r="O81" s="12" t="s">
        <v>21</v>
      </c>
      <c r="P81" s="13" t="s">
        <v>16</v>
      </c>
      <c r="Q81" s="14">
        <f t="shared" si="5"/>
        <v>0.01</v>
      </c>
    </row>
    <row r="82" spans="1:17" s="15" customFormat="1" x14ac:dyDescent="0.3">
      <c r="A82" s="10">
        <v>77</v>
      </c>
      <c r="B82" s="11" t="s">
        <v>90</v>
      </c>
      <c r="C82" s="11">
        <v>406753</v>
      </c>
      <c r="D82" s="11" t="s">
        <v>198</v>
      </c>
      <c r="E82" s="11">
        <v>28</v>
      </c>
      <c r="F82" s="11">
        <v>0</v>
      </c>
      <c r="G82" s="11">
        <v>0</v>
      </c>
      <c r="H82" s="11">
        <v>1</v>
      </c>
      <c r="I82" s="11">
        <v>0</v>
      </c>
      <c r="J82" s="11">
        <v>0</v>
      </c>
      <c r="K82" s="11">
        <f t="shared" si="3"/>
        <v>29</v>
      </c>
      <c r="L82" s="12">
        <v>22.57</v>
      </c>
      <c r="M82" s="12">
        <f t="shared" si="4"/>
        <v>654.53</v>
      </c>
      <c r="N82" s="12" t="s">
        <v>287</v>
      </c>
      <c r="O82" s="12" t="s">
        <v>21</v>
      </c>
      <c r="P82" s="13" t="s">
        <v>16</v>
      </c>
      <c r="Q82" s="14">
        <f t="shared" si="5"/>
        <v>0.05</v>
      </c>
    </row>
    <row r="83" spans="1:17" s="15" customFormat="1" x14ac:dyDescent="0.3">
      <c r="A83" s="10">
        <v>78</v>
      </c>
      <c r="B83" s="11" t="s">
        <v>91</v>
      </c>
      <c r="C83" s="11">
        <v>406754</v>
      </c>
      <c r="D83" s="11" t="s">
        <v>198</v>
      </c>
      <c r="E83" s="11">
        <v>28</v>
      </c>
      <c r="F83" s="11">
        <v>0</v>
      </c>
      <c r="G83" s="11">
        <v>0</v>
      </c>
      <c r="H83" s="11">
        <v>1</v>
      </c>
      <c r="I83" s="11">
        <v>0</v>
      </c>
      <c r="J83" s="11">
        <v>0</v>
      </c>
      <c r="K83" s="11">
        <f t="shared" si="3"/>
        <v>29</v>
      </c>
      <c r="L83" s="12">
        <v>15.28</v>
      </c>
      <c r="M83" s="12">
        <f t="shared" si="4"/>
        <v>443.12</v>
      </c>
      <c r="N83" s="12" t="s">
        <v>287</v>
      </c>
      <c r="O83" s="12" t="s">
        <v>21</v>
      </c>
      <c r="P83" s="13" t="s">
        <v>16</v>
      </c>
      <c r="Q83" s="14">
        <f t="shared" si="5"/>
        <v>0.03</v>
      </c>
    </row>
    <row r="84" spans="1:17" s="15" customFormat="1" ht="30.6" x14ac:dyDescent="0.3">
      <c r="A84" s="10">
        <v>79</v>
      </c>
      <c r="B84" s="11" t="s">
        <v>92</v>
      </c>
      <c r="C84" s="11">
        <v>406615</v>
      </c>
      <c r="D84" s="11" t="s">
        <v>228</v>
      </c>
      <c r="E84" s="11">
        <v>26</v>
      </c>
      <c r="F84" s="11">
        <v>0</v>
      </c>
      <c r="G84" s="11">
        <v>0</v>
      </c>
      <c r="H84" s="11">
        <v>1</v>
      </c>
      <c r="I84" s="11">
        <v>0</v>
      </c>
      <c r="J84" s="11">
        <v>0</v>
      </c>
      <c r="K84" s="11">
        <f t="shared" si="3"/>
        <v>27</v>
      </c>
      <c r="L84" s="12">
        <v>14.63</v>
      </c>
      <c r="M84" s="12">
        <f t="shared" si="4"/>
        <v>395.01000000000005</v>
      </c>
      <c r="N84" s="12" t="s">
        <v>287</v>
      </c>
      <c r="O84" s="12" t="s">
        <v>21</v>
      </c>
      <c r="P84" s="13" t="s">
        <v>16</v>
      </c>
      <c r="Q84" s="14">
        <f t="shared" si="5"/>
        <v>0.03</v>
      </c>
    </row>
    <row r="85" spans="1:17" s="15" customFormat="1" ht="20.399999999999999" x14ac:dyDescent="0.3">
      <c r="A85" s="10">
        <v>80</v>
      </c>
      <c r="B85" s="11" t="s">
        <v>93</v>
      </c>
      <c r="C85" s="11">
        <v>428150</v>
      </c>
      <c r="D85" s="11" t="s">
        <v>229</v>
      </c>
      <c r="E85" s="11">
        <v>141</v>
      </c>
      <c r="F85" s="11">
        <v>40</v>
      </c>
      <c r="G85" s="11">
        <v>0</v>
      </c>
      <c r="H85" s="11">
        <v>1</v>
      </c>
      <c r="I85" s="11">
        <v>0</v>
      </c>
      <c r="J85" s="11">
        <v>6</v>
      </c>
      <c r="K85" s="11">
        <f t="shared" si="3"/>
        <v>188</v>
      </c>
      <c r="L85" s="12">
        <v>4.2</v>
      </c>
      <c r="M85" s="12">
        <f t="shared" si="4"/>
        <v>789.6</v>
      </c>
      <c r="N85" s="12" t="s">
        <v>287</v>
      </c>
      <c r="O85" s="12" t="s">
        <v>21</v>
      </c>
      <c r="P85" s="13" t="s">
        <v>16</v>
      </c>
      <c r="Q85" s="14">
        <f t="shared" si="5"/>
        <v>0.01</v>
      </c>
    </row>
    <row r="86" spans="1:17" s="15" customFormat="1" ht="20.399999999999999" x14ac:dyDescent="0.3">
      <c r="A86" s="10">
        <v>81</v>
      </c>
      <c r="B86" s="11" t="s">
        <v>94</v>
      </c>
      <c r="C86" s="11">
        <v>405632</v>
      </c>
      <c r="D86" s="11" t="s">
        <v>230</v>
      </c>
      <c r="E86" s="11">
        <v>76</v>
      </c>
      <c r="F86" s="11">
        <v>0</v>
      </c>
      <c r="G86" s="11">
        <v>0</v>
      </c>
      <c r="H86" s="11">
        <v>1</v>
      </c>
      <c r="I86" s="11">
        <v>0</v>
      </c>
      <c r="J86" s="11">
        <v>0</v>
      </c>
      <c r="K86" s="11">
        <f t="shared" si="3"/>
        <v>77</v>
      </c>
      <c r="L86" s="12">
        <v>12.12</v>
      </c>
      <c r="M86" s="12">
        <f t="shared" si="4"/>
        <v>933.2399999999999</v>
      </c>
      <c r="N86" s="12" t="s">
        <v>287</v>
      </c>
      <c r="O86" s="12" t="s">
        <v>21</v>
      </c>
      <c r="P86" s="13" t="s">
        <v>16</v>
      </c>
      <c r="Q86" s="14">
        <f t="shared" si="5"/>
        <v>0.03</v>
      </c>
    </row>
    <row r="87" spans="1:17" s="15" customFormat="1" ht="20.399999999999999" x14ac:dyDescent="0.3">
      <c r="A87" s="10">
        <v>82</v>
      </c>
      <c r="B87" s="11" t="s">
        <v>95</v>
      </c>
      <c r="C87" s="11">
        <v>419656</v>
      </c>
      <c r="D87" s="11" t="s">
        <v>184</v>
      </c>
      <c r="E87" s="11">
        <v>26</v>
      </c>
      <c r="F87" s="11">
        <v>0</v>
      </c>
      <c r="G87" s="11">
        <v>0</v>
      </c>
      <c r="H87" s="11">
        <v>1</v>
      </c>
      <c r="I87" s="11">
        <v>0</v>
      </c>
      <c r="J87" s="11">
        <v>0</v>
      </c>
      <c r="K87" s="11">
        <f t="shared" si="3"/>
        <v>27</v>
      </c>
      <c r="L87" s="12">
        <v>143.83000000000001</v>
      </c>
      <c r="M87" s="12">
        <f t="shared" si="4"/>
        <v>3883.4100000000003</v>
      </c>
      <c r="N87" s="12" t="s">
        <v>287</v>
      </c>
      <c r="O87" s="12" t="s">
        <v>21</v>
      </c>
      <c r="P87" s="13" t="s">
        <v>16</v>
      </c>
      <c r="Q87" s="14">
        <f t="shared" si="5"/>
        <v>0.12</v>
      </c>
    </row>
    <row r="88" spans="1:17" s="15" customFormat="1" ht="30.6" x14ac:dyDescent="0.3">
      <c r="A88" s="10">
        <v>83</v>
      </c>
      <c r="B88" s="11" t="s">
        <v>96</v>
      </c>
      <c r="C88" s="11">
        <v>428101</v>
      </c>
      <c r="D88" s="11" t="s">
        <v>231</v>
      </c>
      <c r="E88" s="11">
        <v>27</v>
      </c>
      <c r="F88" s="11">
        <v>5</v>
      </c>
      <c r="G88" s="11">
        <v>0</v>
      </c>
      <c r="H88" s="11">
        <v>1</v>
      </c>
      <c r="I88" s="11">
        <v>0</v>
      </c>
      <c r="J88" s="11">
        <v>0</v>
      </c>
      <c r="K88" s="11">
        <f t="shared" si="3"/>
        <v>33</v>
      </c>
      <c r="L88" s="12">
        <v>6.74</v>
      </c>
      <c r="M88" s="12">
        <f t="shared" si="4"/>
        <v>222.42000000000002</v>
      </c>
      <c r="N88" s="12" t="s">
        <v>287</v>
      </c>
      <c r="O88" s="12" t="s">
        <v>21</v>
      </c>
      <c r="P88" s="13" t="s">
        <v>16</v>
      </c>
      <c r="Q88" s="14">
        <f t="shared" si="5"/>
        <v>0.02</v>
      </c>
    </row>
    <row r="89" spans="1:17" s="15" customFormat="1" ht="30.6" x14ac:dyDescent="0.3">
      <c r="A89" s="10">
        <v>84</v>
      </c>
      <c r="B89" s="11" t="s">
        <v>97</v>
      </c>
      <c r="C89" s="11">
        <v>428103</v>
      </c>
      <c r="D89" s="11" t="s">
        <v>231</v>
      </c>
      <c r="E89" s="11">
        <v>27</v>
      </c>
      <c r="F89" s="11">
        <v>5</v>
      </c>
      <c r="G89" s="11">
        <v>0</v>
      </c>
      <c r="H89" s="11">
        <v>1</v>
      </c>
      <c r="I89" s="11">
        <v>0</v>
      </c>
      <c r="J89" s="11">
        <v>0</v>
      </c>
      <c r="K89" s="11">
        <f t="shared" si="3"/>
        <v>33</v>
      </c>
      <c r="L89" s="12">
        <v>5.27</v>
      </c>
      <c r="M89" s="12">
        <f t="shared" si="4"/>
        <v>173.91</v>
      </c>
      <c r="N89" s="12" t="s">
        <v>287</v>
      </c>
      <c r="O89" s="12" t="s">
        <v>21</v>
      </c>
      <c r="P89" s="13" t="s">
        <v>16</v>
      </c>
      <c r="Q89" s="14">
        <f t="shared" si="5"/>
        <v>0.02</v>
      </c>
    </row>
    <row r="90" spans="1:17" s="15" customFormat="1" ht="20.399999999999999" x14ac:dyDescent="0.3">
      <c r="A90" s="10">
        <v>85</v>
      </c>
      <c r="B90" s="11" t="s">
        <v>98</v>
      </c>
      <c r="C90" s="11">
        <v>428415</v>
      </c>
      <c r="D90" s="11" t="s">
        <v>232</v>
      </c>
      <c r="E90" s="11">
        <v>114</v>
      </c>
      <c r="F90" s="11">
        <v>0</v>
      </c>
      <c r="G90" s="11">
        <v>0</v>
      </c>
      <c r="H90" s="11">
        <v>0</v>
      </c>
      <c r="I90" s="11">
        <v>0</v>
      </c>
      <c r="J90" s="11">
        <v>6</v>
      </c>
      <c r="K90" s="11">
        <f t="shared" si="3"/>
        <v>120</v>
      </c>
      <c r="L90" s="12">
        <v>7.96</v>
      </c>
      <c r="M90" s="12">
        <f t="shared" si="4"/>
        <v>955.2</v>
      </c>
      <c r="N90" s="12" t="s">
        <v>287</v>
      </c>
      <c r="O90" s="12" t="s">
        <v>21</v>
      </c>
      <c r="P90" s="13" t="s">
        <v>16</v>
      </c>
      <c r="Q90" s="14">
        <f t="shared" si="5"/>
        <v>0.02</v>
      </c>
    </row>
    <row r="91" spans="1:17" s="15" customFormat="1" ht="20.399999999999999" x14ac:dyDescent="0.3">
      <c r="A91" s="10">
        <v>86</v>
      </c>
      <c r="B91" s="11" t="s">
        <v>99</v>
      </c>
      <c r="C91" s="11">
        <v>277127</v>
      </c>
      <c r="D91" s="11" t="s">
        <v>232</v>
      </c>
      <c r="E91" s="11">
        <v>177</v>
      </c>
      <c r="F91" s="11">
        <v>0</v>
      </c>
      <c r="G91" s="11">
        <v>0</v>
      </c>
      <c r="H91" s="11">
        <v>5</v>
      </c>
      <c r="I91" s="11">
        <v>0</v>
      </c>
      <c r="J91" s="11">
        <v>0</v>
      </c>
      <c r="K91" s="11">
        <f t="shared" si="3"/>
        <v>182</v>
      </c>
      <c r="L91" s="12">
        <v>6.82</v>
      </c>
      <c r="M91" s="12">
        <f t="shared" si="4"/>
        <v>1241.24</v>
      </c>
      <c r="N91" s="12" t="s">
        <v>287</v>
      </c>
      <c r="O91" s="12" t="s">
        <v>21</v>
      </c>
      <c r="P91" s="13" t="s">
        <v>16</v>
      </c>
      <c r="Q91" s="14">
        <f t="shared" si="5"/>
        <v>0.02</v>
      </c>
    </row>
    <row r="92" spans="1:17" s="15" customFormat="1" ht="20.399999999999999" x14ac:dyDescent="0.3">
      <c r="A92" s="10">
        <v>87</v>
      </c>
      <c r="B92" s="11" t="s">
        <v>100</v>
      </c>
      <c r="C92" s="11">
        <v>254616</v>
      </c>
      <c r="D92" s="11" t="s">
        <v>232</v>
      </c>
      <c r="E92" s="11">
        <v>63</v>
      </c>
      <c r="F92" s="11">
        <v>0</v>
      </c>
      <c r="G92" s="11">
        <v>0</v>
      </c>
      <c r="H92" s="11">
        <v>2</v>
      </c>
      <c r="I92" s="11">
        <v>0</v>
      </c>
      <c r="J92" s="11">
        <v>0</v>
      </c>
      <c r="K92" s="11">
        <f t="shared" si="3"/>
        <v>65</v>
      </c>
      <c r="L92" s="12">
        <v>14.89</v>
      </c>
      <c r="M92" s="12">
        <f t="shared" si="4"/>
        <v>967.85</v>
      </c>
      <c r="N92" s="12" t="s">
        <v>287</v>
      </c>
      <c r="O92" s="12" t="s">
        <v>21</v>
      </c>
      <c r="P92" s="13" t="s">
        <v>16</v>
      </c>
      <c r="Q92" s="14">
        <f t="shared" si="5"/>
        <v>0.03</v>
      </c>
    </row>
    <row r="93" spans="1:17" s="15" customFormat="1" x14ac:dyDescent="0.3">
      <c r="A93" s="10">
        <v>88</v>
      </c>
      <c r="B93" s="11" t="s">
        <v>101</v>
      </c>
      <c r="C93" s="11">
        <v>428417</v>
      </c>
      <c r="D93" s="11" t="s">
        <v>233</v>
      </c>
      <c r="E93" s="11">
        <v>13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f t="shared" si="3"/>
        <v>13</v>
      </c>
      <c r="L93" s="12">
        <v>19.54</v>
      </c>
      <c r="M93" s="12">
        <f t="shared" si="4"/>
        <v>254.01999999999998</v>
      </c>
      <c r="N93" s="12" t="s">
        <v>287</v>
      </c>
      <c r="O93" s="12" t="s">
        <v>21</v>
      </c>
      <c r="P93" s="13" t="s">
        <v>16</v>
      </c>
      <c r="Q93" s="14">
        <f t="shared" si="5"/>
        <v>0.03</v>
      </c>
    </row>
    <row r="94" spans="1:17" s="15" customFormat="1" ht="20.399999999999999" x14ac:dyDescent="0.3">
      <c r="A94" s="10">
        <v>89</v>
      </c>
      <c r="B94" s="11" t="s">
        <v>102</v>
      </c>
      <c r="C94" s="11">
        <v>416824</v>
      </c>
      <c r="D94" s="11" t="s">
        <v>234</v>
      </c>
      <c r="E94" s="11">
        <v>3</v>
      </c>
      <c r="F94" s="11">
        <v>0</v>
      </c>
      <c r="G94" s="11">
        <v>0</v>
      </c>
      <c r="H94" s="11">
        <v>2</v>
      </c>
      <c r="I94" s="11">
        <v>0</v>
      </c>
      <c r="J94" s="11">
        <v>0</v>
      </c>
      <c r="K94" s="11">
        <f t="shared" si="3"/>
        <v>5</v>
      </c>
      <c r="L94" s="12">
        <v>242.45</v>
      </c>
      <c r="M94" s="12">
        <f t="shared" si="4"/>
        <v>1212.25</v>
      </c>
      <c r="N94" s="12" t="s">
        <v>287</v>
      </c>
      <c r="O94" s="12" t="s">
        <v>21</v>
      </c>
      <c r="P94" s="13" t="s">
        <v>16</v>
      </c>
      <c r="Q94" s="14">
        <f t="shared" si="5"/>
        <v>0.2</v>
      </c>
    </row>
    <row r="95" spans="1:17" s="15" customFormat="1" ht="20.399999999999999" x14ac:dyDescent="0.3">
      <c r="A95" s="10">
        <v>90</v>
      </c>
      <c r="B95" s="11" t="s">
        <v>103</v>
      </c>
      <c r="C95" s="11">
        <v>389527</v>
      </c>
      <c r="D95" s="11" t="s">
        <v>235</v>
      </c>
      <c r="E95" s="11">
        <v>9</v>
      </c>
      <c r="F95" s="11">
        <v>9</v>
      </c>
      <c r="G95" s="11">
        <v>0</v>
      </c>
      <c r="H95" s="11">
        <v>1</v>
      </c>
      <c r="I95" s="11">
        <v>0</v>
      </c>
      <c r="J95" s="11">
        <v>0</v>
      </c>
      <c r="K95" s="11">
        <f t="shared" si="3"/>
        <v>19</v>
      </c>
      <c r="L95" s="12">
        <v>150.31</v>
      </c>
      <c r="M95" s="12">
        <f t="shared" si="4"/>
        <v>2855.89</v>
      </c>
      <c r="N95" s="12" t="s">
        <v>287</v>
      </c>
      <c r="O95" s="12" t="s">
        <v>21</v>
      </c>
      <c r="P95" s="13" t="s">
        <v>16</v>
      </c>
      <c r="Q95" s="14">
        <f t="shared" si="5"/>
        <v>0.12</v>
      </c>
    </row>
    <row r="96" spans="1:17" s="15" customFormat="1" ht="20.399999999999999" x14ac:dyDescent="0.3">
      <c r="A96" s="10">
        <v>91</v>
      </c>
      <c r="B96" s="11" t="s">
        <v>104</v>
      </c>
      <c r="C96" s="11">
        <v>416152</v>
      </c>
      <c r="D96" s="11" t="s">
        <v>236</v>
      </c>
      <c r="E96" s="11">
        <v>26</v>
      </c>
      <c r="F96" s="11">
        <v>0</v>
      </c>
      <c r="G96" s="11">
        <v>0</v>
      </c>
      <c r="H96" s="11">
        <v>1</v>
      </c>
      <c r="I96" s="11">
        <v>0</v>
      </c>
      <c r="J96" s="11">
        <v>0</v>
      </c>
      <c r="K96" s="11">
        <f t="shared" si="3"/>
        <v>27</v>
      </c>
      <c r="L96" s="12">
        <v>23.85</v>
      </c>
      <c r="M96" s="12">
        <f t="shared" si="4"/>
        <v>643.95000000000005</v>
      </c>
      <c r="N96" s="12" t="s">
        <v>287</v>
      </c>
      <c r="O96" s="12" t="s">
        <v>21</v>
      </c>
      <c r="P96" s="13" t="s">
        <v>16</v>
      </c>
      <c r="Q96" s="14">
        <f t="shared" si="5"/>
        <v>0.05</v>
      </c>
    </row>
    <row r="97" spans="1:17" s="15" customFormat="1" ht="20.399999999999999" x14ac:dyDescent="0.3">
      <c r="A97" s="10">
        <v>92</v>
      </c>
      <c r="B97" s="11" t="s">
        <v>105</v>
      </c>
      <c r="C97" s="11">
        <v>428630</v>
      </c>
      <c r="D97" s="11" t="s">
        <v>237</v>
      </c>
      <c r="E97" s="11">
        <v>140</v>
      </c>
      <c r="F97" s="11">
        <v>30</v>
      </c>
      <c r="G97" s="11">
        <v>0</v>
      </c>
      <c r="H97" s="11">
        <v>4</v>
      </c>
      <c r="I97" s="11">
        <v>0</v>
      </c>
      <c r="J97" s="11">
        <v>0</v>
      </c>
      <c r="K97" s="11">
        <f t="shared" si="3"/>
        <v>174</v>
      </c>
      <c r="L97" s="12">
        <v>63.65</v>
      </c>
      <c r="M97" s="12">
        <f t="shared" si="4"/>
        <v>11075.1</v>
      </c>
      <c r="N97" s="12" t="s">
        <v>287</v>
      </c>
      <c r="O97" s="12" t="s">
        <v>21</v>
      </c>
      <c r="P97" s="13" t="s">
        <v>16</v>
      </c>
      <c r="Q97" s="14">
        <f t="shared" si="5"/>
        <v>0.1</v>
      </c>
    </row>
    <row r="98" spans="1:17" s="15" customFormat="1" ht="20.399999999999999" x14ac:dyDescent="0.3">
      <c r="A98" s="10">
        <v>93</v>
      </c>
      <c r="B98" s="11" t="s">
        <v>106</v>
      </c>
      <c r="C98" s="11">
        <v>422554</v>
      </c>
      <c r="D98" s="11" t="s">
        <v>238</v>
      </c>
      <c r="E98" s="11">
        <v>4</v>
      </c>
      <c r="F98" s="11">
        <v>13</v>
      </c>
      <c r="G98" s="11">
        <v>0</v>
      </c>
      <c r="H98" s="11">
        <v>1</v>
      </c>
      <c r="I98" s="11">
        <v>0</v>
      </c>
      <c r="J98" s="11">
        <v>0</v>
      </c>
      <c r="K98" s="11">
        <f t="shared" ref="K98:K146" si="6">SUM(E98:J98)</f>
        <v>18</v>
      </c>
      <c r="L98" s="12">
        <v>14.5</v>
      </c>
      <c r="M98" s="12">
        <f t="shared" ref="M98:M146" si="7">L98*K98</f>
        <v>261</v>
      </c>
      <c r="N98" s="12" t="s">
        <v>287</v>
      </c>
      <c r="O98" s="12" t="s">
        <v>21</v>
      </c>
      <c r="P98" s="13" t="s">
        <v>16</v>
      </c>
      <c r="Q98" s="14">
        <f t="shared" ref="Q98:Q146" si="8">IF(L98&lt;0.01,"",IF(AND(L98&gt;=0.01,L98&lt;=5),0.01,IF(L98&lt;=10,0.02,IF(L98&lt;=20,0.03,IF(L98&lt;=50,0.05,IF(L98&lt;=100,0.1,IF(L98&lt;=200,0.12,IF(L98&lt;=500,0.2,IF(L98&lt;=1000,0.4,IF(L98&lt;=2000,0.5,IF(L98&lt;=5000,0.8,IF(L98&lt;=10000,L98*0.005,"Avaliação Específica"))))))))))))</f>
        <v>0.03</v>
      </c>
    </row>
    <row r="99" spans="1:17" s="15" customFormat="1" ht="20.399999999999999" x14ac:dyDescent="0.3">
      <c r="A99" s="10">
        <v>94</v>
      </c>
      <c r="B99" s="11" t="s">
        <v>107</v>
      </c>
      <c r="C99" s="11">
        <v>419258</v>
      </c>
      <c r="D99" s="11" t="s">
        <v>239</v>
      </c>
      <c r="E99" s="11">
        <v>20</v>
      </c>
      <c r="F99" s="11">
        <v>4</v>
      </c>
      <c r="G99" s="11">
        <v>0</v>
      </c>
      <c r="H99" s="11">
        <v>1</v>
      </c>
      <c r="I99" s="11">
        <v>0</v>
      </c>
      <c r="J99" s="11">
        <v>0</v>
      </c>
      <c r="K99" s="11">
        <f t="shared" si="6"/>
        <v>25</v>
      </c>
      <c r="L99" s="12">
        <v>18.920000000000002</v>
      </c>
      <c r="M99" s="12">
        <f t="shared" si="7"/>
        <v>473.00000000000006</v>
      </c>
      <c r="N99" s="12" t="s">
        <v>287</v>
      </c>
      <c r="O99" s="12" t="s">
        <v>21</v>
      </c>
      <c r="P99" s="13" t="s">
        <v>16</v>
      </c>
      <c r="Q99" s="14">
        <f t="shared" si="8"/>
        <v>0.03</v>
      </c>
    </row>
    <row r="100" spans="1:17" s="15" customFormat="1" ht="30.6" x14ac:dyDescent="0.3">
      <c r="A100" s="10">
        <v>95</v>
      </c>
      <c r="B100" s="11" t="s">
        <v>108</v>
      </c>
      <c r="C100" s="11">
        <v>404575</v>
      </c>
      <c r="D100" s="11" t="s">
        <v>209</v>
      </c>
      <c r="E100" s="11">
        <v>8</v>
      </c>
      <c r="F100" s="11">
        <v>0</v>
      </c>
      <c r="G100" s="11">
        <v>0</v>
      </c>
      <c r="H100" s="11">
        <v>2</v>
      </c>
      <c r="I100" s="11">
        <v>0</v>
      </c>
      <c r="J100" s="11">
        <v>0</v>
      </c>
      <c r="K100" s="11">
        <f t="shared" si="6"/>
        <v>10</v>
      </c>
      <c r="L100" s="12">
        <v>46.53</v>
      </c>
      <c r="M100" s="12">
        <f t="shared" si="7"/>
        <v>465.3</v>
      </c>
      <c r="N100" s="12" t="s">
        <v>287</v>
      </c>
      <c r="O100" s="12" t="s">
        <v>21</v>
      </c>
      <c r="P100" s="13" t="s">
        <v>16</v>
      </c>
      <c r="Q100" s="14">
        <f t="shared" si="8"/>
        <v>0.05</v>
      </c>
    </row>
    <row r="101" spans="1:17" s="15" customFormat="1" ht="20.399999999999999" x14ac:dyDescent="0.3">
      <c r="A101" s="10">
        <v>96</v>
      </c>
      <c r="B101" s="11" t="s">
        <v>109</v>
      </c>
      <c r="C101" s="11">
        <v>436843</v>
      </c>
      <c r="D101" s="11" t="s">
        <v>208</v>
      </c>
      <c r="E101" s="11">
        <v>40</v>
      </c>
      <c r="F101" s="11">
        <v>8</v>
      </c>
      <c r="G101" s="11">
        <v>0</v>
      </c>
      <c r="H101" s="11">
        <v>1</v>
      </c>
      <c r="I101" s="11">
        <v>0</v>
      </c>
      <c r="J101" s="11">
        <v>0</v>
      </c>
      <c r="K101" s="11">
        <f t="shared" si="6"/>
        <v>49</v>
      </c>
      <c r="L101" s="12">
        <v>60.44</v>
      </c>
      <c r="M101" s="12">
        <f t="shared" si="7"/>
        <v>2961.56</v>
      </c>
      <c r="N101" s="12" t="s">
        <v>287</v>
      </c>
      <c r="O101" s="12" t="s">
        <v>21</v>
      </c>
      <c r="P101" s="13" t="s">
        <v>16</v>
      </c>
      <c r="Q101" s="14">
        <f t="shared" si="8"/>
        <v>0.1</v>
      </c>
    </row>
    <row r="102" spans="1:17" s="15" customFormat="1" ht="20.399999999999999" x14ac:dyDescent="0.3">
      <c r="A102" s="10">
        <v>97</v>
      </c>
      <c r="B102" s="11" t="s">
        <v>110</v>
      </c>
      <c r="C102" s="11">
        <v>413641</v>
      </c>
      <c r="D102" s="11" t="s">
        <v>240</v>
      </c>
      <c r="E102" s="11">
        <v>61</v>
      </c>
      <c r="F102" s="11">
        <v>12</v>
      </c>
      <c r="G102" s="11">
        <v>0</v>
      </c>
      <c r="H102" s="11">
        <v>1</v>
      </c>
      <c r="I102" s="11">
        <v>0</v>
      </c>
      <c r="J102" s="11">
        <v>0</v>
      </c>
      <c r="K102" s="11">
        <f t="shared" si="6"/>
        <v>74</v>
      </c>
      <c r="L102" s="12">
        <v>39.049999999999997</v>
      </c>
      <c r="M102" s="12">
        <f t="shared" si="7"/>
        <v>2889.7</v>
      </c>
      <c r="N102" s="12" t="s">
        <v>287</v>
      </c>
      <c r="O102" s="12" t="s">
        <v>21</v>
      </c>
      <c r="P102" s="13" t="s">
        <v>16</v>
      </c>
      <c r="Q102" s="14">
        <f t="shared" si="8"/>
        <v>0.05</v>
      </c>
    </row>
    <row r="103" spans="1:17" s="15" customFormat="1" ht="40.799999999999997" x14ac:dyDescent="0.3">
      <c r="A103" s="10">
        <v>98</v>
      </c>
      <c r="B103" s="11" t="s">
        <v>111</v>
      </c>
      <c r="C103" s="11">
        <v>372452</v>
      </c>
      <c r="D103" s="11" t="s">
        <v>208</v>
      </c>
      <c r="E103" s="11">
        <v>150</v>
      </c>
      <c r="F103" s="11">
        <v>0</v>
      </c>
      <c r="G103" s="11">
        <v>0</v>
      </c>
      <c r="H103" s="11">
        <v>600</v>
      </c>
      <c r="I103" s="11">
        <v>0</v>
      </c>
      <c r="J103" s="11">
        <v>0</v>
      </c>
      <c r="K103" s="11">
        <f t="shared" si="6"/>
        <v>750</v>
      </c>
      <c r="L103" s="12">
        <v>2.99</v>
      </c>
      <c r="M103" s="12">
        <f t="shared" si="7"/>
        <v>2242.5</v>
      </c>
      <c r="N103" s="12" t="s">
        <v>287</v>
      </c>
      <c r="O103" s="12" t="s">
        <v>21</v>
      </c>
      <c r="P103" s="13" t="s">
        <v>16</v>
      </c>
      <c r="Q103" s="14">
        <f t="shared" si="8"/>
        <v>0.01</v>
      </c>
    </row>
    <row r="104" spans="1:17" s="15" customFormat="1" ht="20.399999999999999" x14ac:dyDescent="0.3">
      <c r="A104" s="10">
        <v>99</v>
      </c>
      <c r="B104" s="11" t="s">
        <v>112</v>
      </c>
      <c r="C104" s="11">
        <v>445300</v>
      </c>
      <c r="D104" s="11" t="s">
        <v>293</v>
      </c>
      <c r="E104" s="11">
        <v>33</v>
      </c>
      <c r="F104" s="11">
        <v>5</v>
      </c>
      <c r="G104" s="11">
        <v>0</v>
      </c>
      <c r="H104" s="11">
        <v>8</v>
      </c>
      <c r="I104" s="11">
        <v>0</v>
      </c>
      <c r="J104" s="11">
        <v>0</v>
      </c>
      <c r="K104" s="11">
        <f t="shared" si="6"/>
        <v>46</v>
      </c>
      <c r="L104" s="12">
        <v>26.17</v>
      </c>
      <c r="M104" s="12">
        <f t="shared" si="7"/>
        <v>1203.8200000000002</v>
      </c>
      <c r="N104" s="12" t="s">
        <v>287</v>
      </c>
      <c r="O104" s="12" t="s">
        <v>21</v>
      </c>
      <c r="P104" s="13" t="s">
        <v>16</v>
      </c>
      <c r="Q104" s="14">
        <f t="shared" si="8"/>
        <v>0.05</v>
      </c>
    </row>
    <row r="105" spans="1:17" s="15" customFormat="1" ht="40.799999999999997" x14ac:dyDescent="0.3">
      <c r="A105" s="10">
        <v>100</v>
      </c>
      <c r="B105" s="11" t="s">
        <v>113</v>
      </c>
      <c r="C105" s="11">
        <v>361076</v>
      </c>
      <c r="D105" s="11" t="s">
        <v>241</v>
      </c>
      <c r="E105" s="11">
        <f>7+26</f>
        <v>33</v>
      </c>
      <c r="F105" s="11">
        <v>5</v>
      </c>
      <c r="G105" s="11">
        <v>0</v>
      </c>
      <c r="H105" s="11">
        <v>4</v>
      </c>
      <c r="I105" s="11">
        <v>0</v>
      </c>
      <c r="J105" s="11">
        <v>0</v>
      </c>
      <c r="K105" s="11">
        <f t="shared" si="6"/>
        <v>42</v>
      </c>
      <c r="L105" s="12">
        <v>25.17</v>
      </c>
      <c r="M105" s="12">
        <f t="shared" si="7"/>
        <v>1057.1400000000001</v>
      </c>
      <c r="N105" s="12" t="s">
        <v>287</v>
      </c>
      <c r="O105" s="12" t="s">
        <v>21</v>
      </c>
      <c r="P105" s="13" t="s">
        <v>16</v>
      </c>
      <c r="Q105" s="14">
        <f t="shared" si="8"/>
        <v>0.05</v>
      </c>
    </row>
    <row r="106" spans="1:17" s="15" customFormat="1" ht="40.799999999999997" x14ac:dyDescent="0.3">
      <c r="A106" s="10">
        <v>101</v>
      </c>
      <c r="B106" s="11" t="s">
        <v>114</v>
      </c>
      <c r="C106" s="11">
        <v>366903</v>
      </c>
      <c r="D106" s="11" t="s">
        <v>241</v>
      </c>
      <c r="E106" s="11">
        <f>56+26</f>
        <v>82</v>
      </c>
      <c r="F106" s="11">
        <v>11</v>
      </c>
      <c r="G106" s="11">
        <v>0</v>
      </c>
      <c r="H106" s="11">
        <v>4</v>
      </c>
      <c r="I106" s="11">
        <v>0</v>
      </c>
      <c r="J106" s="11">
        <v>0</v>
      </c>
      <c r="K106" s="11">
        <f t="shared" si="6"/>
        <v>97</v>
      </c>
      <c r="L106" s="12">
        <v>29.01</v>
      </c>
      <c r="M106" s="12">
        <f t="shared" si="7"/>
        <v>2813.9700000000003</v>
      </c>
      <c r="N106" s="12" t="s">
        <v>287</v>
      </c>
      <c r="O106" s="12" t="s">
        <v>21</v>
      </c>
      <c r="P106" s="13" t="s">
        <v>16</v>
      </c>
      <c r="Q106" s="14">
        <f t="shared" si="8"/>
        <v>0.05</v>
      </c>
    </row>
    <row r="107" spans="1:17" s="15" customFormat="1" ht="20.399999999999999" x14ac:dyDescent="0.3">
      <c r="A107" s="10">
        <v>102</v>
      </c>
      <c r="B107" s="11" t="s">
        <v>115</v>
      </c>
      <c r="C107" s="11">
        <v>313571</v>
      </c>
      <c r="D107" s="11" t="s">
        <v>242</v>
      </c>
      <c r="E107" s="11">
        <v>2</v>
      </c>
      <c r="F107" s="11">
        <v>3</v>
      </c>
      <c r="G107" s="11">
        <v>0</v>
      </c>
      <c r="H107" s="11">
        <v>2</v>
      </c>
      <c r="I107" s="11">
        <v>0</v>
      </c>
      <c r="J107" s="11">
        <v>0</v>
      </c>
      <c r="K107" s="11">
        <f t="shared" si="6"/>
        <v>7</v>
      </c>
      <c r="L107" s="12">
        <v>23.73</v>
      </c>
      <c r="M107" s="12">
        <f t="shared" si="7"/>
        <v>166.11</v>
      </c>
      <c r="N107" s="12" t="s">
        <v>287</v>
      </c>
      <c r="O107" s="12" t="s">
        <v>21</v>
      </c>
      <c r="P107" s="13" t="s">
        <v>16</v>
      </c>
      <c r="Q107" s="14">
        <f t="shared" si="8"/>
        <v>0.05</v>
      </c>
    </row>
    <row r="108" spans="1:17" s="15" customFormat="1" ht="20.399999999999999" x14ac:dyDescent="0.3">
      <c r="A108" s="10">
        <v>103</v>
      </c>
      <c r="B108" s="11" t="s">
        <v>116</v>
      </c>
      <c r="C108" s="11">
        <v>313628</v>
      </c>
      <c r="D108" s="11" t="s">
        <v>243</v>
      </c>
      <c r="E108" s="11">
        <v>3</v>
      </c>
      <c r="F108" s="11">
        <v>0</v>
      </c>
      <c r="G108" s="11">
        <v>0</v>
      </c>
      <c r="H108" s="11">
        <v>2</v>
      </c>
      <c r="I108" s="11">
        <v>0</v>
      </c>
      <c r="J108" s="11">
        <v>0</v>
      </c>
      <c r="K108" s="11">
        <f t="shared" si="6"/>
        <v>5</v>
      </c>
      <c r="L108" s="12">
        <v>29.95</v>
      </c>
      <c r="M108" s="12">
        <f t="shared" si="7"/>
        <v>149.75</v>
      </c>
      <c r="N108" s="12" t="s">
        <v>287</v>
      </c>
      <c r="O108" s="12" t="s">
        <v>21</v>
      </c>
      <c r="P108" s="13" t="s">
        <v>16</v>
      </c>
      <c r="Q108" s="14">
        <f t="shared" si="8"/>
        <v>0.05</v>
      </c>
    </row>
    <row r="109" spans="1:17" s="15" customFormat="1" ht="20.399999999999999" x14ac:dyDescent="0.3">
      <c r="A109" s="10">
        <v>104</v>
      </c>
      <c r="B109" s="11" t="s">
        <v>117</v>
      </c>
      <c r="C109" s="11">
        <v>442191</v>
      </c>
      <c r="D109" s="11" t="s">
        <v>244</v>
      </c>
      <c r="E109" s="11">
        <v>16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f t="shared" si="6"/>
        <v>16</v>
      </c>
      <c r="L109" s="12">
        <v>18.63</v>
      </c>
      <c r="M109" s="12">
        <f t="shared" si="7"/>
        <v>298.08</v>
      </c>
      <c r="N109" s="12" t="s">
        <v>287</v>
      </c>
      <c r="O109" s="12" t="s">
        <v>21</v>
      </c>
      <c r="P109" s="13" t="s">
        <v>16</v>
      </c>
      <c r="Q109" s="14">
        <f t="shared" si="8"/>
        <v>0.03</v>
      </c>
    </row>
    <row r="110" spans="1:17" s="15" customFormat="1" ht="40.799999999999997" x14ac:dyDescent="0.3">
      <c r="A110" s="10">
        <v>105</v>
      </c>
      <c r="B110" s="11" t="s">
        <v>118</v>
      </c>
      <c r="C110" s="11">
        <v>419352</v>
      </c>
      <c r="D110" s="11" t="s">
        <v>245</v>
      </c>
      <c r="E110" s="11">
        <v>14</v>
      </c>
      <c r="F110" s="11">
        <v>3</v>
      </c>
      <c r="G110" s="11">
        <v>0</v>
      </c>
      <c r="H110" s="11">
        <v>2</v>
      </c>
      <c r="I110" s="11">
        <v>0</v>
      </c>
      <c r="J110" s="11">
        <v>0</v>
      </c>
      <c r="K110" s="11">
        <f t="shared" si="6"/>
        <v>19</v>
      </c>
      <c r="L110" s="12">
        <v>162.41999999999999</v>
      </c>
      <c r="M110" s="12">
        <f t="shared" si="7"/>
        <v>3085.9799999999996</v>
      </c>
      <c r="N110" s="12" t="s">
        <v>287</v>
      </c>
      <c r="O110" s="12" t="s">
        <v>21</v>
      </c>
      <c r="P110" s="13" t="s">
        <v>16</v>
      </c>
      <c r="Q110" s="14">
        <f t="shared" si="8"/>
        <v>0.12</v>
      </c>
    </row>
    <row r="111" spans="1:17" s="15" customFormat="1" ht="20.399999999999999" x14ac:dyDescent="0.3">
      <c r="A111" s="10">
        <v>106</v>
      </c>
      <c r="B111" s="11" t="s">
        <v>119</v>
      </c>
      <c r="C111" s="11">
        <v>250311</v>
      </c>
      <c r="D111" s="11" t="s">
        <v>246</v>
      </c>
      <c r="E111" s="11">
        <f>682+95</f>
        <v>777</v>
      </c>
      <c r="F111" s="11">
        <v>300</v>
      </c>
      <c r="G111" s="11">
        <v>0</v>
      </c>
      <c r="H111" s="11">
        <v>200</v>
      </c>
      <c r="I111" s="11">
        <v>0</v>
      </c>
      <c r="J111" s="11">
        <v>0</v>
      </c>
      <c r="K111" s="11">
        <f t="shared" si="6"/>
        <v>1277</v>
      </c>
      <c r="L111" s="12">
        <v>14.32</v>
      </c>
      <c r="M111" s="12">
        <f t="shared" si="7"/>
        <v>18286.64</v>
      </c>
      <c r="N111" s="12" t="s">
        <v>287</v>
      </c>
      <c r="O111" s="12" t="s">
        <v>21</v>
      </c>
      <c r="P111" s="13" t="s">
        <v>16</v>
      </c>
      <c r="Q111" s="14">
        <f t="shared" si="8"/>
        <v>0.03</v>
      </c>
    </row>
    <row r="112" spans="1:17" s="15" customFormat="1" x14ac:dyDescent="0.3">
      <c r="A112" s="10">
        <v>107</v>
      </c>
      <c r="B112" s="11" t="s">
        <v>120</v>
      </c>
      <c r="C112" s="11">
        <v>428490</v>
      </c>
      <c r="D112" s="11" t="s">
        <v>247</v>
      </c>
      <c r="E112" s="11">
        <v>188</v>
      </c>
      <c r="F112" s="11">
        <v>0</v>
      </c>
      <c r="G112" s="11">
        <v>0</v>
      </c>
      <c r="H112" s="11">
        <v>2</v>
      </c>
      <c r="I112" s="11">
        <v>0</v>
      </c>
      <c r="J112" s="11">
        <v>0</v>
      </c>
      <c r="K112" s="11">
        <f t="shared" si="6"/>
        <v>190</v>
      </c>
      <c r="L112" s="12">
        <v>33.42</v>
      </c>
      <c r="M112" s="12">
        <f t="shared" si="7"/>
        <v>6349.8</v>
      </c>
      <c r="N112" s="12" t="s">
        <v>287</v>
      </c>
      <c r="O112" s="12" t="s">
        <v>21</v>
      </c>
      <c r="P112" s="13" t="s">
        <v>16</v>
      </c>
      <c r="Q112" s="14">
        <f t="shared" si="8"/>
        <v>0.05</v>
      </c>
    </row>
    <row r="113" spans="1:17" s="15" customFormat="1" ht="30.6" x14ac:dyDescent="0.3">
      <c r="A113" s="10">
        <v>108</v>
      </c>
      <c r="B113" s="11" t="s">
        <v>121</v>
      </c>
      <c r="C113" s="11">
        <v>427928</v>
      </c>
      <c r="D113" s="11" t="s">
        <v>248</v>
      </c>
      <c r="E113" s="11">
        <v>2</v>
      </c>
      <c r="F113" s="11">
        <v>0</v>
      </c>
      <c r="G113" s="11">
        <v>0</v>
      </c>
      <c r="H113" s="11">
        <v>2</v>
      </c>
      <c r="I113" s="11">
        <v>0</v>
      </c>
      <c r="J113" s="11">
        <v>0</v>
      </c>
      <c r="K113" s="11">
        <f t="shared" si="6"/>
        <v>4</v>
      </c>
      <c r="L113" s="12">
        <v>478.34</v>
      </c>
      <c r="M113" s="12">
        <f t="shared" si="7"/>
        <v>1913.36</v>
      </c>
      <c r="N113" s="12" t="s">
        <v>287</v>
      </c>
      <c r="O113" s="12" t="s">
        <v>21</v>
      </c>
      <c r="P113" s="13" t="s">
        <v>16</v>
      </c>
      <c r="Q113" s="14">
        <f t="shared" si="8"/>
        <v>0.2</v>
      </c>
    </row>
    <row r="114" spans="1:17" s="15" customFormat="1" ht="20.399999999999999" x14ac:dyDescent="0.3">
      <c r="A114" s="10">
        <v>109</v>
      </c>
      <c r="B114" s="11" t="s">
        <v>122</v>
      </c>
      <c r="C114" s="11">
        <v>410559</v>
      </c>
      <c r="D114" s="11" t="s">
        <v>249</v>
      </c>
      <c r="E114" s="11">
        <v>13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f t="shared" si="6"/>
        <v>13</v>
      </c>
      <c r="L114" s="12">
        <v>7.73</v>
      </c>
      <c r="M114" s="12">
        <f t="shared" si="7"/>
        <v>100.49000000000001</v>
      </c>
      <c r="N114" s="12" t="s">
        <v>287</v>
      </c>
      <c r="O114" s="12" t="s">
        <v>21</v>
      </c>
      <c r="P114" s="13" t="s">
        <v>16</v>
      </c>
      <c r="Q114" s="14">
        <f t="shared" si="8"/>
        <v>0.02</v>
      </c>
    </row>
    <row r="115" spans="1:17" s="15" customFormat="1" ht="20.399999999999999" x14ac:dyDescent="0.3">
      <c r="A115" s="10">
        <v>110</v>
      </c>
      <c r="B115" s="11" t="s">
        <v>123</v>
      </c>
      <c r="C115" s="11">
        <v>193590</v>
      </c>
      <c r="D115" s="11" t="s">
        <v>246</v>
      </c>
      <c r="E115" s="11">
        <v>2</v>
      </c>
      <c r="F115" s="11">
        <v>5</v>
      </c>
      <c r="G115" s="11">
        <v>0</v>
      </c>
      <c r="H115" s="11">
        <v>2</v>
      </c>
      <c r="I115" s="11">
        <v>0</v>
      </c>
      <c r="J115" s="11">
        <v>0</v>
      </c>
      <c r="K115" s="11">
        <f t="shared" si="6"/>
        <v>9</v>
      </c>
      <c r="L115" s="12">
        <v>38.090000000000003</v>
      </c>
      <c r="M115" s="12">
        <f t="shared" si="7"/>
        <v>342.81000000000006</v>
      </c>
      <c r="N115" s="12" t="s">
        <v>287</v>
      </c>
      <c r="O115" s="12" t="s">
        <v>21</v>
      </c>
      <c r="P115" s="13" t="s">
        <v>16</v>
      </c>
      <c r="Q115" s="14">
        <f t="shared" si="8"/>
        <v>0.05</v>
      </c>
    </row>
    <row r="116" spans="1:17" s="15" customFormat="1" ht="20.399999999999999" x14ac:dyDescent="0.3">
      <c r="A116" s="10">
        <v>111</v>
      </c>
      <c r="B116" s="11" t="s">
        <v>124</v>
      </c>
      <c r="C116" s="11">
        <v>193590</v>
      </c>
      <c r="D116" s="11" t="s">
        <v>250</v>
      </c>
      <c r="E116" s="11">
        <v>2</v>
      </c>
      <c r="F116" s="11">
        <v>3</v>
      </c>
      <c r="G116" s="11">
        <v>0</v>
      </c>
      <c r="H116" s="11">
        <v>4</v>
      </c>
      <c r="I116" s="11">
        <v>0</v>
      </c>
      <c r="J116" s="11">
        <v>0</v>
      </c>
      <c r="K116" s="11">
        <f t="shared" si="6"/>
        <v>9</v>
      </c>
      <c r="L116" s="12">
        <v>28.67</v>
      </c>
      <c r="M116" s="12">
        <f t="shared" si="7"/>
        <v>258.03000000000003</v>
      </c>
      <c r="N116" s="12" t="s">
        <v>287</v>
      </c>
      <c r="O116" s="12" t="s">
        <v>21</v>
      </c>
      <c r="P116" s="13" t="s">
        <v>16</v>
      </c>
      <c r="Q116" s="14">
        <f t="shared" si="8"/>
        <v>0.05</v>
      </c>
    </row>
    <row r="117" spans="1:17" s="15" customFormat="1" x14ac:dyDescent="0.3">
      <c r="A117" s="10">
        <v>112</v>
      </c>
      <c r="B117" s="11" t="s">
        <v>125</v>
      </c>
      <c r="C117" s="11">
        <v>350054</v>
      </c>
      <c r="D117" s="11" t="s">
        <v>179</v>
      </c>
      <c r="E117" s="11">
        <v>144</v>
      </c>
      <c r="F117" s="11">
        <v>20</v>
      </c>
      <c r="G117" s="11">
        <v>0</v>
      </c>
      <c r="H117" s="11">
        <v>5</v>
      </c>
      <c r="I117" s="11">
        <v>0</v>
      </c>
      <c r="J117" s="11">
        <v>0</v>
      </c>
      <c r="K117" s="11">
        <f t="shared" si="6"/>
        <v>169</v>
      </c>
      <c r="L117" s="12">
        <v>3.18</v>
      </c>
      <c r="M117" s="12">
        <f t="shared" si="7"/>
        <v>537.42000000000007</v>
      </c>
      <c r="N117" s="12" t="s">
        <v>287</v>
      </c>
      <c r="O117" s="12" t="s">
        <v>21</v>
      </c>
      <c r="P117" s="13" t="s">
        <v>16</v>
      </c>
      <c r="Q117" s="14">
        <f t="shared" si="8"/>
        <v>0.01</v>
      </c>
    </row>
    <row r="118" spans="1:17" s="15" customFormat="1" ht="20.399999999999999" x14ac:dyDescent="0.3">
      <c r="A118" s="10">
        <v>113</v>
      </c>
      <c r="B118" s="11" t="s">
        <v>126</v>
      </c>
      <c r="C118" s="11">
        <v>406150</v>
      </c>
      <c r="D118" s="11" t="s">
        <v>251</v>
      </c>
      <c r="E118" s="11">
        <v>145</v>
      </c>
      <c r="F118" s="11">
        <v>25</v>
      </c>
      <c r="G118" s="11">
        <v>0</v>
      </c>
      <c r="H118" s="11">
        <v>5</v>
      </c>
      <c r="I118" s="11">
        <v>0</v>
      </c>
      <c r="J118" s="11">
        <v>0</v>
      </c>
      <c r="K118" s="11">
        <f t="shared" si="6"/>
        <v>175</v>
      </c>
      <c r="L118" s="12">
        <v>2.66</v>
      </c>
      <c r="M118" s="12">
        <f t="shared" si="7"/>
        <v>465.5</v>
      </c>
      <c r="N118" s="12" t="s">
        <v>287</v>
      </c>
      <c r="O118" s="12" t="s">
        <v>21</v>
      </c>
      <c r="P118" s="13" t="s">
        <v>16</v>
      </c>
      <c r="Q118" s="14">
        <f t="shared" si="8"/>
        <v>0.01</v>
      </c>
    </row>
    <row r="119" spans="1:17" s="15" customFormat="1" ht="20.399999999999999" x14ac:dyDescent="0.3">
      <c r="A119" s="10">
        <v>114</v>
      </c>
      <c r="B119" s="11" t="s">
        <v>127</v>
      </c>
      <c r="C119" s="11">
        <v>441075</v>
      </c>
      <c r="D119" s="11" t="s">
        <v>188</v>
      </c>
      <c r="E119" s="11">
        <v>63</v>
      </c>
      <c r="F119" s="11">
        <v>0</v>
      </c>
      <c r="G119" s="11">
        <v>0</v>
      </c>
      <c r="H119" s="11">
        <v>2</v>
      </c>
      <c r="I119" s="11">
        <v>0</v>
      </c>
      <c r="J119" s="11">
        <v>0</v>
      </c>
      <c r="K119" s="11">
        <f t="shared" si="6"/>
        <v>65</v>
      </c>
      <c r="L119" s="12">
        <v>16</v>
      </c>
      <c r="M119" s="12">
        <f t="shared" si="7"/>
        <v>1040</v>
      </c>
      <c r="N119" s="12" t="s">
        <v>287</v>
      </c>
      <c r="O119" s="12" t="s">
        <v>21</v>
      </c>
      <c r="P119" s="13" t="s">
        <v>16</v>
      </c>
      <c r="Q119" s="14">
        <f t="shared" si="8"/>
        <v>0.03</v>
      </c>
    </row>
    <row r="120" spans="1:17" s="15" customFormat="1" ht="20.399999999999999" x14ac:dyDescent="0.3">
      <c r="A120" s="10">
        <v>115</v>
      </c>
      <c r="B120" s="11" t="s">
        <v>128</v>
      </c>
      <c r="C120" s="11">
        <v>441093</v>
      </c>
      <c r="D120" s="11" t="s">
        <v>252</v>
      </c>
      <c r="E120" s="11">
        <v>77</v>
      </c>
      <c r="F120" s="11">
        <v>10</v>
      </c>
      <c r="G120" s="11">
        <v>0</v>
      </c>
      <c r="H120" s="11">
        <v>4</v>
      </c>
      <c r="I120" s="11">
        <v>0</v>
      </c>
      <c r="J120" s="11">
        <v>0</v>
      </c>
      <c r="K120" s="11">
        <f t="shared" si="6"/>
        <v>91</v>
      </c>
      <c r="L120" s="12">
        <v>86</v>
      </c>
      <c r="M120" s="12">
        <f t="shared" si="7"/>
        <v>7826</v>
      </c>
      <c r="N120" s="12" t="s">
        <v>287</v>
      </c>
      <c r="O120" s="12" t="s">
        <v>21</v>
      </c>
      <c r="P120" s="13" t="s">
        <v>16</v>
      </c>
      <c r="Q120" s="14">
        <f t="shared" si="8"/>
        <v>0.1</v>
      </c>
    </row>
    <row r="121" spans="1:17" s="15" customFormat="1" x14ac:dyDescent="0.3">
      <c r="A121" s="10">
        <v>116</v>
      </c>
      <c r="B121" s="11" t="s">
        <v>129</v>
      </c>
      <c r="C121" s="11">
        <v>417110</v>
      </c>
      <c r="D121" s="11" t="s">
        <v>253</v>
      </c>
      <c r="E121" s="11">
        <v>2</v>
      </c>
      <c r="F121" s="11">
        <v>0</v>
      </c>
      <c r="G121" s="11">
        <v>0</v>
      </c>
      <c r="H121" s="11">
        <v>2</v>
      </c>
      <c r="I121" s="11">
        <v>0</v>
      </c>
      <c r="J121" s="11">
        <v>0</v>
      </c>
      <c r="K121" s="11">
        <f t="shared" si="6"/>
        <v>4</v>
      </c>
      <c r="L121" s="12">
        <v>66.69</v>
      </c>
      <c r="M121" s="12">
        <f t="shared" si="7"/>
        <v>266.76</v>
      </c>
      <c r="N121" s="12" t="s">
        <v>287</v>
      </c>
      <c r="O121" s="12" t="s">
        <v>21</v>
      </c>
      <c r="P121" s="13" t="s">
        <v>16</v>
      </c>
      <c r="Q121" s="14">
        <f t="shared" si="8"/>
        <v>0.1</v>
      </c>
    </row>
    <row r="122" spans="1:17" s="15" customFormat="1" ht="20.399999999999999" x14ac:dyDescent="0.3">
      <c r="A122" s="10">
        <v>117</v>
      </c>
      <c r="B122" s="11" t="s">
        <v>130</v>
      </c>
      <c r="C122" s="11">
        <v>429902</v>
      </c>
      <c r="D122" s="11" t="s">
        <v>217</v>
      </c>
      <c r="E122" s="11">
        <v>17</v>
      </c>
      <c r="F122" s="11">
        <v>3</v>
      </c>
      <c r="G122" s="11">
        <v>0</v>
      </c>
      <c r="H122" s="11">
        <v>2</v>
      </c>
      <c r="I122" s="11">
        <v>0</v>
      </c>
      <c r="J122" s="11">
        <v>0</v>
      </c>
      <c r="K122" s="11">
        <f t="shared" si="6"/>
        <v>22</v>
      </c>
      <c r="L122" s="12">
        <v>5.26</v>
      </c>
      <c r="M122" s="12">
        <f t="shared" si="7"/>
        <v>115.72</v>
      </c>
      <c r="N122" s="12" t="s">
        <v>287</v>
      </c>
      <c r="O122" s="12" t="s">
        <v>21</v>
      </c>
      <c r="P122" s="13" t="s">
        <v>16</v>
      </c>
      <c r="Q122" s="14">
        <f t="shared" si="8"/>
        <v>0.02</v>
      </c>
    </row>
    <row r="123" spans="1:17" s="15" customFormat="1" ht="20.399999999999999" x14ac:dyDescent="0.3">
      <c r="A123" s="10">
        <v>118</v>
      </c>
      <c r="B123" s="11" t="s">
        <v>131</v>
      </c>
      <c r="C123" s="11">
        <v>428740</v>
      </c>
      <c r="D123" s="11" t="s">
        <v>254</v>
      </c>
      <c r="E123" s="11">
        <v>14</v>
      </c>
      <c r="F123" s="11">
        <v>3</v>
      </c>
      <c r="G123" s="11">
        <v>0</v>
      </c>
      <c r="H123" s="11">
        <v>2</v>
      </c>
      <c r="I123" s="11">
        <v>0</v>
      </c>
      <c r="J123" s="11">
        <v>0</v>
      </c>
      <c r="K123" s="11">
        <f t="shared" si="6"/>
        <v>19</v>
      </c>
      <c r="L123" s="12">
        <v>29.78</v>
      </c>
      <c r="M123" s="12">
        <f t="shared" si="7"/>
        <v>565.82000000000005</v>
      </c>
      <c r="N123" s="12" t="s">
        <v>287</v>
      </c>
      <c r="O123" s="12" t="s">
        <v>21</v>
      </c>
      <c r="P123" s="13" t="s">
        <v>16</v>
      </c>
      <c r="Q123" s="14">
        <f t="shared" si="8"/>
        <v>0.05</v>
      </c>
    </row>
    <row r="124" spans="1:17" s="15" customFormat="1" x14ac:dyDescent="0.3">
      <c r="A124" s="10">
        <v>119</v>
      </c>
      <c r="B124" s="11" t="s">
        <v>132</v>
      </c>
      <c r="C124" s="11">
        <v>349311</v>
      </c>
      <c r="D124" s="11" t="s">
        <v>178</v>
      </c>
      <c r="E124" s="11">
        <v>19</v>
      </c>
      <c r="F124" s="11">
        <v>4</v>
      </c>
      <c r="G124" s="11">
        <v>0</v>
      </c>
      <c r="H124" s="11">
        <v>2</v>
      </c>
      <c r="I124" s="11">
        <v>0</v>
      </c>
      <c r="J124" s="11">
        <v>0</v>
      </c>
      <c r="K124" s="11">
        <f t="shared" si="6"/>
        <v>25</v>
      </c>
      <c r="L124" s="12">
        <v>21.4</v>
      </c>
      <c r="M124" s="12">
        <f t="shared" si="7"/>
        <v>535</v>
      </c>
      <c r="N124" s="12" t="s">
        <v>287</v>
      </c>
      <c r="O124" s="12" t="s">
        <v>21</v>
      </c>
      <c r="P124" s="13" t="s">
        <v>16</v>
      </c>
      <c r="Q124" s="14">
        <f t="shared" si="8"/>
        <v>0.05</v>
      </c>
    </row>
    <row r="125" spans="1:17" s="15" customFormat="1" ht="20.399999999999999" x14ac:dyDescent="0.3">
      <c r="A125" s="10">
        <v>120</v>
      </c>
      <c r="B125" s="11" t="s">
        <v>275</v>
      </c>
      <c r="C125" s="11">
        <v>417702</v>
      </c>
      <c r="D125" s="11" t="s">
        <v>276</v>
      </c>
      <c r="E125" s="11">
        <v>32</v>
      </c>
      <c r="F125" s="11">
        <v>0</v>
      </c>
      <c r="G125" s="11">
        <v>0</v>
      </c>
      <c r="H125" s="11">
        <v>2</v>
      </c>
      <c r="I125" s="11">
        <v>0</v>
      </c>
      <c r="J125" s="11">
        <v>0</v>
      </c>
      <c r="K125" s="11">
        <f t="shared" si="6"/>
        <v>34</v>
      </c>
      <c r="L125" s="12">
        <v>3.88</v>
      </c>
      <c r="M125" s="12">
        <f t="shared" si="7"/>
        <v>131.91999999999999</v>
      </c>
      <c r="N125" s="12" t="s">
        <v>287</v>
      </c>
      <c r="O125" s="12" t="s">
        <v>21</v>
      </c>
      <c r="P125" s="13" t="s">
        <v>16</v>
      </c>
      <c r="Q125" s="14">
        <f t="shared" si="8"/>
        <v>0.01</v>
      </c>
    </row>
    <row r="126" spans="1:17" s="15" customFormat="1" ht="20.399999999999999" x14ac:dyDescent="0.3">
      <c r="A126" s="10">
        <v>121</v>
      </c>
      <c r="B126" s="11" t="s">
        <v>133</v>
      </c>
      <c r="C126" s="11">
        <v>233497</v>
      </c>
      <c r="D126" s="11" t="s">
        <v>232</v>
      </c>
      <c r="E126" s="11">
        <v>21</v>
      </c>
      <c r="F126" s="11">
        <v>0</v>
      </c>
      <c r="G126" s="11">
        <v>0</v>
      </c>
      <c r="H126" s="11">
        <v>2</v>
      </c>
      <c r="I126" s="11">
        <v>0</v>
      </c>
      <c r="J126" s="11">
        <v>0</v>
      </c>
      <c r="K126" s="11">
        <f t="shared" si="6"/>
        <v>23</v>
      </c>
      <c r="L126" s="12">
        <v>6.66</v>
      </c>
      <c r="M126" s="12">
        <f t="shared" si="7"/>
        <v>153.18</v>
      </c>
      <c r="N126" s="12" t="s">
        <v>287</v>
      </c>
      <c r="O126" s="12" t="s">
        <v>21</v>
      </c>
      <c r="P126" s="13" t="s">
        <v>16</v>
      </c>
      <c r="Q126" s="14">
        <f t="shared" si="8"/>
        <v>0.02</v>
      </c>
    </row>
    <row r="127" spans="1:17" s="15" customFormat="1" ht="30.6" x14ac:dyDescent="0.3">
      <c r="A127" s="10">
        <v>122</v>
      </c>
      <c r="B127" s="11" t="s">
        <v>134</v>
      </c>
      <c r="C127" s="11">
        <v>277319</v>
      </c>
      <c r="D127" s="11" t="s">
        <v>255</v>
      </c>
      <c r="E127" s="11">
        <v>63</v>
      </c>
      <c r="F127" s="11">
        <v>80</v>
      </c>
      <c r="G127" s="11">
        <v>0</v>
      </c>
      <c r="H127" s="11">
        <v>1</v>
      </c>
      <c r="I127" s="11">
        <v>0</v>
      </c>
      <c r="J127" s="11">
        <v>0</v>
      </c>
      <c r="K127" s="11">
        <f t="shared" si="6"/>
        <v>144</v>
      </c>
      <c r="L127" s="12">
        <v>6.49</v>
      </c>
      <c r="M127" s="12">
        <f t="shared" si="7"/>
        <v>934.56000000000006</v>
      </c>
      <c r="N127" s="12" t="s">
        <v>287</v>
      </c>
      <c r="O127" s="12" t="s">
        <v>21</v>
      </c>
      <c r="P127" s="13" t="s">
        <v>16</v>
      </c>
      <c r="Q127" s="14">
        <f t="shared" si="8"/>
        <v>0.02</v>
      </c>
    </row>
    <row r="128" spans="1:17" s="15" customFormat="1" x14ac:dyDescent="0.3">
      <c r="A128" s="10">
        <v>123</v>
      </c>
      <c r="B128" s="11" t="s">
        <v>135</v>
      </c>
      <c r="C128" s="11">
        <v>413334</v>
      </c>
      <c r="D128" s="11" t="s">
        <v>178</v>
      </c>
      <c r="E128" s="11">
        <v>14</v>
      </c>
      <c r="F128" s="11">
        <v>3</v>
      </c>
      <c r="G128" s="11">
        <v>0</v>
      </c>
      <c r="H128" s="11">
        <v>1</v>
      </c>
      <c r="I128" s="11">
        <v>0</v>
      </c>
      <c r="J128" s="11">
        <v>0</v>
      </c>
      <c r="K128" s="11">
        <f t="shared" si="6"/>
        <v>18</v>
      </c>
      <c r="L128" s="12">
        <v>8.77</v>
      </c>
      <c r="M128" s="12">
        <f t="shared" si="7"/>
        <v>157.85999999999999</v>
      </c>
      <c r="N128" s="12" t="s">
        <v>287</v>
      </c>
      <c r="O128" s="12" t="s">
        <v>21</v>
      </c>
      <c r="P128" s="13" t="s">
        <v>16</v>
      </c>
      <c r="Q128" s="14">
        <f t="shared" si="8"/>
        <v>0.02</v>
      </c>
    </row>
    <row r="129" spans="1:17" s="15" customFormat="1" ht="40.799999999999997" x14ac:dyDescent="0.3">
      <c r="A129" s="10">
        <v>124</v>
      </c>
      <c r="B129" s="11" t="s">
        <v>136</v>
      </c>
      <c r="C129" s="11">
        <v>385440</v>
      </c>
      <c r="D129" s="11" t="s">
        <v>256</v>
      </c>
      <c r="E129" s="11">
        <v>56</v>
      </c>
      <c r="F129" s="11">
        <v>0</v>
      </c>
      <c r="G129" s="11">
        <v>0</v>
      </c>
      <c r="H129" s="11">
        <v>1</v>
      </c>
      <c r="I129" s="11">
        <v>0</v>
      </c>
      <c r="J129" s="11">
        <v>0</v>
      </c>
      <c r="K129" s="11">
        <f t="shared" si="6"/>
        <v>57</v>
      </c>
      <c r="L129" s="12">
        <v>42.12</v>
      </c>
      <c r="M129" s="12">
        <f t="shared" si="7"/>
        <v>2400.8399999999997</v>
      </c>
      <c r="N129" s="12" t="s">
        <v>287</v>
      </c>
      <c r="O129" s="12" t="s">
        <v>21</v>
      </c>
      <c r="P129" s="13" t="s">
        <v>16</v>
      </c>
      <c r="Q129" s="14">
        <f t="shared" si="8"/>
        <v>0.05</v>
      </c>
    </row>
    <row r="130" spans="1:17" s="15" customFormat="1" ht="40.799999999999997" x14ac:dyDescent="0.3">
      <c r="A130" s="10">
        <v>125</v>
      </c>
      <c r="B130" s="11" t="s">
        <v>137</v>
      </c>
      <c r="C130" s="11">
        <v>385434</v>
      </c>
      <c r="D130" s="11" t="s">
        <v>256</v>
      </c>
      <c r="E130" s="11">
        <v>51</v>
      </c>
      <c r="F130" s="11">
        <v>0</v>
      </c>
      <c r="G130" s="11">
        <v>0</v>
      </c>
      <c r="H130" s="11">
        <v>1</v>
      </c>
      <c r="I130" s="11">
        <v>0</v>
      </c>
      <c r="J130" s="11">
        <v>0</v>
      </c>
      <c r="K130" s="11">
        <f t="shared" si="6"/>
        <v>52</v>
      </c>
      <c r="L130" s="12">
        <v>43.48</v>
      </c>
      <c r="M130" s="12">
        <f t="shared" si="7"/>
        <v>2260.96</v>
      </c>
      <c r="N130" s="12" t="s">
        <v>287</v>
      </c>
      <c r="O130" s="12" t="s">
        <v>21</v>
      </c>
      <c r="P130" s="13" t="s">
        <v>16</v>
      </c>
      <c r="Q130" s="14">
        <f t="shared" si="8"/>
        <v>0.05</v>
      </c>
    </row>
    <row r="131" spans="1:17" s="15" customFormat="1" ht="20.399999999999999" x14ac:dyDescent="0.3">
      <c r="A131" s="10">
        <v>126</v>
      </c>
      <c r="B131" s="11" t="s">
        <v>138</v>
      </c>
      <c r="C131" s="11">
        <v>385439</v>
      </c>
      <c r="D131" s="11" t="s">
        <v>257</v>
      </c>
      <c r="E131" s="11">
        <v>51</v>
      </c>
      <c r="F131" s="11">
        <v>0</v>
      </c>
      <c r="G131" s="11">
        <v>0</v>
      </c>
      <c r="H131" s="11">
        <v>1</v>
      </c>
      <c r="I131" s="11">
        <v>0</v>
      </c>
      <c r="J131" s="11">
        <v>0</v>
      </c>
      <c r="K131" s="11">
        <f t="shared" si="6"/>
        <v>52</v>
      </c>
      <c r="L131" s="12">
        <v>41.38</v>
      </c>
      <c r="M131" s="12">
        <f t="shared" si="7"/>
        <v>2151.7600000000002</v>
      </c>
      <c r="N131" s="12" t="s">
        <v>287</v>
      </c>
      <c r="O131" s="12" t="s">
        <v>21</v>
      </c>
      <c r="P131" s="13" t="s">
        <v>16</v>
      </c>
      <c r="Q131" s="14">
        <f t="shared" si="8"/>
        <v>0.05</v>
      </c>
    </row>
    <row r="132" spans="1:17" s="15" customFormat="1" ht="30.6" x14ac:dyDescent="0.3">
      <c r="A132" s="10">
        <v>127</v>
      </c>
      <c r="B132" s="11" t="s">
        <v>139</v>
      </c>
      <c r="C132" s="11">
        <v>248840</v>
      </c>
      <c r="D132" s="11" t="s">
        <v>178</v>
      </c>
      <c r="E132" s="11">
        <v>11</v>
      </c>
      <c r="F132" s="11">
        <v>0</v>
      </c>
      <c r="G132" s="11">
        <v>0</v>
      </c>
      <c r="H132" s="11">
        <v>1</v>
      </c>
      <c r="I132" s="11">
        <v>0</v>
      </c>
      <c r="J132" s="11">
        <v>0</v>
      </c>
      <c r="K132" s="11">
        <f t="shared" si="6"/>
        <v>12</v>
      </c>
      <c r="L132" s="12">
        <v>12.86</v>
      </c>
      <c r="M132" s="12">
        <f t="shared" si="7"/>
        <v>154.32</v>
      </c>
      <c r="N132" s="12" t="s">
        <v>287</v>
      </c>
      <c r="O132" s="12" t="s">
        <v>21</v>
      </c>
      <c r="P132" s="13" t="s">
        <v>16</v>
      </c>
      <c r="Q132" s="14">
        <f t="shared" si="8"/>
        <v>0.03</v>
      </c>
    </row>
    <row r="133" spans="1:17" s="15" customFormat="1" ht="20.399999999999999" x14ac:dyDescent="0.3">
      <c r="A133" s="10">
        <v>128</v>
      </c>
      <c r="B133" s="11" t="s">
        <v>140</v>
      </c>
      <c r="C133" s="11">
        <v>404551</v>
      </c>
      <c r="D133" s="11" t="s">
        <v>258</v>
      </c>
      <c r="E133" s="11">
        <v>31</v>
      </c>
      <c r="F133" s="11">
        <v>20</v>
      </c>
      <c r="G133" s="11">
        <v>0</v>
      </c>
      <c r="H133" s="11">
        <v>1</v>
      </c>
      <c r="I133" s="11">
        <v>0</v>
      </c>
      <c r="J133" s="11">
        <v>0</v>
      </c>
      <c r="K133" s="11">
        <f t="shared" si="6"/>
        <v>52</v>
      </c>
      <c r="L133" s="12">
        <v>5.47</v>
      </c>
      <c r="M133" s="12">
        <f t="shared" si="7"/>
        <v>284.44</v>
      </c>
      <c r="N133" s="12" t="s">
        <v>287</v>
      </c>
      <c r="O133" s="12" t="s">
        <v>21</v>
      </c>
      <c r="P133" s="13" t="s">
        <v>16</v>
      </c>
      <c r="Q133" s="14">
        <f t="shared" si="8"/>
        <v>0.02</v>
      </c>
    </row>
    <row r="134" spans="1:17" s="15" customFormat="1" ht="20.399999999999999" x14ac:dyDescent="0.3">
      <c r="A134" s="10">
        <v>129</v>
      </c>
      <c r="B134" s="11" t="s">
        <v>141</v>
      </c>
      <c r="C134" s="11">
        <v>442144</v>
      </c>
      <c r="D134" s="11" t="s">
        <v>259</v>
      </c>
      <c r="E134" s="11">
        <v>789</v>
      </c>
      <c r="F134" s="11">
        <v>150</v>
      </c>
      <c r="G134" s="11">
        <v>0</v>
      </c>
      <c r="H134" s="11">
        <v>5</v>
      </c>
      <c r="I134" s="11">
        <v>0</v>
      </c>
      <c r="J134" s="11">
        <v>0</v>
      </c>
      <c r="K134" s="11">
        <f t="shared" si="6"/>
        <v>944</v>
      </c>
      <c r="L134" s="12">
        <v>20.93</v>
      </c>
      <c r="M134" s="12">
        <f t="shared" si="7"/>
        <v>19757.919999999998</v>
      </c>
      <c r="N134" s="12" t="s">
        <v>287</v>
      </c>
      <c r="O134" s="12" t="s">
        <v>21</v>
      </c>
      <c r="P134" s="13" t="s">
        <v>16</v>
      </c>
      <c r="Q134" s="14">
        <f t="shared" si="8"/>
        <v>0.05</v>
      </c>
    </row>
    <row r="135" spans="1:17" s="15" customFormat="1" ht="20.399999999999999" x14ac:dyDescent="0.3">
      <c r="A135" s="10">
        <v>130</v>
      </c>
      <c r="B135" s="11" t="s">
        <v>142</v>
      </c>
      <c r="C135" s="11">
        <v>427353</v>
      </c>
      <c r="D135" s="11" t="s">
        <v>260</v>
      </c>
      <c r="E135" s="11">
        <v>28</v>
      </c>
      <c r="F135" s="11">
        <v>0</v>
      </c>
      <c r="G135" s="11">
        <v>0</v>
      </c>
      <c r="H135" s="11">
        <v>1</v>
      </c>
      <c r="I135" s="11">
        <v>0</v>
      </c>
      <c r="J135" s="11">
        <v>0</v>
      </c>
      <c r="K135" s="11">
        <f t="shared" si="6"/>
        <v>29</v>
      </c>
      <c r="L135" s="12">
        <v>62.03</v>
      </c>
      <c r="M135" s="12">
        <f t="shared" si="7"/>
        <v>1798.8700000000001</v>
      </c>
      <c r="N135" s="12" t="s">
        <v>287</v>
      </c>
      <c r="O135" s="12" t="s">
        <v>21</v>
      </c>
      <c r="P135" s="13" t="s">
        <v>16</v>
      </c>
      <c r="Q135" s="14">
        <f t="shared" si="8"/>
        <v>0.1</v>
      </c>
    </row>
    <row r="136" spans="1:17" s="15" customFormat="1" ht="20.399999999999999" x14ac:dyDescent="0.3">
      <c r="A136" s="10">
        <v>131</v>
      </c>
      <c r="B136" s="11" t="s">
        <v>143</v>
      </c>
      <c r="C136" s="11">
        <v>404556</v>
      </c>
      <c r="D136" s="11" t="s">
        <v>261</v>
      </c>
      <c r="E136" s="11">
        <v>8</v>
      </c>
      <c r="F136" s="11">
        <v>4</v>
      </c>
      <c r="G136" s="11">
        <v>0</v>
      </c>
      <c r="H136" s="11">
        <v>2</v>
      </c>
      <c r="I136" s="11">
        <v>0</v>
      </c>
      <c r="J136" s="11">
        <v>0</v>
      </c>
      <c r="K136" s="11">
        <f t="shared" si="6"/>
        <v>14</v>
      </c>
      <c r="L136" s="12">
        <v>318.43</v>
      </c>
      <c r="M136" s="12">
        <f t="shared" si="7"/>
        <v>4458.0200000000004</v>
      </c>
      <c r="N136" s="12" t="s">
        <v>287</v>
      </c>
      <c r="O136" s="12" t="s">
        <v>21</v>
      </c>
      <c r="P136" s="13" t="s">
        <v>16</v>
      </c>
      <c r="Q136" s="14">
        <f t="shared" si="8"/>
        <v>0.2</v>
      </c>
    </row>
    <row r="137" spans="1:17" s="15" customFormat="1" ht="20.399999999999999" x14ac:dyDescent="0.3">
      <c r="A137" s="10">
        <v>132</v>
      </c>
      <c r="B137" s="11" t="s">
        <v>277</v>
      </c>
      <c r="C137" s="11">
        <v>392397</v>
      </c>
      <c r="D137" s="11" t="s">
        <v>284</v>
      </c>
      <c r="E137" s="11">
        <v>61</v>
      </c>
      <c r="F137" s="11">
        <v>0</v>
      </c>
      <c r="G137" s="11">
        <v>0</v>
      </c>
      <c r="H137" s="11">
        <v>1</v>
      </c>
      <c r="I137" s="11">
        <v>0</v>
      </c>
      <c r="J137" s="11">
        <v>0</v>
      </c>
      <c r="K137" s="11">
        <f t="shared" si="6"/>
        <v>62</v>
      </c>
      <c r="L137" s="12">
        <v>15.58</v>
      </c>
      <c r="M137" s="12">
        <f t="shared" si="7"/>
        <v>965.96</v>
      </c>
      <c r="N137" s="12" t="s">
        <v>287</v>
      </c>
      <c r="O137" s="12" t="s">
        <v>21</v>
      </c>
      <c r="P137" s="13" t="s">
        <v>16</v>
      </c>
      <c r="Q137" s="14">
        <f t="shared" si="8"/>
        <v>0.03</v>
      </c>
    </row>
    <row r="138" spans="1:17" s="15" customFormat="1" ht="20.399999999999999" x14ac:dyDescent="0.3">
      <c r="A138" s="10">
        <v>133</v>
      </c>
      <c r="B138" s="11" t="s">
        <v>278</v>
      </c>
      <c r="C138" s="11">
        <v>392398</v>
      </c>
      <c r="D138" s="11" t="s">
        <v>284</v>
      </c>
      <c r="E138" s="11">
        <v>38</v>
      </c>
      <c r="F138" s="11">
        <v>0</v>
      </c>
      <c r="G138" s="11">
        <v>0</v>
      </c>
      <c r="H138" s="11">
        <v>1</v>
      </c>
      <c r="I138" s="11">
        <v>0</v>
      </c>
      <c r="J138" s="11">
        <v>0</v>
      </c>
      <c r="K138" s="11">
        <f t="shared" si="6"/>
        <v>39</v>
      </c>
      <c r="L138" s="12">
        <v>29.03</v>
      </c>
      <c r="M138" s="12">
        <f t="shared" si="7"/>
        <v>1132.17</v>
      </c>
      <c r="N138" s="12" t="s">
        <v>287</v>
      </c>
      <c r="O138" s="12" t="s">
        <v>21</v>
      </c>
      <c r="P138" s="13" t="s">
        <v>16</v>
      </c>
      <c r="Q138" s="14">
        <f t="shared" si="8"/>
        <v>0.05</v>
      </c>
    </row>
    <row r="139" spans="1:17" s="15" customFormat="1" ht="20.399999999999999" x14ac:dyDescent="0.3">
      <c r="A139" s="10">
        <v>134</v>
      </c>
      <c r="B139" s="11" t="s">
        <v>279</v>
      </c>
      <c r="C139" s="11">
        <v>407163</v>
      </c>
      <c r="D139" s="11" t="s">
        <v>284</v>
      </c>
      <c r="E139" s="11">
        <v>25</v>
      </c>
      <c r="F139" s="11">
        <v>3</v>
      </c>
      <c r="G139" s="11">
        <v>0</v>
      </c>
      <c r="H139" s="11">
        <v>2</v>
      </c>
      <c r="I139" s="11">
        <v>0</v>
      </c>
      <c r="J139" s="11">
        <v>0</v>
      </c>
      <c r="K139" s="11">
        <f t="shared" si="6"/>
        <v>30</v>
      </c>
      <c r="L139" s="12">
        <v>23.16</v>
      </c>
      <c r="M139" s="12">
        <f t="shared" si="7"/>
        <v>694.8</v>
      </c>
      <c r="N139" s="12" t="s">
        <v>287</v>
      </c>
      <c r="O139" s="12" t="s">
        <v>21</v>
      </c>
      <c r="P139" s="13" t="s">
        <v>16</v>
      </c>
      <c r="Q139" s="14">
        <f t="shared" si="8"/>
        <v>0.05</v>
      </c>
    </row>
    <row r="140" spans="1:17" s="15" customFormat="1" ht="20.399999999999999" x14ac:dyDescent="0.3">
      <c r="A140" s="10">
        <v>135</v>
      </c>
      <c r="B140" s="11" t="s">
        <v>280</v>
      </c>
      <c r="C140" s="11">
        <v>407163</v>
      </c>
      <c r="D140" s="11" t="s">
        <v>284</v>
      </c>
      <c r="E140" s="11">
        <v>8</v>
      </c>
      <c r="F140" s="11">
        <v>0</v>
      </c>
      <c r="G140" s="11">
        <v>0</v>
      </c>
      <c r="H140" s="11">
        <v>1</v>
      </c>
      <c r="I140" s="11">
        <v>0</v>
      </c>
      <c r="J140" s="11">
        <v>0</v>
      </c>
      <c r="K140" s="11">
        <f t="shared" si="6"/>
        <v>9</v>
      </c>
      <c r="L140" s="12">
        <v>37.840000000000003</v>
      </c>
      <c r="M140" s="12">
        <f t="shared" si="7"/>
        <v>340.56000000000006</v>
      </c>
      <c r="N140" s="12" t="s">
        <v>287</v>
      </c>
      <c r="O140" s="12" t="s">
        <v>21</v>
      </c>
      <c r="P140" s="13" t="s">
        <v>16</v>
      </c>
      <c r="Q140" s="14">
        <f t="shared" si="8"/>
        <v>0.05</v>
      </c>
    </row>
    <row r="141" spans="1:17" s="15" customFormat="1" ht="20.399999999999999" x14ac:dyDescent="0.3">
      <c r="A141" s="10">
        <v>136</v>
      </c>
      <c r="B141" s="11" t="s">
        <v>281</v>
      </c>
      <c r="C141" s="11">
        <v>407163</v>
      </c>
      <c r="D141" s="11" t="s">
        <v>284</v>
      </c>
      <c r="E141" s="11">
        <v>19</v>
      </c>
      <c r="F141" s="11">
        <v>0</v>
      </c>
      <c r="G141" s="11">
        <v>0</v>
      </c>
      <c r="H141" s="11">
        <v>1</v>
      </c>
      <c r="I141" s="11">
        <v>0</v>
      </c>
      <c r="J141" s="11">
        <v>0</v>
      </c>
      <c r="K141" s="11">
        <f t="shared" si="6"/>
        <v>20</v>
      </c>
      <c r="L141" s="12">
        <v>26.8</v>
      </c>
      <c r="M141" s="12">
        <f t="shared" si="7"/>
        <v>536</v>
      </c>
      <c r="N141" s="12" t="s">
        <v>287</v>
      </c>
      <c r="O141" s="12" t="s">
        <v>21</v>
      </c>
      <c r="P141" s="13" t="s">
        <v>16</v>
      </c>
      <c r="Q141" s="14">
        <f t="shared" si="8"/>
        <v>0.05</v>
      </c>
    </row>
    <row r="142" spans="1:17" s="15" customFormat="1" ht="20.399999999999999" x14ac:dyDescent="0.3">
      <c r="A142" s="10">
        <v>137</v>
      </c>
      <c r="B142" s="11" t="s">
        <v>282</v>
      </c>
      <c r="C142" s="11">
        <v>407163</v>
      </c>
      <c r="D142" s="11" t="s">
        <v>284</v>
      </c>
      <c r="E142" s="11">
        <v>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f t="shared" si="6"/>
        <v>2</v>
      </c>
      <c r="L142" s="12">
        <v>55.35</v>
      </c>
      <c r="M142" s="12">
        <f t="shared" si="7"/>
        <v>110.7</v>
      </c>
      <c r="N142" s="12" t="s">
        <v>287</v>
      </c>
      <c r="O142" s="12" t="s">
        <v>21</v>
      </c>
      <c r="P142" s="13" t="s">
        <v>16</v>
      </c>
      <c r="Q142" s="14">
        <f t="shared" si="8"/>
        <v>0.1</v>
      </c>
    </row>
    <row r="143" spans="1:17" s="15" customFormat="1" ht="20.399999999999999" x14ac:dyDescent="0.3">
      <c r="A143" s="10">
        <v>138</v>
      </c>
      <c r="B143" s="11" t="s">
        <v>283</v>
      </c>
      <c r="C143" s="11">
        <v>407163</v>
      </c>
      <c r="D143" s="11" t="s">
        <v>284</v>
      </c>
      <c r="E143" s="11">
        <v>19</v>
      </c>
      <c r="F143" s="11">
        <v>0</v>
      </c>
      <c r="G143" s="11">
        <v>0</v>
      </c>
      <c r="H143" s="11">
        <v>1</v>
      </c>
      <c r="I143" s="11">
        <v>0</v>
      </c>
      <c r="J143" s="11">
        <v>0</v>
      </c>
      <c r="K143" s="11">
        <f t="shared" si="6"/>
        <v>20</v>
      </c>
      <c r="L143" s="12">
        <v>43.95</v>
      </c>
      <c r="M143" s="12">
        <f t="shared" si="7"/>
        <v>879</v>
      </c>
      <c r="N143" s="12" t="s">
        <v>287</v>
      </c>
      <c r="O143" s="12" t="s">
        <v>21</v>
      </c>
      <c r="P143" s="13" t="s">
        <v>16</v>
      </c>
      <c r="Q143" s="14">
        <f t="shared" si="8"/>
        <v>0.05</v>
      </c>
    </row>
    <row r="144" spans="1:17" s="15" customFormat="1" ht="20.399999999999999" x14ac:dyDescent="0.3">
      <c r="A144" s="10">
        <v>139</v>
      </c>
      <c r="B144" s="11" t="s">
        <v>144</v>
      </c>
      <c r="C144" s="11">
        <v>390459</v>
      </c>
      <c r="D144" s="11" t="s">
        <v>262</v>
      </c>
      <c r="E144" s="11">
        <v>28</v>
      </c>
      <c r="F144" s="11">
        <v>0</v>
      </c>
      <c r="G144" s="11">
        <v>0</v>
      </c>
      <c r="H144" s="11">
        <v>1</v>
      </c>
      <c r="I144" s="11">
        <v>0</v>
      </c>
      <c r="J144" s="11">
        <v>0</v>
      </c>
      <c r="K144" s="11">
        <f t="shared" si="6"/>
        <v>29</v>
      </c>
      <c r="L144" s="12">
        <v>24.35</v>
      </c>
      <c r="M144" s="12">
        <f t="shared" si="7"/>
        <v>706.15000000000009</v>
      </c>
      <c r="N144" s="12" t="s">
        <v>287</v>
      </c>
      <c r="O144" s="12" t="s">
        <v>21</v>
      </c>
      <c r="P144" s="13" t="s">
        <v>16</v>
      </c>
      <c r="Q144" s="14">
        <f t="shared" si="8"/>
        <v>0.05</v>
      </c>
    </row>
    <row r="145" spans="1:17" s="15" customFormat="1" ht="20.399999999999999" x14ac:dyDescent="0.3">
      <c r="A145" s="10">
        <v>140</v>
      </c>
      <c r="B145" s="11" t="s">
        <v>145</v>
      </c>
      <c r="C145" s="11">
        <v>390459</v>
      </c>
      <c r="D145" s="11" t="s">
        <v>262</v>
      </c>
      <c r="E145" s="11">
        <v>28</v>
      </c>
      <c r="F145" s="11">
        <v>0</v>
      </c>
      <c r="G145" s="11">
        <v>0</v>
      </c>
      <c r="H145" s="11">
        <v>1</v>
      </c>
      <c r="I145" s="11">
        <v>0</v>
      </c>
      <c r="J145" s="11">
        <v>0</v>
      </c>
      <c r="K145" s="11">
        <f t="shared" si="6"/>
        <v>29</v>
      </c>
      <c r="L145" s="12">
        <v>24.2</v>
      </c>
      <c r="M145" s="12">
        <f t="shared" si="7"/>
        <v>701.8</v>
      </c>
      <c r="N145" s="12" t="s">
        <v>287</v>
      </c>
      <c r="O145" s="12" t="s">
        <v>21</v>
      </c>
      <c r="P145" s="13" t="s">
        <v>16</v>
      </c>
      <c r="Q145" s="14">
        <f t="shared" si="8"/>
        <v>0.05</v>
      </c>
    </row>
    <row r="146" spans="1:17" s="15" customFormat="1" ht="20.399999999999999" x14ac:dyDescent="0.3">
      <c r="A146" s="10">
        <v>141</v>
      </c>
      <c r="B146" s="11" t="s">
        <v>146</v>
      </c>
      <c r="C146" s="11">
        <v>390459</v>
      </c>
      <c r="D146" s="11" t="s">
        <v>294</v>
      </c>
      <c r="E146" s="11">
        <v>29</v>
      </c>
      <c r="F146" s="11">
        <v>0</v>
      </c>
      <c r="G146" s="11">
        <v>0</v>
      </c>
      <c r="H146" s="11">
        <v>2</v>
      </c>
      <c r="I146" s="11">
        <v>0</v>
      </c>
      <c r="J146" s="11">
        <v>0</v>
      </c>
      <c r="K146" s="11">
        <f t="shared" si="6"/>
        <v>31</v>
      </c>
      <c r="L146" s="12">
        <v>28.24</v>
      </c>
      <c r="M146" s="12">
        <f t="shared" si="7"/>
        <v>875.43999999999994</v>
      </c>
      <c r="N146" s="12" t="s">
        <v>287</v>
      </c>
      <c r="O146" s="12" t="s">
        <v>21</v>
      </c>
      <c r="P146" s="13" t="s">
        <v>16</v>
      </c>
      <c r="Q146" s="14">
        <f t="shared" si="8"/>
        <v>0.05</v>
      </c>
    </row>
    <row r="147" spans="1:17" s="15" customFormat="1" ht="20.399999999999999" x14ac:dyDescent="0.3">
      <c r="A147" s="10">
        <v>142</v>
      </c>
      <c r="B147" s="11" t="s">
        <v>289</v>
      </c>
      <c r="C147" s="11">
        <v>390459</v>
      </c>
      <c r="D147" s="11" t="s">
        <v>288</v>
      </c>
      <c r="E147" s="11">
        <v>25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f t="shared" ref="K147:K176" si="9">SUM(E147:J147)</f>
        <v>25</v>
      </c>
      <c r="L147" s="12">
        <v>33.04</v>
      </c>
      <c r="M147" s="12">
        <f t="shared" ref="M147:M176" si="10">L147*K147</f>
        <v>826</v>
      </c>
      <c r="N147" s="12" t="s">
        <v>287</v>
      </c>
      <c r="O147" s="12" t="s">
        <v>21</v>
      </c>
      <c r="P147" s="13" t="s">
        <v>16</v>
      </c>
      <c r="Q147" s="14">
        <f t="shared" ref="Q147:Q176" si="11">IF(L147&lt;0.01,"",IF(AND(L147&gt;=0.01,L147&lt;=5),0.01,IF(L147&lt;=10,0.02,IF(L147&lt;=20,0.03,IF(L147&lt;=50,0.05,IF(L147&lt;=100,0.1,IF(L147&lt;=200,0.12,IF(L147&lt;=500,0.2,IF(L147&lt;=1000,0.4,IF(L147&lt;=2000,0.5,IF(L147&lt;=5000,0.8,IF(L147&lt;=10000,L147*0.005,"Avaliação Específica"))))))))))))</f>
        <v>0.05</v>
      </c>
    </row>
    <row r="148" spans="1:17" s="15" customFormat="1" ht="20.399999999999999" x14ac:dyDescent="0.3">
      <c r="A148" s="10">
        <v>143</v>
      </c>
      <c r="B148" s="11" t="s">
        <v>147</v>
      </c>
      <c r="C148" s="11">
        <v>390459</v>
      </c>
      <c r="D148" s="11" t="s">
        <v>262</v>
      </c>
      <c r="E148" s="11">
        <v>38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f t="shared" si="9"/>
        <v>38</v>
      </c>
      <c r="L148" s="12">
        <v>25.09</v>
      </c>
      <c r="M148" s="12">
        <f t="shared" si="10"/>
        <v>953.42</v>
      </c>
      <c r="N148" s="12" t="s">
        <v>287</v>
      </c>
      <c r="O148" s="12" t="s">
        <v>21</v>
      </c>
      <c r="P148" s="13" t="s">
        <v>16</v>
      </c>
      <c r="Q148" s="14">
        <f t="shared" si="11"/>
        <v>0.05</v>
      </c>
    </row>
    <row r="149" spans="1:17" s="15" customFormat="1" ht="20.399999999999999" x14ac:dyDescent="0.3">
      <c r="A149" s="10">
        <v>144</v>
      </c>
      <c r="B149" s="11" t="s">
        <v>148</v>
      </c>
      <c r="C149" s="11">
        <v>390459</v>
      </c>
      <c r="D149" s="11" t="s">
        <v>263</v>
      </c>
      <c r="E149" s="11">
        <v>152</v>
      </c>
      <c r="F149" s="11">
        <v>0</v>
      </c>
      <c r="G149" s="11">
        <v>0</v>
      </c>
      <c r="H149" s="11">
        <v>5</v>
      </c>
      <c r="I149" s="11">
        <v>0</v>
      </c>
      <c r="J149" s="11">
        <v>0</v>
      </c>
      <c r="K149" s="11">
        <f t="shared" si="9"/>
        <v>157</v>
      </c>
      <c r="L149" s="12">
        <v>34.659999999999997</v>
      </c>
      <c r="M149" s="12">
        <f t="shared" si="10"/>
        <v>5441.62</v>
      </c>
      <c r="N149" s="12" t="s">
        <v>287</v>
      </c>
      <c r="O149" s="12" t="s">
        <v>21</v>
      </c>
      <c r="P149" s="13" t="s">
        <v>16</v>
      </c>
      <c r="Q149" s="14">
        <f t="shared" si="11"/>
        <v>0.05</v>
      </c>
    </row>
    <row r="150" spans="1:17" s="15" customFormat="1" x14ac:dyDescent="0.3">
      <c r="A150" s="10">
        <v>145</v>
      </c>
      <c r="B150" s="11" t="s">
        <v>149</v>
      </c>
      <c r="C150" s="11">
        <v>390459</v>
      </c>
      <c r="D150" s="11" t="s">
        <v>178</v>
      </c>
      <c r="E150" s="11">
        <v>13</v>
      </c>
      <c r="F150" s="11">
        <v>0</v>
      </c>
      <c r="G150" s="11">
        <v>0</v>
      </c>
      <c r="H150" s="11">
        <v>1</v>
      </c>
      <c r="I150" s="11">
        <v>0</v>
      </c>
      <c r="J150" s="11">
        <v>0</v>
      </c>
      <c r="K150" s="11">
        <f t="shared" si="9"/>
        <v>14</v>
      </c>
      <c r="L150" s="12">
        <v>13.96</v>
      </c>
      <c r="M150" s="12">
        <f t="shared" si="10"/>
        <v>195.44</v>
      </c>
      <c r="N150" s="12" t="s">
        <v>287</v>
      </c>
      <c r="O150" s="12" t="s">
        <v>21</v>
      </c>
      <c r="P150" s="13" t="s">
        <v>16</v>
      </c>
      <c r="Q150" s="14">
        <f t="shared" si="11"/>
        <v>0.03</v>
      </c>
    </row>
    <row r="151" spans="1:17" s="15" customFormat="1" x14ac:dyDescent="0.3">
      <c r="A151" s="10">
        <v>146</v>
      </c>
      <c r="B151" s="11" t="s">
        <v>150</v>
      </c>
      <c r="C151" s="11">
        <v>390459</v>
      </c>
      <c r="D151" s="11" t="s">
        <v>178</v>
      </c>
      <c r="E151" s="11">
        <v>13</v>
      </c>
      <c r="F151" s="11">
        <v>0</v>
      </c>
      <c r="G151" s="11">
        <v>0</v>
      </c>
      <c r="H151" s="11">
        <v>1</v>
      </c>
      <c r="I151" s="11">
        <v>0</v>
      </c>
      <c r="J151" s="11">
        <v>0</v>
      </c>
      <c r="K151" s="11">
        <f t="shared" si="9"/>
        <v>14</v>
      </c>
      <c r="L151" s="12">
        <v>18.91</v>
      </c>
      <c r="M151" s="12">
        <f t="shared" si="10"/>
        <v>264.74</v>
      </c>
      <c r="N151" s="12" t="s">
        <v>287</v>
      </c>
      <c r="O151" s="12" t="s">
        <v>21</v>
      </c>
      <c r="P151" s="13" t="s">
        <v>16</v>
      </c>
      <c r="Q151" s="14">
        <f t="shared" si="11"/>
        <v>0.03</v>
      </c>
    </row>
    <row r="152" spans="1:17" s="15" customFormat="1" x14ac:dyDescent="0.3">
      <c r="A152" s="10">
        <v>147</v>
      </c>
      <c r="B152" s="11" t="s">
        <v>151</v>
      </c>
      <c r="C152" s="11">
        <v>95842</v>
      </c>
      <c r="D152" s="11" t="s">
        <v>178</v>
      </c>
      <c r="E152" s="11">
        <v>23</v>
      </c>
      <c r="F152" s="11">
        <v>0</v>
      </c>
      <c r="G152" s="11">
        <v>0</v>
      </c>
      <c r="H152" s="11">
        <v>1</v>
      </c>
      <c r="I152" s="11">
        <v>0</v>
      </c>
      <c r="J152" s="11">
        <v>0</v>
      </c>
      <c r="K152" s="11">
        <f t="shared" si="9"/>
        <v>24</v>
      </c>
      <c r="L152" s="12">
        <v>47.9</v>
      </c>
      <c r="M152" s="12">
        <f t="shared" si="10"/>
        <v>1149.5999999999999</v>
      </c>
      <c r="N152" s="12" t="s">
        <v>287</v>
      </c>
      <c r="O152" s="12" t="s">
        <v>21</v>
      </c>
      <c r="P152" s="13" t="s">
        <v>16</v>
      </c>
      <c r="Q152" s="14">
        <f t="shared" si="11"/>
        <v>0.05</v>
      </c>
    </row>
    <row r="153" spans="1:17" s="15" customFormat="1" x14ac:dyDescent="0.3">
      <c r="A153" s="10">
        <v>148</v>
      </c>
      <c r="B153" s="11" t="s">
        <v>152</v>
      </c>
      <c r="C153" s="11">
        <v>394168</v>
      </c>
      <c r="D153" s="11" t="s">
        <v>178</v>
      </c>
      <c r="E153" s="11">
        <v>7</v>
      </c>
      <c r="F153" s="11">
        <v>0</v>
      </c>
      <c r="G153" s="11">
        <v>0</v>
      </c>
      <c r="H153" s="11">
        <v>1</v>
      </c>
      <c r="I153" s="11">
        <v>0</v>
      </c>
      <c r="J153" s="11">
        <v>0</v>
      </c>
      <c r="K153" s="11">
        <f t="shared" si="9"/>
        <v>8</v>
      </c>
      <c r="L153" s="12">
        <v>148.53</v>
      </c>
      <c r="M153" s="12">
        <f t="shared" si="10"/>
        <v>1188.24</v>
      </c>
      <c r="N153" s="12" t="s">
        <v>287</v>
      </c>
      <c r="O153" s="12" t="s">
        <v>21</v>
      </c>
      <c r="P153" s="13" t="s">
        <v>16</v>
      </c>
      <c r="Q153" s="14">
        <f t="shared" si="11"/>
        <v>0.12</v>
      </c>
    </row>
    <row r="154" spans="1:17" s="15" customFormat="1" x14ac:dyDescent="0.3">
      <c r="A154" s="10">
        <v>149</v>
      </c>
      <c r="B154" s="11" t="s">
        <v>153</v>
      </c>
      <c r="C154" s="11">
        <v>394169</v>
      </c>
      <c r="D154" s="11" t="s">
        <v>179</v>
      </c>
      <c r="E154" s="11">
        <v>8</v>
      </c>
      <c r="F154" s="11">
        <v>0</v>
      </c>
      <c r="G154" s="11">
        <v>0</v>
      </c>
      <c r="H154" s="11">
        <v>1</v>
      </c>
      <c r="I154" s="11">
        <v>0</v>
      </c>
      <c r="J154" s="11">
        <v>0</v>
      </c>
      <c r="K154" s="11">
        <f t="shared" si="9"/>
        <v>9</v>
      </c>
      <c r="L154" s="12">
        <v>15.33</v>
      </c>
      <c r="M154" s="12">
        <f t="shared" si="10"/>
        <v>137.97</v>
      </c>
      <c r="N154" s="12" t="s">
        <v>287</v>
      </c>
      <c r="O154" s="12" t="s">
        <v>21</v>
      </c>
      <c r="P154" s="13" t="s">
        <v>16</v>
      </c>
      <c r="Q154" s="14">
        <f t="shared" si="11"/>
        <v>0.03</v>
      </c>
    </row>
    <row r="155" spans="1:17" s="15" customFormat="1" x14ac:dyDescent="0.3">
      <c r="A155" s="10">
        <v>150</v>
      </c>
      <c r="B155" s="11" t="s">
        <v>154</v>
      </c>
      <c r="C155" s="11">
        <v>394170</v>
      </c>
      <c r="D155" s="11" t="s">
        <v>179</v>
      </c>
      <c r="E155" s="11">
        <v>8</v>
      </c>
      <c r="F155" s="11">
        <v>0</v>
      </c>
      <c r="G155" s="11">
        <v>0</v>
      </c>
      <c r="H155" s="11">
        <v>1</v>
      </c>
      <c r="I155" s="11">
        <v>0</v>
      </c>
      <c r="J155" s="11">
        <v>0</v>
      </c>
      <c r="K155" s="11">
        <f t="shared" si="9"/>
        <v>9</v>
      </c>
      <c r="L155" s="12">
        <v>12.25</v>
      </c>
      <c r="M155" s="12">
        <f t="shared" si="10"/>
        <v>110.25</v>
      </c>
      <c r="N155" s="12" t="s">
        <v>287</v>
      </c>
      <c r="O155" s="12" t="s">
        <v>21</v>
      </c>
      <c r="P155" s="13" t="s">
        <v>16</v>
      </c>
      <c r="Q155" s="14">
        <f t="shared" si="11"/>
        <v>0.03</v>
      </c>
    </row>
    <row r="156" spans="1:17" s="15" customFormat="1" x14ac:dyDescent="0.3">
      <c r="A156" s="10">
        <v>151</v>
      </c>
      <c r="B156" s="11" t="s">
        <v>155</v>
      </c>
      <c r="C156" s="11">
        <v>443172</v>
      </c>
      <c r="D156" s="11" t="s">
        <v>179</v>
      </c>
      <c r="E156" s="11">
        <v>6</v>
      </c>
      <c r="F156" s="11">
        <v>0</v>
      </c>
      <c r="G156" s="11">
        <v>0</v>
      </c>
      <c r="H156" s="11">
        <v>1</v>
      </c>
      <c r="I156" s="11">
        <v>0</v>
      </c>
      <c r="J156" s="11">
        <v>0</v>
      </c>
      <c r="K156" s="11">
        <f t="shared" si="9"/>
        <v>7</v>
      </c>
      <c r="L156" s="12">
        <v>33</v>
      </c>
      <c r="M156" s="12">
        <f t="shared" si="10"/>
        <v>231</v>
      </c>
      <c r="N156" s="12" t="s">
        <v>287</v>
      </c>
      <c r="O156" s="12" t="s">
        <v>21</v>
      </c>
      <c r="P156" s="13" t="s">
        <v>16</v>
      </c>
      <c r="Q156" s="14">
        <f t="shared" si="11"/>
        <v>0.05</v>
      </c>
    </row>
    <row r="157" spans="1:17" s="15" customFormat="1" ht="61.2" x14ac:dyDescent="0.3">
      <c r="A157" s="10">
        <v>152</v>
      </c>
      <c r="B157" s="11" t="s">
        <v>156</v>
      </c>
      <c r="C157" s="11">
        <v>407163</v>
      </c>
      <c r="D157" s="11" t="s">
        <v>264</v>
      </c>
      <c r="E157" s="11">
        <v>54</v>
      </c>
      <c r="F157" s="11">
        <v>12</v>
      </c>
      <c r="G157" s="11">
        <v>0</v>
      </c>
      <c r="H157" s="11">
        <v>1</v>
      </c>
      <c r="I157" s="11">
        <v>0</v>
      </c>
      <c r="J157" s="11">
        <v>0</v>
      </c>
      <c r="K157" s="11">
        <f t="shared" si="9"/>
        <v>67</v>
      </c>
      <c r="L157" s="12">
        <v>157.93</v>
      </c>
      <c r="M157" s="12">
        <f t="shared" si="10"/>
        <v>10581.310000000001</v>
      </c>
      <c r="N157" s="12" t="s">
        <v>287</v>
      </c>
      <c r="O157" s="12" t="s">
        <v>21</v>
      </c>
      <c r="P157" s="13" t="s">
        <v>16</v>
      </c>
      <c r="Q157" s="14">
        <f t="shared" si="11"/>
        <v>0.12</v>
      </c>
    </row>
    <row r="158" spans="1:17" s="15" customFormat="1" ht="61.2" x14ac:dyDescent="0.3">
      <c r="A158" s="10">
        <v>153</v>
      </c>
      <c r="B158" s="11" t="s">
        <v>157</v>
      </c>
      <c r="C158" s="11">
        <v>407163</v>
      </c>
      <c r="D158" s="11" t="s">
        <v>264</v>
      </c>
      <c r="E158" s="11">
        <f>9+38</f>
        <v>47</v>
      </c>
      <c r="F158" s="11">
        <v>4</v>
      </c>
      <c r="G158" s="11">
        <v>0</v>
      </c>
      <c r="H158" s="11">
        <v>2</v>
      </c>
      <c r="I158" s="11">
        <v>0</v>
      </c>
      <c r="J158" s="11">
        <v>0</v>
      </c>
      <c r="K158" s="11">
        <f t="shared" si="9"/>
        <v>53</v>
      </c>
      <c r="L158" s="12">
        <v>174.06</v>
      </c>
      <c r="M158" s="12">
        <f t="shared" si="10"/>
        <v>9225.18</v>
      </c>
      <c r="N158" s="12" t="s">
        <v>287</v>
      </c>
      <c r="O158" s="12" t="s">
        <v>21</v>
      </c>
      <c r="P158" s="13" t="s">
        <v>16</v>
      </c>
      <c r="Q158" s="14">
        <f t="shared" si="11"/>
        <v>0.12</v>
      </c>
    </row>
    <row r="159" spans="1:17" s="15" customFormat="1" ht="61.2" x14ac:dyDescent="0.3">
      <c r="A159" s="10">
        <v>154</v>
      </c>
      <c r="B159" s="11" t="s">
        <v>158</v>
      </c>
      <c r="C159" s="11">
        <v>407163</v>
      </c>
      <c r="D159" s="11" t="s">
        <v>264</v>
      </c>
      <c r="E159" s="11">
        <v>43</v>
      </c>
      <c r="F159" s="11">
        <v>0</v>
      </c>
      <c r="G159" s="11">
        <v>0</v>
      </c>
      <c r="H159" s="11">
        <v>1</v>
      </c>
      <c r="I159" s="11">
        <v>0</v>
      </c>
      <c r="J159" s="11">
        <v>0</v>
      </c>
      <c r="K159" s="11">
        <f t="shared" si="9"/>
        <v>44</v>
      </c>
      <c r="L159" s="12">
        <v>145.94999999999999</v>
      </c>
      <c r="M159" s="12">
        <f t="shared" si="10"/>
        <v>6421.7999999999993</v>
      </c>
      <c r="N159" s="12" t="s">
        <v>287</v>
      </c>
      <c r="O159" s="12" t="s">
        <v>21</v>
      </c>
      <c r="P159" s="13" t="s">
        <v>16</v>
      </c>
      <c r="Q159" s="14">
        <f t="shared" si="11"/>
        <v>0.12</v>
      </c>
    </row>
    <row r="160" spans="1:17" s="15" customFormat="1" ht="61.2" x14ac:dyDescent="0.3">
      <c r="A160" s="10">
        <v>155</v>
      </c>
      <c r="B160" s="11" t="s">
        <v>159</v>
      </c>
      <c r="C160" s="11">
        <v>407163</v>
      </c>
      <c r="D160" s="11" t="s">
        <v>264</v>
      </c>
      <c r="E160" s="11">
        <v>54</v>
      </c>
      <c r="F160" s="11">
        <v>12</v>
      </c>
      <c r="G160" s="11">
        <v>0</v>
      </c>
      <c r="H160" s="11">
        <v>1</v>
      </c>
      <c r="I160" s="11">
        <v>0</v>
      </c>
      <c r="J160" s="11">
        <v>0</v>
      </c>
      <c r="K160" s="11">
        <f t="shared" si="9"/>
        <v>67</v>
      </c>
      <c r="L160" s="12">
        <v>198.33</v>
      </c>
      <c r="M160" s="12">
        <f t="shared" si="10"/>
        <v>13288.11</v>
      </c>
      <c r="N160" s="12" t="s">
        <v>287</v>
      </c>
      <c r="O160" s="12" t="s">
        <v>21</v>
      </c>
      <c r="P160" s="13" t="s">
        <v>16</v>
      </c>
      <c r="Q160" s="14">
        <f t="shared" si="11"/>
        <v>0.12</v>
      </c>
    </row>
    <row r="161" spans="1:17" s="15" customFormat="1" ht="61.2" x14ac:dyDescent="0.3">
      <c r="A161" s="10">
        <v>156</v>
      </c>
      <c r="B161" s="11" t="s">
        <v>160</v>
      </c>
      <c r="C161" s="11">
        <v>407163</v>
      </c>
      <c r="D161" s="11" t="s">
        <v>264</v>
      </c>
      <c r="E161" s="11">
        <v>60</v>
      </c>
      <c r="F161" s="11">
        <v>12</v>
      </c>
      <c r="G161" s="11">
        <v>0</v>
      </c>
      <c r="H161" s="11">
        <v>1</v>
      </c>
      <c r="I161" s="11">
        <v>0</v>
      </c>
      <c r="J161" s="11">
        <v>0</v>
      </c>
      <c r="K161" s="11">
        <f t="shared" si="9"/>
        <v>73</v>
      </c>
      <c r="L161" s="12">
        <v>140.72999999999999</v>
      </c>
      <c r="M161" s="12">
        <f t="shared" si="10"/>
        <v>10273.289999999999</v>
      </c>
      <c r="N161" s="12" t="s">
        <v>287</v>
      </c>
      <c r="O161" s="12" t="s">
        <v>21</v>
      </c>
      <c r="P161" s="13" t="s">
        <v>16</v>
      </c>
      <c r="Q161" s="14">
        <f t="shared" si="11"/>
        <v>0.12</v>
      </c>
    </row>
    <row r="162" spans="1:17" s="15" customFormat="1" ht="61.2" x14ac:dyDescent="0.3">
      <c r="A162" s="10">
        <v>157</v>
      </c>
      <c r="B162" s="11" t="s">
        <v>161</v>
      </c>
      <c r="C162" s="11">
        <v>407163</v>
      </c>
      <c r="D162" s="11" t="s">
        <v>264</v>
      </c>
      <c r="E162" s="11">
        <v>24</v>
      </c>
      <c r="F162" s="11">
        <v>0</v>
      </c>
      <c r="G162" s="11">
        <v>0</v>
      </c>
      <c r="H162" s="11">
        <v>1</v>
      </c>
      <c r="I162" s="11">
        <v>0</v>
      </c>
      <c r="J162" s="11">
        <v>0</v>
      </c>
      <c r="K162" s="11">
        <f t="shared" si="9"/>
        <v>25</v>
      </c>
      <c r="L162" s="12">
        <v>174.19</v>
      </c>
      <c r="M162" s="12">
        <f t="shared" si="10"/>
        <v>4354.75</v>
      </c>
      <c r="N162" s="12" t="s">
        <v>287</v>
      </c>
      <c r="O162" s="12" t="s">
        <v>21</v>
      </c>
      <c r="P162" s="13" t="s">
        <v>16</v>
      </c>
      <c r="Q162" s="14">
        <f t="shared" si="11"/>
        <v>0.12</v>
      </c>
    </row>
    <row r="163" spans="1:17" s="15" customFormat="1" ht="61.2" x14ac:dyDescent="0.3">
      <c r="A163" s="10">
        <v>158</v>
      </c>
      <c r="B163" s="11" t="s">
        <v>162</v>
      </c>
      <c r="C163" s="11">
        <v>407163</v>
      </c>
      <c r="D163" s="11" t="s">
        <v>264</v>
      </c>
      <c r="E163" s="11">
        <f>7+19</f>
        <v>26</v>
      </c>
      <c r="F163" s="11">
        <v>4</v>
      </c>
      <c r="G163" s="11">
        <v>0</v>
      </c>
      <c r="H163" s="11">
        <v>2</v>
      </c>
      <c r="I163" s="11">
        <v>0</v>
      </c>
      <c r="J163" s="11">
        <v>0</v>
      </c>
      <c r="K163" s="11">
        <f t="shared" si="9"/>
        <v>32</v>
      </c>
      <c r="L163" s="12">
        <v>174.49</v>
      </c>
      <c r="M163" s="12">
        <f t="shared" si="10"/>
        <v>5583.68</v>
      </c>
      <c r="N163" s="12" t="s">
        <v>287</v>
      </c>
      <c r="O163" s="12" t="s">
        <v>21</v>
      </c>
      <c r="P163" s="13" t="s">
        <v>16</v>
      </c>
      <c r="Q163" s="14">
        <f t="shared" si="11"/>
        <v>0.12</v>
      </c>
    </row>
    <row r="164" spans="1:17" s="15" customFormat="1" ht="61.2" x14ac:dyDescent="0.3">
      <c r="A164" s="10">
        <v>159</v>
      </c>
      <c r="B164" s="11" t="s">
        <v>163</v>
      </c>
      <c r="C164" s="11">
        <v>407163</v>
      </c>
      <c r="D164" s="11" t="s">
        <v>264</v>
      </c>
      <c r="E164" s="11">
        <v>26</v>
      </c>
      <c r="F164" s="11">
        <v>4</v>
      </c>
      <c r="G164" s="11">
        <v>0</v>
      </c>
      <c r="H164" s="11">
        <v>2</v>
      </c>
      <c r="I164" s="11">
        <v>0</v>
      </c>
      <c r="J164" s="11">
        <v>0</v>
      </c>
      <c r="K164" s="11">
        <f t="shared" si="9"/>
        <v>32</v>
      </c>
      <c r="L164" s="12">
        <v>179.71</v>
      </c>
      <c r="M164" s="12">
        <f t="shared" si="10"/>
        <v>5750.72</v>
      </c>
      <c r="N164" s="12" t="s">
        <v>287</v>
      </c>
      <c r="O164" s="12" t="s">
        <v>21</v>
      </c>
      <c r="P164" s="13" t="s">
        <v>16</v>
      </c>
      <c r="Q164" s="14">
        <f t="shared" si="11"/>
        <v>0.12</v>
      </c>
    </row>
    <row r="165" spans="1:17" s="15" customFormat="1" ht="61.2" x14ac:dyDescent="0.3">
      <c r="A165" s="10">
        <v>160</v>
      </c>
      <c r="B165" s="11" t="s">
        <v>164</v>
      </c>
      <c r="C165" s="11">
        <v>407163</v>
      </c>
      <c r="D165" s="11" t="s">
        <v>264</v>
      </c>
      <c r="E165" s="11">
        <v>24</v>
      </c>
      <c r="F165" s="11">
        <v>0</v>
      </c>
      <c r="G165" s="11">
        <v>0</v>
      </c>
      <c r="H165" s="11">
        <v>1</v>
      </c>
      <c r="I165" s="11">
        <v>0</v>
      </c>
      <c r="J165" s="11">
        <v>0</v>
      </c>
      <c r="K165" s="11">
        <f t="shared" si="9"/>
        <v>25</v>
      </c>
      <c r="L165" s="12">
        <v>163.18</v>
      </c>
      <c r="M165" s="12">
        <f t="shared" si="10"/>
        <v>4079.5</v>
      </c>
      <c r="N165" s="12" t="s">
        <v>287</v>
      </c>
      <c r="O165" s="12" t="s">
        <v>21</v>
      </c>
      <c r="P165" s="13" t="s">
        <v>16</v>
      </c>
      <c r="Q165" s="14">
        <f t="shared" si="11"/>
        <v>0.12</v>
      </c>
    </row>
    <row r="166" spans="1:17" s="15" customFormat="1" ht="61.2" x14ac:dyDescent="0.3">
      <c r="A166" s="10">
        <v>161</v>
      </c>
      <c r="B166" s="11" t="s">
        <v>165</v>
      </c>
      <c r="C166" s="11">
        <v>407163</v>
      </c>
      <c r="D166" s="11" t="s">
        <v>264</v>
      </c>
      <c r="E166" s="11">
        <v>25</v>
      </c>
      <c r="F166" s="11">
        <v>0</v>
      </c>
      <c r="G166" s="11">
        <v>0</v>
      </c>
      <c r="H166" s="11">
        <v>2</v>
      </c>
      <c r="I166" s="11">
        <v>0</v>
      </c>
      <c r="J166" s="11">
        <v>0</v>
      </c>
      <c r="K166" s="11">
        <f t="shared" si="9"/>
        <v>27</v>
      </c>
      <c r="L166" s="12">
        <v>150.86000000000001</v>
      </c>
      <c r="M166" s="12">
        <f t="shared" si="10"/>
        <v>4073.2200000000003</v>
      </c>
      <c r="N166" s="12" t="s">
        <v>287</v>
      </c>
      <c r="O166" s="12" t="s">
        <v>21</v>
      </c>
      <c r="P166" s="13" t="s">
        <v>16</v>
      </c>
      <c r="Q166" s="14">
        <f t="shared" si="11"/>
        <v>0.12</v>
      </c>
    </row>
    <row r="167" spans="1:17" s="15" customFormat="1" ht="51" x14ac:dyDescent="0.3">
      <c r="A167" s="10">
        <v>162</v>
      </c>
      <c r="B167" s="11" t="s">
        <v>166</v>
      </c>
      <c r="C167" s="11">
        <v>407163</v>
      </c>
      <c r="D167" s="11" t="s">
        <v>264</v>
      </c>
      <c r="E167" s="11">
        <v>13</v>
      </c>
      <c r="F167" s="11">
        <v>0</v>
      </c>
      <c r="G167" s="11">
        <v>0</v>
      </c>
      <c r="H167" s="11">
        <v>1</v>
      </c>
      <c r="I167" s="11">
        <v>0</v>
      </c>
      <c r="J167" s="11">
        <v>0</v>
      </c>
      <c r="K167" s="11">
        <f t="shared" si="9"/>
        <v>14</v>
      </c>
      <c r="L167" s="12">
        <v>57.59</v>
      </c>
      <c r="M167" s="12">
        <f t="shared" si="10"/>
        <v>806.26</v>
      </c>
      <c r="N167" s="12" t="s">
        <v>287</v>
      </c>
      <c r="O167" s="12" t="s">
        <v>21</v>
      </c>
      <c r="P167" s="13" t="s">
        <v>16</v>
      </c>
      <c r="Q167" s="14">
        <f t="shared" si="11"/>
        <v>0.1</v>
      </c>
    </row>
    <row r="168" spans="1:17" s="15" customFormat="1" ht="20.399999999999999" x14ac:dyDescent="0.3">
      <c r="A168" s="10">
        <v>163</v>
      </c>
      <c r="B168" s="11" t="s">
        <v>167</v>
      </c>
      <c r="C168" s="11">
        <v>405620</v>
      </c>
      <c r="D168" s="11" t="s">
        <v>265</v>
      </c>
      <c r="E168" s="11">
        <v>88</v>
      </c>
      <c r="F168" s="11">
        <v>0</v>
      </c>
      <c r="G168" s="11">
        <v>0</v>
      </c>
      <c r="H168" s="11">
        <v>1</v>
      </c>
      <c r="I168" s="11">
        <v>0</v>
      </c>
      <c r="J168" s="11">
        <v>0</v>
      </c>
      <c r="K168" s="11">
        <f t="shared" si="9"/>
        <v>89</v>
      </c>
      <c r="L168" s="12">
        <v>11.66</v>
      </c>
      <c r="M168" s="12">
        <f t="shared" si="10"/>
        <v>1037.74</v>
      </c>
      <c r="N168" s="12" t="s">
        <v>287</v>
      </c>
      <c r="O168" s="12" t="s">
        <v>21</v>
      </c>
      <c r="P168" s="13" t="s">
        <v>16</v>
      </c>
      <c r="Q168" s="14">
        <f t="shared" si="11"/>
        <v>0.03</v>
      </c>
    </row>
    <row r="169" spans="1:17" s="15" customFormat="1" ht="40.799999999999997" x14ac:dyDescent="0.3">
      <c r="A169" s="10">
        <v>164</v>
      </c>
      <c r="B169" s="11" t="s">
        <v>168</v>
      </c>
      <c r="C169" s="11">
        <v>416819</v>
      </c>
      <c r="D169" s="11" t="s">
        <v>178</v>
      </c>
      <c r="E169" s="11">
        <v>26</v>
      </c>
      <c r="F169" s="11">
        <v>0</v>
      </c>
      <c r="G169" s="11">
        <v>0</v>
      </c>
      <c r="H169" s="11">
        <v>1</v>
      </c>
      <c r="I169" s="11">
        <v>0</v>
      </c>
      <c r="J169" s="11">
        <v>0</v>
      </c>
      <c r="K169" s="11">
        <f t="shared" si="9"/>
        <v>27</v>
      </c>
      <c r="L169" s="12">
        <v>75.63</v>
      </c>
      <c r="M169" s="12">
        <f t="shared" si="10"/>
        <v>2042.0099999999998</v>
      </c>
      <c r="N169" s="12" t="s">
        <v>287</v>
      </c>
      <c r="O169" s="12" t="s">
        <v>21</v>
      </c>
      <c r="P169" s="13" t="s">
        <v>16</v>
      </c>
      <c r="Q169" s="14">
        <f t="shared" si="11"/>
        <v>0.1</v>
      </c>
    </row>
    <row r="170" spans="1:17" s="15" customFormat="1" x14ac:dyDescent="0.3">
      <c r="A170" s="10">
        <v>165</v>
      </c>
      <c r="B170" s="11" t="s">
        <v>286</v>
      </c>
      <c r="C170" s="11">
        <v>416819</v>
      </c>
      <c r="D170" s="11" t="s">
        <v>285</v>
      </c>
      <c r="E170" s="11">
        <v>14</v>
      </c>
      <c r="F170" s="11">
        <v>3</v>
      </c>
      <c r="G170" s="11">
        <v>0</v>
      </c>
      <c r="H170" s="11">
        <v>1</v>
      </c>
      <c r="I170" s="11">
        <v>0</v>
      </c>
      <c r="J170" s="11">
        <v>0</v>
      </c>
      <c r="K170" s="11">
        <f t="shared" si="9"/>
        <v>18</v>
      </c>
      <c r="L170" s="12">
        <v>137.38</v>
      </c>
      <c r="M170" s="12">
        <f t="shared" si="10"/>
        <v>2472.84</v>
      </c>
      <c r="N170" s="12" t="s">
        <v>287</v>
      </c>
      <c r="O170" s="12" t="s">
        <v>21</v>
      </c>
      <c r="P170" s="13" t="s">
        <v>16</v>
      </c>
      <c r="Q170" s="14">
        <f t="shared" si="11"/>
        <v>0.12</v>
      </c>
    </row>
    <row r="171" spans="1:17" s="15" customFormat="1" ht="20.399999999999999" x14ac:dyDescent="0.3">
      <c r="A171" s="10">
        <v>166</v>
      </c>
      <c r="B171" s="11" t="s">
        <v>169</v>
      </c>
      <c r="C171" s="11">
        <v>407961</v>
      </c>
      <c r="D171" s="11" t="s">
        <v>266</v>
      </c>
      <c r="E171" s="11">
        <v>76</v>
      </c>
      <c r="F171" s="11">
        <v>3</v>
      </c>
      <c r="G171" s="11">
        <v>0</v>
      </c>
      <c r="H171" s="11">
        <v>1</v>
      </c>
      <c r="I171" s="11">
        <v>0</v>
      </c>
      <c r="J171" s="11">
        <v>0</v>
      </c>
      <c r="K171" s="11">
        <f t="shared" si="9"/>
        <v>80</v>
      </c>
      <c r="L171" s="12">
        <v>1.82</v>
      </c>
      <c r="M171" s="12">
        <f t="shared" si="10"/>
        <v>145.6</v>
      </c>
      <c r="N171" s="12" t="s">
        <v>287</v>
      </c>
      <c r="O171" s="12" t="s">
        <v>21</v>
      </c>
      <c r="P171" s="13" t="s">
        <v>16</v>
      </c>
      <c r="Q171" s="14">
        <f t="shared" si="11"/>
        <v>0.01</v>
      </c>
    </row>
    <row r="172" spans="1:17" s="15" customFormat="1" ht="20.399999999999999" x14ac:dyDescent="0.3">
      <c r="A172" s="10">
        <v>167</v>
      </c>
      <c r="B172" s="11" t="s">
        <v>170</v>
      </c>
      <c r="C172" s="11">
        <v>390777</v>
      </c>
      <c r="D172" s="11" t="s">
        <v>267</v>
      </c>
      <c r="E172" s="11">
        <v>11</v>
      </c>
      <c r="F172" s="11">
        <v>0</v>
      </c>
      <c r="G172" s="11">
        <v>0</v>
      </c>
      <c r="H172" s="11">
        <v>1</v>
      </c>
      <c r="I172" s="11">
        <v>0</v>
      </c>
      <c r="J172" s="11">
        <v>0</v>
      </c>
      <c r="K172" s="11">
        <f t="shared" si="9"/>
        <v>12</v>
      </c>
      <c r="L172" s="12">
        <v>143.26</v>
      </c>
      <c r="M172" s="12">
        <f t="shared" si="10"/>
        <v>1719.12</v>
      </c>
      <c r="N172" s="12" t="s">
        <v>287</v>
      </c>
      <c r="O172" s="12" t="s">
        <v>21</v>
      </c>
      <c r="P172" s="13" t="s">
        <v>16</v>
      </c>
      <c r="Q172" s="14">
        <f t="shared" si="11"/>
        <v>0.12</v>
      </c>
    </row>
    <row r="173" spans="1:17" s="15" customFormat="1" ht="20.399999999999999" x14ac:dyDescent="0.3">
      <c r="A173" s="10">
        <v>168</v>
      </c>
      <c r="B173" s="11" t="s">
        <v>171</v>
      </c>
      <c r="C173" s="11">
        <v>448543</v>
      </c>
      <c r="D173" s="11" t="s">
        <v>260</v>
      </c>
      <c r="E173" s="11">
        <v>6</v>
      </c>
      <c r="F173" s="11">
        <v>0</v>
      </c>
      <c r="G173" s="11">
        <v>0</v>
      </c>
      <c r="H173" s="11">
        <v>1</v>
      </c>
      <c r="I173" s="11">
        <v>0</v>
      </c>
      <c r="J173" s="11">
        <v>0</v>
      </c>
      <c r="K173" s="11">
        <f t="shared" si="9"/>
        <v>7</v>
      </c>
      <c r="L173" s="12">
        <v>271.93</v>
      </c>
      <c r="M173" s="12">
        <f t="shared" si="10"/>
        <v>1903.51</v>
      </c>
      <c r="N173" s="12" t="s">
        <v>287</v>
      </c>
      <c r="O173" s="12" t="s">
        <v>21</v>
      </c>
      <c r="P173" s="13" t="s">
        <v>16</v>
      </c>
      <c r="Q173" s="14">
        <f t="shared" si="11"/>
        <v>0.2</v>
      </c>
    </row>
    <row r="174" spans="1:17" s="15" customFormat="1" ht="30.6" x14ac:dyDescent="0.3">
      <c r="A174" s="10">
        <v>169</v>
      </c>
      <c r="B174" s="11" t="s">
        <v>172</v>
      </c>
      <c r="C174" s="11">
        <v>428720</v>
      </c>
      <c r="D174" s="11" t="s">
        <v>260</v>
      </c>
      <c r="E174" s="11">
        <v>73</v>
      </c>
      <c r="F174" s="11">
        <v>0</v>
      </c>
      <c r="G174" s="11">
        <v>0</v>
      </c>
      <c r="H174" s="11">
        <v>1</v>
      </c>
      <c r="I174" s="11">
        <v>0</v>
      </c>
      <c r="J174" s="11">
        <v>0</v>
      </c>
      <c r="K174" s="11">
        <f t="shared" si="9"/>
        <v>74</v>
      </c>
      <c r="L174" s="12">
        <v>129.66</v>
      </c>
      <c r="M174" s="12">
        <f t="shared" si="10"/>
        <v>9594.84</v>
      </c>
      <c r="N174" s="12" t="s">
        <v>287</v>
      </c>
      <c r="O174" s="12" t="s">
        <v>21</v>
      </c>
      <c r="P174" s="13" t="s">
        <v>16</v>
      </c>
      <c r="Q174" s="14">
        <f t="shared" si="11"/>
        <v>0.12</v>
      </c>
    </row>
    <row r="175" spans="1:17" s="15" customFormat="1" x14ac:dyDescent="0.3">
      <c r="A175" s="10">
        <v>170</v>
      </c>
      <c r="B175" s="11" t="s">
        <v>173</v>
      </c>
      <c r="C175" s="11">
        <v>404559</v>
      </c>
      <c r="D175" s="11" t="s">
        <v>186</v>
      </c>
      <c r="E175" s="11">
        <v>1</v>
      </c>
      <c r="F175" s="11">
        <v>2</v>
      </c>
      <c r="G175" s="11">
        <v>0</v>
      </c>
      <c r="H175" s="11">
        <v>1</v>
      </c>
      <c r="I175" s="11">
        <v>0</v>
      </c>
      <c r="J175" s="11">
        <v>0</v>
      </c>
      <c r="K175" s="11">
        <f t="shared" si="9"/>
        <v>4</v>
      </c>
      <c r="L175" s="12">
        <v>134.41</v>
      </c>
      <c r="M175" s="12">
        <f t="shared" si="10"/>
        <v>537.64</v>
      </c>
      <c r="N175" s="12" t="s">
        <v>287</v>
      </c>
      <c r="O175" s="12" t="s">
        <v>21</v>
      </c>
      <c r="P175" s="13" t="s">
        <v>16</v>
      </c>
      <c r="Q175" s="14">
        <f t="shared" si="11"/>
        <v>0.12</v>
      </c>
    </row>
    <row r="176" spans="1:17" s="15" customFormat="1" ht="20.399999999999999" x14ac:dyDescent="0.3">
      <c r="A176" s="10">
        <v>171</v>
      </c>
      <c r="B176" s="11" t="s">
        <v>174</v>
      </c>
      <c r="C176" s="11">
        <v>436594</v>
      </c>
      <c r="D176" s="11" t="s">
        <v>178</v>
      </c>
      <c r="E176" s="11">
        <v>6</v>
      </c>
      <c r="F176" s="11">
        <v>0</v>
      </c>
      <c r="G176" s="11">
        <v>0</v>
      </c>
      <c r="H176" s="11">
        <v>1</v>
      </c>
      <c r="I176" s="11">
        <v>0</v>
      </c>
      <c r="J176" s="11">
        <v>0</v>
      </c>
      <c r="K176" s="11">
        <f t="shared" si="9"/>
        <v>7</v>
      </c>
      <c r="L176" s="12">
        <v>25.09</v>
      </c>
      <c r="M176" s="12">
        <f t="shared" si="10"/>
        <v>175.63</v>
      </c>
      <c r="N176" s="12" t="s">
        <v>287</v>
      </c>
      <c r="O176" s="12" t="s">
        <v>21</v>
      </c>
      <c r="P176" s="13" t="s">
        <v>16</v>
      </c>
      <c r="Q176" s="14">
        <f t="shared" si="11"/>
        <v>0.05</v>
      </c>
    </row>
    <row r="177" spans="12:13" x14ac:dyDescent="0.3">
      <c r="L177" s="4" t="s">
        <v>268</v>
      </c>
      <c r="M177" s="9">
        <f>SUM(M6:M176)</f>
        <v>499798.13999999978</v>
      </c>
    </row>
  </sheetData>
  <mergeCells count="3">
    <mergeCell ref="A1:Q1"/>
    <mergeCell ref="A2:Q2"/>
    <mergeCell ref="A3:Q3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&amp;L&amp;G&amp;RProcesso nº 23069.155825/2020-23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JoaoPaulo</cp:lastModifiedBy>
  <cp:lastPrinted>2020-07-21T16:25:40Z</cp:lastPrinted>
  <dcterms:created xsi:type="dcterms:W3CDTF">2019-07-30T23:05:19Z</dcterms:created>
  <dcterms:modified xsi:type="dcterms:W3CDTF">2021-02-11T02:34:47Z</dcterms:modified>
</cp:coreProperties>
</file>