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510" yWindow="1335" windowWidth="11475" windowHeight="9750"/>
  </bookViews>
  <sheets>
    <sheet name="Orçamento" sheetId="2" r:id="rId1"/>
    <sheet name="FisicoFinanceiro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s">#N/A</definedName>
    <definedName name="_01" localSheetId="1">#REF!</definedName>
    <definedName name="_01">#REF!</definedName>
    <definedName name="_01_4" localSheetId="1">#REF!</definedName>
    <definedName name="_01_4">#REF!</definedName>
    <definedName name="_10Excel_BuiltIn_Print_Area_1_1_1" localSheetId="1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>#REF!</definedName>
    <definedName name="_9Excel_BuiltIn_Print_Area_1_1">#REF!</definedName>
    <definedName name="_A99990">'[1]Climatização Prédio DECEA'!#REF!</definedName>
    <definedName name="_A99999">'[1]Climatização Prédio DECEA'!#REF!</definedName>
    <definedName name="_s">#REF!</definedName>
    <definedName name="Á1">#REF!</definedName>
    <definedName name="AAAA">#REF!</definedName>
    <definedName name="ACRES">#REF!</definedName>
    <definedName name="ACRES_4">#REF!</definedName>
    <definedName name="_xlnm.Print_Area" localSheetId="1">FisicoFinanceiro!$A$8:$R$65</definedName>
    <definedName name="_xlnm.Print_Area" localSheetId="0">Orçamento!$A$1:$N$714</definedName>
    <definedName name="_xlnm.Print_Area">#REF!</definedName>
    <definedName name="Área_impressão_IM" localSheetId="1">#REF!</definedName>
    <definedName name="Área_impressão_IM">#REF!</definedName>
    <definedName name="Área_impressão_IM_1">#REF!</definedName>
    <definedName name="Área_impressão_IM_1_4">'[2]ICEA - SJC'!#REF!</definedName>
    <definedName name="Área_impressão_IM_4">#REF!</definedName>
    <definedName name="arredondamento">#REF!</definedName>
    <definedName name="BBBB">#REF!</definedName>
    <definedName name="bdi">#REF!</definedName>
    <definedName name="BuiltIn_AutoFilter___1">#REF!</definedName>
    <definedName name="CABO">"PQ.$#REF!$#REF!"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>'[3]Parte Externa'!#REF!</definedName>
    <definedName name="CDT">"PQ.$#REF!$#REF!"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>#REF!</definedName>
    <definedName name="dddd">#REF!</definedName>
    <definedName name="DDE_LINK4_5">'[4]CRONOGRAMA FISICO-FINANCEIRO'!#REF!</definedName>
    <definedName name="DDE_LINK41_5">'[4]CRONOGRAMA FISICO-FINANCEIRO'!#REF!</definedName>
    <definedName name="DIVE">"PQ.$#REF!$#REF!"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>#REF!</definedName>
    <definedName name="EEEEE">'[5]ARQUITETURA - ANEXO A'!#REF!</definedName>
    <definedName name="EQUI">"PQ.$#REF!$#REF!"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>#REF!</definedName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>#REF!</definedName>
    <definedName name="Excel_BuiltIn_Print_Area_6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>#REF!</definedName>
    <definedName name="Excel_BuiltIn_Print_Titles_1_1_2">'[6]URB E RED EXT SO SG'!#REF!</definedName>
    <definedName name="Excel_BuiltIn_Print_Titles_1_1_4">'[7]Climatização Prédio CISCEA'!#REF!</definedName>
    <definedName name="Excel_BuiltIn_Print_Titles_1_4">'[2]ICEA - SJC'!#REF!</definedName>
    <definedName name="Excel_BuiltIn_Print_Titles_2">#REF!</definedName>
    <definedName name="Excel_BuiltIn_Print_Titles_2_1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>'[2]ICEA - SJC'!#REF!</definedName>
    <definedName name="NOME_DO_ARQUIVO">#REF!</definedName>
    <definedName name="NOME_DO_ARQUIVO_2">#REF!</definedName>
    <definedName name="NOME_DO_ARQUIVO_3">#REF!</definedName>
    <definedName name="NOME_DO_ARQUIVO_4">#REF!</definedName>
    <definedName name="NOME_DO_ARQUIVO_9">[8]CAPA!#REF!</definedName>
    <definedName name="PARA">"PQ.$#REF!$#REF!"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>#REF!</definedName>
    <definedName name="PRAIO">#REF!</definedName>
    <definedName name="PRAIO_4">#REF!</definedName>
    <definedName name="Print_Area_MI">#REF!</definedName>
    <definedName name="Print_Area_MI___0">"$#REF!.$A$1:$G$64"</definedName>
    <definedName name="_xlnm.Print_Titles" localSheetId="1">FisicoFinanceiro!$1:$10</definedName>
    <definedName name="_xlnm.Print_Titles" localSheetId="0">Orçamento!$5:$10</definedName>
    <definedName name="Títulos_impressão_IM" localSheetId="1">#REF!</definedName>
    <definedName name="Títulos_impressão_IM">#REF!</definedName>
    <definedName name="Títulos_impressão_IM_1" localSheetId="1">#REF!</definedName>
    <definedName name="Títulos_impressão_IM_1">#REF!</definedName>
    <definedName name="Títulos_impressão_IM_1_4" localSheetId="1">'[2]ICEA - SJC'!#REF!</definedName>
    <definedName name="Títulos_impressão_IM_1_4">'[2]ICEA - SJC'!#REF!</definedName>
    <definedName name="Títulos_impressão_IM_4" localSheetId="1">#REF!</definedName>
    <definedName name="Títulos_impressão_IM_4">#REF!</definedName>
    <definedName name="TOTAL">#REF!</definedName>
  </definedNames>
  <calcPr calcId="125725" iterateDelta="1E-4"/>
</workbook>
</file>

<file path=xl/calcChain.xml><?xml version="1.0" encoding="utf-8"?>
<calcChain xmlns="http://schemas.openxmlformats.org/spreadsheetml/2006/main">
  <c r="R60" i="3"/>
  <c r="Q60"/>
  <c r="P60"/>
  <c r="O60"/>
  <c r="N60"/>
  <c r="M60"/>
  <c r="L60"/>
  <c r="K60"/>
  <c r="J60"/>
  <c r="I60"/>
  <c r="H60"/>
  <c r="G60"/>
  <c r="F60"/>
  <c r="E60"/>
  <c r="C55"/>
  <c r="R57"/>
  <c r="Q57"/>
  <c r="P57"/>
  <c r="O57"/>
  <c r="N57"/>
  <c r="M57"/>
  <c r="L57"/>
  <c r="K57"/>
  <c r="J57"/>
  <c r="I57"/>
  <c r="H57"/>
  <c r="G57"/>
  <c r="F57"/>
  <c r="E57"/>
  <c r="D57"/>
  <c r="C15"/>
  <c r="C13"/>
  <c r="C11"/>
  <c r="N18" i="2"/>
  <c r="R16" i="3"/>
  <c r="Q16"/>
  <c r="P16"/>
  <c r="O16"/>
  <c r="N16"/>
  <c r="M16"/>
  <c r="L16"/>
  <c r="K16"/>
  <c r="J16"/>
  <c r="I16"/>
  <c r="H16"/>
  <c r="G16"/>
  <c r="F16"/>
  <c r="E16"/>
  <c r="D16"/>
  <c r="C16" s="1"/>
  <c r="C54"/>
  <c r="C52"/>
  <c r="C50"/>
  <c r="C48"/>
  <c r="C46"/>
  <c r="C44"/>
  <c r="C42"/>
  <c r="C40"/>
  <c r="C38"/>
  <c r="C36"/>
  <c r="C34"/>
  <c r="C32"/>
  <c r="C30"/>
  <c r="C28"/>
  <c r="C26"/>
  <c r="C24"/>
  <c r="C22"/>
  <c r="C20"/>
  <c r="C18"/>
  <c r="C12"/>
  <c r="J377" i="2"/>
  <c r="I377"/>
  <c r="J40"/>
  <c r="I40"/>
  <c r="J705"/>
  <c r="I705"/>
  <c r="J704"/>
  <c r="I704"/>
  <c r="J703"/>
  <c r="I703"/>
  <c r="J702"/>
  <c r="I702"/>
  <c r="J701"/>
  <c r="I701"/>
  <c r="J698"/>
  <c r="I698"/>
  <c r="J697"/>
  <c r="I697"/>
  <c r="J696"/>
  <c r="I696"/>
  <c r="J695"/>
  <c r="I695"/>
  <c r="J694"/>
  <c r="I694"/>
  <c r="J692"/>
  <c r="I692"/>
  <c r="J690"/>
  <c r="I690"/>
  <c r="J689"/>
  <c r="I689"/>
  <c r="J688"/>
  <c r="I688"/>
  <c r="J686"/>
  <c r="I686"/>
  <c r="J685"/>
  <c r="I685"/>
  <c r="J684"/>
  <c r="I684"/>
  <c r="J683"/>
  <c r="I683"/>
  <c r="J681"/>
  <c r="I681"/>
  <c r="J680"/>
  <c r="I680"/>
  <c r="J679"/>
  <c r="I679"/>
  <c r="J678"/>
  <c r="I678"/>
  <c r="J677"/>
  <c r="I677"/>
  <c r="J676"/>
  <c r="I676"/>
  <c r="J675"/>
  <c r="I675"/>
  <c r="J674"/>
  <c r="I674"/>
  <c r="J673"/>
  <c r="I673"/>
  <c r="J672"/>
  <c r="I672"/>
  <c r="J671"/>
  <c r="I671"/>
  <c r="J670"/>
  <c r="I670"/>
  <c r="J669"/>
  <c r="I669"/>
  <c r="J668"/>
  <c r="I668"/>
  <c r="J663"/>
  <c r="I663"/>
  <c r="J662"/>
  <c r="I662"/>
  <c r="J661"/>
  <c r="I661"/>
  <c r="J659"/>
  <c r="I659"/>
  <c r="J658"/>
  <c r="I658"/>
  <c r="J657"/>
  <c r="I657"/>
  <c r="J654"/>
  <c r="I654"/>
  <c r="J651"/>
  <c r="I651"/>
  <c r="J650"/>
  <c r="I650"/>
  <c r="J649"/>
  <c r="I649"/>
  <c r="J646"/>
  <c r="I646"/>
  <c r="J645"/>
  <c r="I645"/>
  <c r="J644"/>
  <c r="I644"/>
  <c r="J643"/>
  <c r="I643"/>
  <c r="J642"/>
  <c r="I642"/>
  <c r="J641"/>
  <c r="I641"/>
  <c r="J638"/>
  <c r="I638"/>
  <c r="J637"/>
  <c r="I637"/>
  <c r="J636"/>
  <c r="I636"/>
  <c r="J635"/>
  <c r="I635"/>
  <c r="J632"/>
  <c r="I632"/>
  <c r="J631"/>
  <c r="I631"/>
  <c r="J630"/>
  <c r="I630"/>
  <c r="J629"/>
  <c r="I629"/>
  <c r="J628"/>
  <c r="I628"/>
  <c r="J626"/>
  <c r="I626"/>
  <c r="J625"/>
  <c r="I625"/>
  <c r="J623"/>
  <c r="I623"/>
  <c r="J621"/>
  <c r="I621"/>
  <c r="J620"/>
  <c r="I620"/>
  <c r="J619"/>
  <c r="I619"/>
  <c r="J617"/>
  <c r="I617"/>
  <c r="J616"/>
  <c r="I616"/>
  <c r="J615"/>
  <c r="I615"/>
  <c r="J614"/>
  <c r="I614"/>
  <c r="J613"/>
  <c r="I613"/>
  <c r="J612"/>
  <c r="I612"/>
  <c r="J611"/>
  <c r="I611"/>
  <c r="J610"/>
  <c r="I610"/>
  <c r="J609"/>
  <c r="I609"/>
  <c r="J608"/>
  <c r="I608"/>
  <c r="J607"/>
  <c r="I607"/>
  <c r="J606"/>
  <c r="I606"/>
  <c r="J605"/>
  <c r="I605"/>
  <c r="J603"/>
  <c r="I603"/>
  <c r="J602"/>
  <c r="I602"/>
  <c r="J601"/>
  <c r="I601"/>
  <c r="J600"/>
  <c r="I600"/>
  <c r="J599"/>
  <c r="I599"/>
  <c r="J598"/>
  <c r="I598"/>
  <c r="J595"/>
  <c r="I595"/>
  <c r="J593"/>
  <c r="I593"/>
  <c r="J592"/>
  <c r="I592"/>
  <c r="J591"/>
  <c r="I591"/>
  <c r="J590"/>
  <c r="I590"/>
  <c r="J589"/>
  <c r="I589"/>
  <c r="J588"/>
  <c r="I588"/>
  <c r="J587"/>
  <c r="I587"/>
  <c r="J586"/>
  <c r="I586"/>
  <c r="J585"/>
  <c r="I585"/>
  <c r="J584"/>
  <c r="I584"/>
  <c r="J583"/>
  <c r="I583"/>
  <c r="J581"/>
  <c r="I581"/>
  <c r="J580"/>
  <c r="I580"/>
  <c r="J579"/>
  <c r="I579"/>
  <c r="J578"/>
  <c r="I578"/>
  <c r="J577"/>
  <c r="I577"/>
  <c r="J575"/>
  <c r="I575"/>
  <c r="J574"/>
  <c r="I574"/>
  <c r="J573"/>
  <c r="I573"/>
  <c r="J572"/>
  <c r="I572"/>
  <c r="J571"/>
  <c r="I571"/>
  <c r="J570"/>
  <c r="I570"/>
  <c r="J568"/>
  <c r="I568"/>
  <c r="J567"/>
  <c r="I567"/>
  <c r="J566"/>
  <c r="I566"/>
  <c r="J565"/>
  <c r="I565"/>
  <c r="J564"/>
  <c r="I564"/>
  <c r="J563"/>
  <c r="I563"/>
  <c r="J562"/>
  <c r="I562"/>
  <c r="J561"/>
  <c r="I561"/>
  <c r="J560"/>
  <c r="I560"/>
  <c r="J559"/>
  <c r="I559"/>
  <c r="J558"/>
  <c r="I558"/>
  <c r="J557"/>
  <c r="I557"/>
  <c r="J556"/>
  <c r="I556"/>
  <c r="J555"/>
  <c r="I555"/>
  <c r="J553"/>
  <c r="I553"/>
  <c r="J552"/>
  <c r="I552"/>
  <c r="J551"/>
  <c r="I551"/>
  <c r="J550"/>
  <c r="I550"/>
  <c r="J549"/>
  <c r="I549"/>
  <c r="J548"/>
  <c r="I548"/>
  <c r="J547"/>
  <c r="I547"/>
  <c r="J546"/>
  <c r="I546"/>
  <c r="J545"/>
  <c r="I545"/>
  <c r="J544"/>
  <c r="I544"/>
  <c r="J543"/>
  <c r="I543"/>
  <c r="J541"/>
  <c r="I541"/>
  <c r="J540"/>
  <c r="I540"/>
  <c r="J536"/>
  <c r="I536"/>
  <c r="J535"/>
  <c r="I535"/>
  <c r="J534"/>
  <c r="I534"/>
  <c r="J533"/>
  <c r="I533"/>
  <c r="J532"/>
  <c r="I532"/>
  <c r="J531"/>
  <c r="I531"/>
  <c r="J530"/>
  <c r="I530"/>
  <c r="K530" s="1"/>
  <c r="L530" s="1"/>
  <c r="J529"/>
  <c r="I529"/>
  <c r="J528"/>
  <c r="I528"/>
  <c r="J527"/>
  <c r="I527"/>
  <c r="J526"/>
  <c r="I526"/>
  <c r="J525"/>
  <c r="I525"/>
  <c r="J524"/>
  <c r="I524"/>
  <c r="J523"/>
  <c r="I523"/>
  <c r="J522"/>
  <c r="I522"/>
  <c r="J521"/>
  <c r="I521"/>
  <c r="J520"/>
  <c r="I520"/>
  <c r="J519"/>
  <c r="I519"/>
  <c r="J518"/>
  <c r="I518"/>
  <c r="J517"/>
  <c r="I517"/>
  <c r="J516"/>
  <c r="I516"/>
  <c r="J515"/>
  <c r="I515"/>
  <c r="J514"/>
  <c r="I514"/>
  <c r="J513"/>
  <c r="I513"/>
  <c r="J512"/>
  <c r="I512"/>
  <c r="J511"/>
  <c r="I511"/>
  <c r="J510"/>
  <c r="I510"/>
  <c r="J507"/>
  <c r="I507"/>
  <c r="J505"/>
  <c r="I505"/>
  <c r="J504"/>
  <c r="I504"/>
  <c r="J503"/>
  <c r="I503"/>
  <c r="J502"/>
  <c r="I502"/>
  <c r="J501"/>
  <c r="I501"/>
  <c r="J500"/>
  <c r="I500"/>
  <c r="J499"/>
  <c r="I499"/>
  <c r="J498"/>
  <c r="I498"/>
  <c r="J497"/>
  <c r="I497"/>
  <c r="J496"/>
  <c r="I496"/>
  <c r="J495"/>
  <c r="I495"/>
  <c r="J494"/>
  <c r="I494"/>
  <c r="J493"/>
  <c r="I493"/>
  <c r="J492"/>
  <c r="I492"/>
  <c r="J490"/>
  <c r="I490"/>
  <c r="J489"/>
  <c r="I489"/>
  <c r="J488"/>
  <c r="I488"/>
  <c r="J486"/>
  <c r="I486"/>
  <c r="J484"/>
  <c r="I484"/>
  <c r="J483"/>
  <c r="I483"/>
  <c r="J482"/>
  <c r="I482"/>
  <c r="J481"/>
  <c r="I481"/>
  <c r="J480"/>
  <c r="I480"/>
  <c r="J479"/>
  <c r="I479"/>
  <c r="J478"/>
  <c r="I478"/>
  <c r="J477"/>
  <c r="I477"/>
  <c r="J476"/>
  <c r="I476"/>
  <c r="J475"/>
  <c r="I475"/>
  <c r="J473"/>
  <c r="I473"/>
  <c r="J472"/>
  <c r="I472"/>
  <c r="J469"/>
  <c r="I469"/>
  <c r="J468"/>
  <c r="I468"/>
  <c r="J467"/>
  <c r="I467"/>
  <c r="J466"/>
  <c r="I466"/>
  <c r="J465"/>
  <c r="I465"/>
  <c r="J463"/>
  <c r="I463"/>
  <c r="J462"/>
  <c r="I462"/>
  <c r="J461"/>
  <c r="I461"/>
  <c r="J460"/>
  <c r="I460"/>
  <c r="J459"/>
  <c r="I459"/>
  <c r="J458"/>
  <c r="I458"/>
  <c r="J457"/>
  <c r="I457"/>
  <c r="J456"/>
  <c r="I456"/>
  <c r="J455"/>
  <c r="I455"/>
  <c r="J453"/>
  <c r="I453"/>
  <c r="J452"/>
  <c r="I452"/>
  <c r="J450"/>
  <c r="I450"/>
  <c r="J449"/>
  <c r="I449"/>
  <c r="J448"/>
  <c r="I448"/>
  <c r="J446"/>
  <c r="I446"/>
  <c r="J445"/>
  <c r="I445"/>
  <c r="J444"/>
  <c r="I444"/>
  <c r="J443"/>
  <c r="I443"/>
  <c r="J442"/>
  <c r="I442"/>
  <c r="J441"/>
  <c r="I441"/>
  <c r="J440"/>
  <c r="I440"/>
  <c r="J438"/>
  <c r="I438"/>
  <c r="J437"/>
  <c r="I437"/>
  <c r="J436"/>
  <c r="I436"/>
  <c r="J435"/>
  <c r="I435"/>
  <c r="J434"/>
  <c r="I434"/>
  <c r="J433"/>
  <c r="I433"/>
  <c r="J432"/>
  <c r="I432"/>
  <c r="J431"/>
  <c r="I431"/>
  <c r="J430"/>
  <c r="I430"/>
  <c r="J429"/>
  <c r="I429"/>
  <c r="J428"/>
  <c r="I428"/>
  <c r="J427"/>
  <c r="I427"/>
  <c r="J426"/>
  <c r="I426"/>
  <c r="J425"/>
  <c r="I425"/>
  <c r="J424"/>
  <c r="I424"/>
  <c r="J423"/>
  <c r="I423"/>
  <c r="J422"/>
  <c r="I422"/>
  <c r="J421"/>
  <c r="I421"/>
  <c r="J420"/>
  <c r="I420"/>
  <c r="J419"/>
  <c r="I419"/>
  <c r="J418"/>
  <c r="I418"/>
  <c r="J417"/>
  <c r="I417"/>
  <c r="J416"/>
  <c r="I416"/>
  <c r="J415"/>
  <c r="I415"/>
  <c r="J414"/>
  <c r="I414"/>
  <c r="J413"/>
  <c r="I413"/>
  <c r="J412"/>
  <c r="I412"/>
  <c r="J411"/>
  <c r="I411"/>
  <c r="J410"/>
  <c r="I410"/>
  <c r="J409"/>
  <c r="I409"/>
  <c r="J408"/>
  <c r="I408"/>
  <c r="J407"/>
  <c r="I407"/>
  <c r="J406"/>
  <c r="I406"/>
  <c r="J405"/>
  <c r="I405"/>
  <c r="J404"/>
  <c r="I404"/>
  <c r="J403"/>
  <c r="I403"/>
  <c r="J402"/>
  <c r="I402"/>
  <c r="J401"/>
  <c r="I401"/>
  <c r="J400"/>
  <c r="I400"/>
  <c r="J399"/>
  <c r="I399"/>
  <c r="J398"/>
  <c r="I398"/>
  <c r="J397"/>
  <c r="I397"/>
  <c r="J395"/>
  <c r="I395"/>
  <c r="J394"/>
  <c r="I394"/>
  <c r="J393"/>
  <c r="I393"/>
  <c r="J392"/>
  <c r="I392"/>
  <c r="J391"/>
  <c r="I391"/>
  <c r="J389"/>
  <c r="I389"/>
  <c r="J388"/>
  <c r="I388"/>
  <c r="J387"/>
  <c r="I387"/>
  <c r="J386"/>
  <c r="I386"/>
  <c r="J385"/>
  <c r="I385"/>
  <c r="J384"/>
  <c r="I384"/>
  <c r="J383"/>
  <c r="I383"/>
  <c r="J382"/>
  <c r="I382"/>
  <c r="J381"/>
  <c r="I381"/>
  <c r="J376"/>
  <c r="I376"/>
  <c r="J373"/>
  <c r="I373"/>
  <c r="J371"/>
  <c r="I371"/>
  <c r="J370"/>
  <c r="I370"/>
  <c r="J369"/>
  <c r="I369"/>
  <c r="J368"/>
  <c r="I368"/>
  <c r="J367"/>
  <c r="I367"/>
  <c r="J366"/>
  <c r="I366"/>
  <c r="J364"/>
  <c r="I364"/>
  <c r="J363"/>
  <c r="I363"/>
  <c r="J362"/>
  <c r="I362"/>
  <c r="J361"/>
  <c r="I361"/>
  <c r="J360"/>
  <c r="I360"/>
  <c r="J359"/>
  <c r="I359"/>
  <c r="J358"/>
  <c r="I358"/>
  <c r="J357"/>
  <c r="I357"/>
  <c r="J356"/>
  <c r="I356"/>
  <c r="J355"/>
  <c r="I355"/>
  <c r="J354"/>
  <c r="I354"/>
  <c r="J353"/>
  <c r="K353" s="1"/>
  <c r="L353" s="1"/>
  <c r="I353"/>
  <c r="J352"/>
  <c r="I352"/>
  <c r="J351"/>
  <c r="I351"/>
  <c r="J350"/>
  <c r="I350"/>
  <c r="J349"/>
  <c r="I349"/>
  <c r="J348"/>
  <c r="I348"/>
  <c r="J347"/>
  <c r="I347"/>
  <c r="J346"/>
  <c r="I346"/>
  <c r="J345"/>
  <c r="I345"/>
  <c r="J344"/>
  <c r="I344"/>
  <c r="J343"/>
  <c r="I343"/>
  <c r="J342"/>
  <c r="I342"/>
  <c r="J341"/>
  <c r="I341"/>
  <c r="J340"/>
  <c r="I340"/>
  <c r="J339"/>
  <c r="I339"/>
  <c r="J338"/>
  <c r="I338"/>
  <c r="J337"/>
  <c r="I337"/>
  <c r="J336"/>
  <c r="I336"/>
  <c r="J335"/>
  <c r="I335"/>
  <c r="J334"/>
  <c r="I334"/>
  <c r="J333"/>
  <c r="I333"/>
  <c r="J332"/>
  <c r="I332"/>
  <c r="K332" s="1"/>
  <c r="L332" s="1"/>
  <c r="J331"/>
  <c r="I331"/>
  <c r="J330"/>
  <c r="I330"/>
  <c r="K330" s="1"/>
  <c r="L330" s="1"/>
  <c r="J329"/>
  <c r="K329" s="1"/>
  <c r="L329" s="1"/>
  <c r="I329"/>
  <c r="J328"/>
  <c r="I328"/>
  <c r="J327"/>
  <c r="I327"/>
  <c r="J326"/>
  <c r="I326"/>
  <c r="J325"/>
  <c r="I325"/>
  <c r="J324"/>
  <c r="I324"/>
  <c r="K323"/>
  <c r="L323" s="1"/>
  <c r="J323"/>
  <c r="I323"/>
  <c r="J322"/>
  <c r="I322"/>
  <c r="K322" s="1"/>
  <c r="L322" s="1"/>
  <c r="J321"/>
  <c r="I321"/>
  <c r="J320"/>
  <c r="I320"/>
  <c r="J319"/>
  <c r="I319"/>
  <c r="J318"/>
  <c r="I318"/>
  <c r="J317"/>
  <c r="I317"/>
  <c r="J316"/>
  <c r="I316"/>
  <c r="J315"/>
  <c r="I315"/>
  <c r="J314"/>
  <c r="I314"/>
  <c r="J313"/>
  <c r="I313"/>
  <c r="J312"/>
  <c r="I312"/>
  <c r="J311"/>
  <c r="I311"/>
  <c r="J310"/>
  <c r="I310"/>
  <c r="J309"/>
  <c r="I309"/>
  <c r="J308"/>
  <c r="I308"/>
  <c r="J306"/>
  <c r="I306"/>
  <c r="J305"/>
  <c r="I305"/>
  <c r="J304"/>
  <c r="I304"/>
  <c r="J303"/>
  <c r="I303"/>
  <c r="J302"/>
  <c r="I302"/>
  <c r="J301"/>
  <c r="I301"/>
  <c r="J300"/>
  <c r="I300"/>
  <c r="J299"/>
  <c r="I299"/>
  <c r="J298"/>
  <c r="I298"/>
  <c r="J297"/>
  <c r="I297"/>
  <c r="J296"/>
  <c r="I296"/>
  <c r="J295"/>
  <c r="I295"/>
  <c r="J294"/>
  <c r="I294"/>
  <c r="J293"/>
  <c r="I293"/>
  <c r="J292"/>
  <c r="I292"/>
  <c r="J291"/>
  <c r="I291"/>
  <c r="J290"/>
  <c r="I290"/>
  <c r="J289"/>
  <c r="I289"/>
  <c r="J288"/>
  <c r="I288"/>
  <c r="J287"/>
  <c r="I287"/>
  <c r="J286"/>
  <c r="I286"/>
  <c r="J285"/>
  <c r="I285"/>
  <c r="J284"/>
  <c r="I284"/>
  <c r="J283"/>
  <c r="I283"/>
  <c r="J282"/>
  <c r="I282"/>
  <c r="J281"/>
  <c r="I281"/>
  <c r="J280"/>
  <c r="I280"/>
  <c r="J279"/>
  <c r="I279"/>
  <c r="J278"/>
  <c r="I278"/>
  <c r="J277"/>
  <c r="I277"/>
  <c r="J276"/>
  <c r="I276"/>
  <c r="J275"/>
  <c r="I275"/>
  <c r="J274"/>
  <c r="I274"/>
  <c r="J273"/>
  <c r="I273"/>
  <c r="J272"/>
  <c r="I272"/>
  <c r="J271"/>
  <c r="I271"/>
  <c r="J270"/>
  <c r="I270"/>
  <c r="J269"/>
  <c r="I269"/>
  <c r="J268"/>
  <c r="I268"/>
  <c r="J267"/>
  <c r="I267"/>
  <c r="J266"/>
  <c r="I266"/>
  <c r="J265"/>
  <c r="I265"/>
  <c r="J264"/>
  <c r="I264"/>
  <c r="J262"/>
  <c r="I262"/>
  <c r="J261"/>
  <c r="I261"/>
  <c r="J260"/>
  <c r="I260"/>
  <c r="J259"/>
  <c r="I259"/>
  <c r="J258"/>
  <c r="I258"/>
  <c r="J257"/>
  <c r="I257"/>
  <c r="J256"/>
  <c r="I256"/>
  <c r="J255"/>
  <c r="I255"/>
  <c r="J254"/>
  <c r="I254"/>
  <c r="J253"/>
  <c r="I253"/>
  <c r="J252"/>
  <c r="I252"/>
  <c r="J251"/>
  <c r="I251"/>
  <c r="J250"/>
  <c r="I250"/>
  <c r="J249"/>
  <c r="I249"/>
  <c r="J248"/>
  <c r="I248"/>
  <c r="J247"/>
  <c r="I247"/>
  <c r="J246"/>
  <c r="I246"/>
  <c r="J245"/>
  <c r="I245"/>
  <c r="J244"/>
  <c r="I244"/>
  <c r="J243"/>
  <c r="I243"/>
  <c r="J242"/>
  <c r="I242"/>
  <c r="J241"/>
  <c r="I241"/>
  <c r="J239"/>
  <c r="I239"/>
  <c r="J238"/>
  <c r="I238"/>
  <c r="J237"/>
  <c r="I237"/>
  <c r="J236"/>
  <c r="I236"/>
  <c r="J235"/>
  <c r="I235"/>
  <c r="J234"/>
  <c r="I234"/>
  <c r="J233"/>
  <c r="I233"/>
  <c r="J232"/>
  <c r="I232"/>
  <c r="J231"/>
  <c r="I231"/>
  <c r="J230"/>
  <c r="I230"/>
  <c r="J229"/>
  <c r="I229"/>
  <c r="J228"/>
  <c r="I228"/>
  <c r="J227"/>
  <c r="I227"/>
  <c r="J226"/>
  <c r="I226"/>
  <c r="J225"/>
  <c r="I225"/>
  <c r="J224"/>
  <c r="I224"/>
  <c r="J223"/>
  <c r="I223"/>
  <c r="J221"/>
  <c r="I221"/>
  <c r="J220"/>
  <c r="I220"/>
  <c r="J219"/>
  <c r="I219"/>
  <c r="J216"/>
  <c r="I216"/>
  <c r="J215"/>
  <c r="I215"/>
  <c r="J214"/>
  <c r="I214"/>
  <c r="J213"/>
  <c r="I213"/>
  <c r="J212"/>
  <c r="I212"/>
  <c r="J211"/>
  <c r="I211"/>
  <c r="J210"/>
  <c r="I210"/>
  <c r="J209"/>
  <c r="I209"/>
  <c r="J208"/>
  <c r="I208"/>
  <c r="J207"/>
  <c r="I207"/>
  <c r="J206"/>
  <c r="I206"/>
  <c r="J205"/>
  <c r="I205"/>
  <c r="J203"/>
  <c r="I203"/>
  <c r="J202"/>
  <c r="I202"/>
  <c r="J201"/>
  <c r="I201"/>
  <c r="J200"/>
  <c r="I200"/>
  <c r="J199"/>
  <c r="I199"/>
  <c r="J198"/>
  <c r="I198"/>
  <c r="J197"/>
  <c r="I197"/>
  <c r="J196"/>
  <c r="I196"/>
  <c r="J195"/>
  <c r="I195"/>
  <c r="J194"/>
  <c r="I194"/>
  <c r="K194" s="1"/>
  <c r="L194" s="1"/>
  <c r="J193"/>
  <c r="I193"/>
  <c r="J192"/>
  <c r="I192"/>
  <c r="J191"/>
  <c r="I191"/>
  <c r="K191" s="1"/>
  <c r="L191" s="1"/>
  <c r="J190"/>
  <c r="I190"/>
  <c r="J189"/>
  <c r="I189"/>
  <c r="J188"/>
  <c r="I188"/>
  <c r="J187"/>
  <c r="I187"/>
  <c r="J186"/>
  <c r="I186"/>
  <c r="J185"/>
  <c r="I185"/>
  <c r="J184"/>
  <c r="I184"/>
  <c r="J183"/>
  <c r="I183"/>
  <c r="K183" s="1"/>
  <c r="L183" s="1"/>
  <c r="J182"/>
  <c r="I182"/>
  <c r="J180"/>
  <c r="I180"/>
  <c r="J179"/>
  <c r="I179"/>
  <c r="J178"/>
  <c r="I178"/>
  <c r="J177"/>
  <c r="I177"/>
  <c r="J176"/>
  <c r="I176"/>
  <c r="J175"/>
  <c r="I175"/>
  <c r="J174"/>
  <c r="I174"/>
  <c r="J173"/>
  <c r="I173"/>
  <c r="J172"/>
  <c r="I172"/>
  <c r="J171"/>
  <c r="I171"/>
  <c r="J170"/>
  <c r="I170"/>
  <c r="J168"/>
  <c r="I168"/>
  <c r="J167"/>
  <c r="I167"/>
  <c r="K167" s="1"/>
  <c r="L167" s="1"/>
  <c r="J166"/>
  <c r="I166"/>
  <c r="J165"/>
  <c r="I165"/>
  <c r="K165" s="1"/>
  <c r="L165" s="1"/>
  <c r="J164"/>
  <c r="I164"/>
  <c r="J163"/>
  <c r="I163"/>
  <c r="K163" s="1"/>
  <c r="L163" s="1"/>
  <c r="J162"/>
  <c r="I162"/>
  <c r="J161"/>
  <c r="I161"/>
  <c r="J160"/>
  <c r="I160"/>
  <c r="J159"/>
  <c r="I159"/>
  <c r="J158"/>
  <c r="I158"/>
  <c r="J157"/>
  <c r="I157"/>
  <c r="J156"/>
  <c r="I156"/>
  <c r="J154"/>
  <c r="I154"/>
  <c r="J153"/>
  <c r="I153"/>
  <c r="J152"/>
  <c r="I152"/>
  <c r="J151"/>
  <c r="I151"/>
  <c r="J150"/>
  <c r="I150"/>
  <c r="J149"/>
  <c r="I149"/>
  <c r="J148"/>
  <c r="I148"/>
  <c r="J147"/>
  <c r="I147"/>
  <c r="J146"/>
  <c r="I146"/>
  <c r="J145"/>
  <c r="I145"/>
  <c r="J144"/>
  <c r="I144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J127"/>
  <c r="I127"/>
  <c r="J126"/>
  <c r="I126"/>
  <c r="J123"/>
  <c r="I123"/>
  <c r="J122"/>
  <c r="I122"/>
  <c r="J121"/>
  <c r="I121"/>
  <c r="J119"/>
  <c r="I119"/>
  <c r="J117"/>
  <c r="I117"/>
  <c r="J116"/>
  <c r="I116"/>
  <c r="J114"/>
  <c r="I114"/>
  <c r="J113"/>
  <c r="I113"/>
  <c r="J112"/>
  <c r="I112"/>
  <c r="J111"/>
  <c r="I111"/>
  <c r="J110"/>
  <c r="I110"/>
  <c r="J109"/>
  <c r="I109"/>
  <c r="J108"/>
  <c r="I108"/>
  <c r="J107"/>
  <c r="I107"/>
  <c r="J106"/>
  <c r="I106"/>
  <c r="J103"/>
  <c r="I103"/>
  <c r="J101"/>
  <c r="I101"/>
  <c r="J100"/>
  <c r="I100"/>
  <c r="J98"/>
  <c r="I98"/>
  <c r="J97"/>
  <c r="I97"/>
  <c r="J96"/>
  <c r="I96"/>
  <c r="J95"/>
  <c r="I95"/>
  <c r="J94"/>
  <c r="I94"/>
  <c r="J93"/>
  <c r="I93"/>
  <c r="J90"/>
  <c r="I90"/>
  <c r="J89"/>
  <c r="I89"/>
  <c r="J88"/>
  <c r="I88"/>
  <c r="J87"/>
  <c r="I87"/>
  <c r="J86"/>
  <c r="I86"/>
  <c r="J85"/>
  <c r="I85"/>
  <c r="J83"/>
  <c r="I83"/>
  <c r="J82"/>
  <c r="I82"/>
  <c r="J81"/>
  <c r="I81"/>
  <c r="J79"/>
  <c r="I79"/>
  <c r="J78"/>
  <c r="I78"/>
  <c r="J77"/>
  <c r="I77"/>
  <c r="J76"/>
  <c r="I76"/>
  <c r="J75"/>
  <c r="I75"/>
  <c r="J74"/>
  <c r="I74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23"/>
  <c r="I23"/>
  <c r="J22"/>
  <c r="I22"/>
  <c r="J21"/>
  <c r="I21"/>
  <c r="J20"/>
  <c r="I20"/>
  <c r="J45"/>
  <c r="I45"/>
  <c r="J44"/>
  <c r="I44"/>
  <c r="I43"/>
  <c r="J42"/>
  <c r="I42"/>
  <c r="J41"/>
  <c r="I41"/>
  <c r="J39"/>
  <c r="I39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I24"/>
  <c r="J17"/>
  <c r="I17"/>
  <c r="J15"/>
  <c r="I15"/>
  <c r="K575" l="1"/>
  <c r="L575" s="1"/>
  <c r="K583"/>
  <c r="L583" s="1"/>
  <c r="K585"/>
  <c r="L585" s="1"/>
  <c r="K587"/>
  <c r="L587" s="1"/>
  <c r="K589"/>
  <c r="L589" s="1"/>
  <c r="K591"/>
  <c r="L591" s="1"/>
  <c r="K593"/>
  <c r="L593" s="1"/>
  <c r="K598"/>
  <c r="L598" s="1"/>
  <c r="K600"/>
  <c r="L600" s="1"/>
  <c r="K602"/>
  <c r="L602" s="1"/>
  <c r="K605"/>
  <c r="L605" s="1"/>
  <c r="K607"/>
  <c r="L607" s="1"/>
  <c r="K609"/>
  <c r="L609" s="1"/>
  <c r="K613"/>
  <c r="L613" s="1"/>
  <c r="K641"/>
  <c r="L641" s="1"/>
  <c r="K643"/>
  <c r="L643" s="1"/>
  <c r="K645"/>
  <c r="L645" s="1"/>
  <c r="K649"/>
  <c r="L649" s="1"/>
  <c r="K651"/>
  <c r="L651" s="1"/>
  <c r="K662"/>
  <c r="L662" s="1"/>
  <c r="K668"/>
  <c r="L668" s="1"/>
  <c r="K676"/>
  <c r="L676" s="1"/>
  <c r="K685"/>
  <c r="L685" s="1"/>
  <c r="K688"/>
  <c r="L688" s="1"/>
  <c r="K690"/>
  <c r="L690" s="1"/>
  <c r="K702"/>
  <c r="L702" s="1"/>
  <c r="K704"/>
  <c r="L704" s="1"/>
  <c r="K272"/>
  <c r="L272" s="1"/>
  <c r="K274"/>
  <c r="L274" s="1"/>
  <c r="K296"/>
  <c r="L296" s="1"/>
  <c r="K298"/>
  <c r="L298" s="1"/>
  <c r="K309"/>
  <c r="L309" s="1"/>
  <c r="K315"/>
  <c r="L315" s="1"/>
  <c r="K310"/>
  <c r="L310" s="1"/>
  <c r="K199"/>
  <c r="L199" s="1"/>
  <c r="K203"/>
  <c r="L203" s="1"/>
  <c r="K206"/>
  <c r="L206" s="1"/>
  <c r="K208"/>
  <c r="L208" s="1"/>
  <c r="K210"/>
  <c r="L210" s="1"/>
  <c r="K258"/>
  <c r="L258" s="1"/>
  <c r="K534"/>
  <c r="L534" s="1"/>
  <c r="K198"/>
  <c r="L198" s="1"/>
  <c r="K360"/>
  <c r="L360" s="1"/>
  <c r="K414"/>
  <c r="L414" s="1"/>
  <c r="K416"/>
  <c r="L416" s="1"/>
  <c r="K334"/>
  <c r="L334" s="1"/>
  <c r="K342"/>
  <c r="L342" s="1"/>
  <c r="K346"/>
  <c r="L346" s="1"/>
  <c r="K422"/>
  <c r="L422" s="1"/>
  <c r="K424"/>
  <c r="L424" s="1"/>
  <c r="K520"/>
  <c r="L520" s="1"/>
  <c r="K522"/>
  <c r="L522" s="1"/>
  <c r="K526"/>
  <c r="L526" s="1"/>
  <c r="K528"/>
  <c r="L528" s="1"/>
  <c r="K370"/>
  <c r="L370" s="1"/>
  <c r="K409"/>
  <c r="L409" s="1"/>
  <c r="K425"/>
  <c r="L425" s="1"/>
  <c r="K291"/>
  <c r="L291" s="1"/>
  <c r="K333"/>
  <c r="L333" s="1"/>
  <c r="K335"/>
  <c r="L335" s="1"/>
  <c r="K337"/>
  <c r="L337" s="1"/>
  <c r="K339"/>
  <c r="L339" s="1"/>
  <c r="K341"/>
  <c r="L341" s="1"/>
  <c r="K343"/>
  <c r="L343" s="1"/>
  <c r="K345"/>
  <c r="L345" s="1"/>
  <c r="K351"/>
  <c r="L351" s="1"/>
  <c r="K669"/>
  <c r="L669" s="1"/>
  <c r="K671"/>
  <c r="L671" s="1"/>
  <c r="K675"/>
  <c r="L675" s="1"/>
  <c r="K677"/>
  <c r="L677" s="1"/>
  <c r="K377"/>
  <c r="L377" s="1"/>
  <c r="K39"/>
  <c r="L39" s="1"/>
  <c r="K94"/>
  <c r="L94" s="1"/>
  <c r="K96"/>
  <c r="L96" s="1"/>
  <c r="K110"/>
  <c r="L110" s="1"/>
  <c r="K112"/>
  <c r="L112" s="1"/>
  <c r="K123"/>
  <c r="L123" s="1"/>
  <c r="K164"/>
  <c r="L164" s="1"/>
  <c r="K184"/>
  <c r="L184" s="1"/>
  <c r="K254"/>
  <c r="L254" s="1"/>
  <c r="K271"/>
  <c r="L271" s="1"/>
  <c r="K275"/>
  <c r="L275" s="1"/>
  <c r="K297"/>
  <c r="L297" s="1"/>
  <c r="K308"/>
  <c r="L308" s="1"/>
  <c r="K319"/>
  <c r="L319" s="1"/>
  <c r="K326"/>
  <c r="L326" s="1"/>
  <c r="K336"/>
  <c r="L336" s="1"/>
  <c r="K338"/>
  <c r="L338" s="1"/>
  <c r="K340"/>
  <c r="L340" s="1"/>
  <c r="K349"/>
  <c r="L349" s="1"/>
  <c r="K357"/>
  <c r="L357" s="1"/>
  <c r="K359"/>
  <c r="L359" s="1"/>
  <c r="K361"/>
  <c r="L361" s="1"/>
  <c r="K413"/>
  <c r="L413" s="1"/>
  <c r="K415"/>
  <c r="L415" s="1"/>
  <c r="K417"/>
  <c r="L417" s="1"/>
  <c r="K421"/>
  <c r="L421" s="1"/>
  <c r="K423"/>
  <c r="L423" s="1"/>
  <c r="K514"/>
  <c r="L514" s="1"/>
  <c r="K552"/>
  <c r="L552" s="1"/>
  <c r="K555"/>
  <c r="L555" s="1"/>
  <c r="K557"/>
  <c r="L557" s="1"/>
  <c r="K559"/>
  <c r="L559" s="1"/>
  <c r="K561"/>
  <c r="L561" s="1"/>
  <c r="K563"/>
  <c r="L563" s="1"/>
  <c r="K565"/>
  <c r="L565" s="1"/>
  <c r="K567"/>
  <c r="L567" s="1"/>
  <c r="K570"/>
  <c r="L570" s="1"/>
  <c r="K572"/>
  <c r="L572" s="1"/>
  <c r="K574"/>
  <c r="L574" s="1"/>
  <c r="K584"/>
  <c r="L584" s="1"/>
  <c r="K586"/>
  <c r="L586" s="1"/>
  <c r="K588"/>
  <c r="L588" s="1"/>
  <c r="K590"/>
  <c r="L590" s="1"/>
  <c r="K592"/>
  <c r="L592" s="1"/>
  <c r="K595"/>
  <c r="L595" s="1"/>
  <c r="M594" s="1"/>
  <c r="K610"/>
  <c r="L610" s="1"/>
  <c r="K617"/>
  <c r="L617" s="1"/>
  <c r="K40"/>
  <c r="L40" s="1"/>
  <c r="K17"/>
  <c r="L17" s="1"/>
  <c r="M16" s="1"/>
  <c r="K44"/>
  <c r="L44" s="1"/>
  <c r="K22"/>
  <c r="L22" s="1"/>
  <c r="K25"/>
  <c r="L25" s="1"/>
  <c r="K27"/>
  <c r="L27" s="1"/>
  <c r="K29"/>
  <c r="L29" s="1"/>
  <c r="K31"/>
  <c r="L31" s="1"/>
  <c r="K33"/>
  <c r="L33" s="1"/>
  <c r="K35"/>
  <c r="L35" s="1"/>
  <c r="K37"/>
  <c r="L37" s="1"/>
  <c r="K103"/>
  <c r="L103" s="1"/>
  <c r="M102" s="1"/>
  <c r="K109"/>
  <c r="L109" s="1"/>
  <c r="K159"/>
  <c r="L159" s="1"/>
  <c r="K270"/>
  <c r="L270" s="1"/>
  <c r="K278"/>
  <c r="L278" s="1"/>
  <c r="K282"/>
  <c r="L282" s="1"/>
  <c r="K318"/>
  <c r="L318" s="1"/>
  <c r="K354"/>
  <c r="L354" s="1"/>
  <c r="K362"/>
  <c r="L362" s="1"/>
  <c r="K549"/>
  <c r="L549" s="1"/>
  <c r="K628"/>
  <c r="L628" s="1"/>
  <c r="K630"/>
  <c r="L630" s="1"/>
  <c r="K632"/>
  <c r="L632" s="1"/>
  <c r="K638"/>
  <c r="L638" s="1"/>
  <c r="K42"/>
  <c r="L42" s="1"/>
  <c r="K255"/>
  <c r="L255" s="1"/>
  <c r="K257"/>
  <c r="L257" s="1"/>
  <c r="K314"/>
  <c r="L314" s="1"/>
  <c r="K327"/>
  <c r="L327" s="1"/>
  <c r="K331"/>
  <c r="L331" s="1"/>
  <c r="K344"/>
  <c r="L344" s="1"/>
  <c r="K352"/>
  <c r="L352" s="1"/>
  <c r="K519"/>
  <c r="L519" s="1"/>
  <c r="K521"/>
  <c r="L521" s="1"/>
  <c r="K527"/>
  <c r="L527" s="1"/>
  <c r="K529"/>
  <c r="L529" s="1"/>
  <c r="K674"/>
  <c r="L674" s="1"/>
  <c r="K156"/>
  <c r="L156" s="1"/>
  <c r="K189"/>
  <c r="L189" s="1"/>
  <c r="K212"/>
  <c r="L212" s="1"/>
  <c r="K214"/>
  <c r="L214" s="1"/>
  <c r="K216"/>
  <c r="L216" s="1"/>
  <c r="K220"/>
  <c r="L220" s="1"/>
  <c r="K223"/>
  <c r="L223" s="1"/>
  <c r="K225"/>
  <c r="L225" s="1"/>
  <c r="K227"/>
  <c r="L227" s="1"/>
  <c r="K229"/>
  <c r="L229" s="1"/>
  <c r="K231"/>
  <c r="L231" s="1"/>
  <c r="K233"/>
  <c r="L233" s="1"/>
  <c r="K235"/>
  <c r="L235" s="1"/>
  <c r="K237"/>
  <c r="L237" s="1"/>
  <c r="K239"/>
  <c r="L239" s="1"/>
  <c r="K242"/>
  <c r="L242" s="1"/>
  <c r="K246"/>
  <c r="L246" s="1"/>
  <c r="K248"/>
  <c r="L248" s="1"/>
  <c r="K250"/>
  <c r="L250" s="1"/>
  <c r="K279"/>
  <c r="L279" s="1"/>
  <c r="K281"/>
  <c r="L281" s="1"/>
  <c r="K283"/>
  <c r="L283" s="1"/>
  <c r="K287"/>
  <c r="L287" s="1"/>
  <c r="K289"/>
  <c r="L289" s="1"/>
  <c r="K311"/>
  <c r="L311" s="1"/>
  <c r="K313"/>
  <c r="L313" s="1"/>
  <c r="K316"/>
  <c r="L316" s="1"/>
  <c r="K321"/>
  <c r="L321" s="1"/>
  <c r="K324"/>
  <c r="L324" s="1"/>
  <c r="K347"/>
  <c r="L347" s="1"/>
  <c r="K350"/>
  <c r="L350" s="1"/>
  <c r="K356"/>
  <c r="L356" s="1"/>
  <c r="K363"/>
  <c r="L363" s="1"/>
  <c r="K368"/>
  <c r="L368" s="1"/>
  <c r="K397"/>
  <c r="L397" s="1"/>
  <c r="K399"/>
  <c r="L399" s="1"/>
  <c r="K401"/>
  <c r="L401" s="1"/>
  <c r="K405"/>
  <c r="L405" s="1"/>
  <c r="K407"/>
  <c r="L407" s="1"/>
  <c r="K430"/>
  <c r="L430" s="1"/>
  <c r="K432"/>
  <c r="L432" s="1"/>
  <c r="K438"/>
  <c r="L438" s="1"/>
  <c r="K441"/>
  <c r="L441" s="1"/>
  <c r="K443"/>
  <c r="L443" s="1"/>
  <c r="K445"/>
  <c r="L445" s="1"/>
  <c r="K448"/>
  <c r="L448" s="1"/>
  <c r="K450"/>
  <c r="L450" s="1"/>
  <c r="K453"/>
  <c r="L453" s="1"/>
  <c r="K465"/>
  <c r="L465" s="1"/>
  <c r="K473"/>
  <c r="L473" s="1"/>
  <c r="K476"/>
  <c r="L476" s="1"/>
  <c r="K478"/>
  <c r="L478" s="1"/>
  <c r="K480"/>
  <c r="L480" s="1"/>
  <c r="K482"/>
  <c r="L482" s="1"/>
  <c r="K484"/>
  <c r="L484" s="1"/>
  <c r="K488"/>
  <c r="L488" s="1"/>
  <c r="K490"/>
  <c r="L490" s="1"/>
  <c r="K493"/>
  <c r="L493" s="1"/>
  <c r="K495"/>
  <c r="L495" s="1"/>
  <c r="K497"/>
  <c r="L497" s="1"/>
  <c r="K499"/>
  <c r="L499" s="1"/>
  <c r="K501"/>
  <c r="L501" s="1"/>
  <c r="K510"/>
  <c r="L510" s="1"/>
  <c r="K512"/>
  <c r="L512" s="1"/>
  <c r="K531"/>
  <c r="L531" s="1"/>
  <c r="K535"/>
  <c r="L535" s="1"/>
  <c r="K540"/>
  <c r="L540" s="1"/>
  <c r="K543"/>
  <c r="L543" s="1"/>
  <c r="K545"/>
  <c r="L545" s="1"/>
  <c r="K547"/>
  <c r="L547" s="1"/>
  <c r="K608"/>
  <c r="L608" s="1"/>
  <c r="K614"/>
  <c r="L614" s="1"/>
  <c r="K670"/>
  <c r="L670" s="1"/>
  <c r="K672"/>
  <c r="L672" s="1"/>
  <c r="K684"/>
  <c r="L684" s="1"/>
  <c r="K55"/>
  <c r="L55" s="1"/>
  <c r="K57"/>
  <c r="L57" s="1"/>
  <c r="K59"/>
  <c r="L59" s="1"/>
  <c r="K61"/>
  <c r="L61" s="1"/>
  <c r="K63"/>
  <c r="L63" s="1"/>
  <c r="K77"/>
  <c r="L77" s="1"/>
  <c r="K79"/>
  <c r="L79" s="1"/>
  <c r="K93"/>
  <c r="L93" s="1"/>
  <c r="K111"/>
  <c r="L111" s="1"/>
  <c r="K113"/>
  <c r="L113" s="1"/>
  <c r="K122"/>
  <c r="L122" s="1"/>
  <c r="K157"/>
  <c r="L157" s="1"/>
  <c r="K162"/>
  <c r="L162" s="1"/>
  <c r="K182"/>
  <c r="L182" s="1"/>
  <c r="K200"/>
  <c r="L200" s="1"/>
  <c r="K202"/>
  <c r="L202" s="1"/>
  <c r="K205"/>
  <c r="L205" s="1"/>
  <c r="K207"/>
  <c r="L207" s="1"/>
  <c r="K209"/>
  <c r="L209" s="1"/>
  <c r="K211"/>
  <c r="L211" s="1"/>
  <c r="K213"/>
  <c r="L213" s="1"/>
  <c r="K215"/>
  <c r="L215" s="1"/>
  <c r="K219"/>
  <c r="L219" s="1"/>
  <c r="K221"/>
  <c r="L221" s="1"/>
  <c r="K224"/>
  <c r="L224" s="1"/>
  <c r="K226"/>
  <c r="L226" s="1"/>
  <c r="K228"/>
  <c r="L228" s="1"/>
  <c r="K230"/>
  <c r="L230" s="1"/>
  <c r="K232"/>
  <c r="L232" s="1"/>
  <c r="K234"/>
  <c r="L234" s="1"/>
  <c r="K243"/>
  <c r="L243" s="1"/>
  <c r="K247"/>
  <c r="L247" s="1"/>
  <c r="K262"/>
  <c r="L262" s="1"/>
  <c r="K265"/>
  <c r="L265" s="1"/>
  <c r="K267"/>
  <c r="L267" s="1"/>
  <c r="K288"/>
  <c r="L288" s="1"/>
  <c r="K290"/>
  <c r="L290" s="1"/>
  <c r="K295"/>
  <c r="L295" s="1"/>
  <c r="K312"/>
  <c r="L312" s="1"/>
  <c r="K317"/>
  <c r="L317" s="1"/>
  <c r="K320"/>
  <c r="L320" s="1"/>
  <c r="K325"/>
  <c r="L325" s="1"/>
  <c r="K328"/>
  <c r="L328" s="1"/>
  <c r="K348"/>
  <c r="L348" s="1"/>
  <c r="K355"/>
  <c r="L355" s="1"/>
  <c r="K358"/>
  <c r="L358" s="1"/>
  <c r="K364"/>
  <c r="L364" s="1"/>
  <c r="K367"/>
  <c r="L367" s="1"/>
  <c r="K369"/>
  <c r="L369" s="1"/>
  <c r="K398"/>
  <c r="L398" s="1"/>
  <c r="K400"/>
  <c r="L400" s="1"/>
  <c r="K406"/>
  <c r="L406" s="1"/>
  <c r="K408"/>
  <c r="L408" s="1"/>
  <c r="K429"/>
  <c r="L429" s="1"/>
  <c r="K431"/>
  <c r="L431" s="1"/>
  <c r="K433"/>
  <c r="L433" s="1"/>
  <c r="K437"/>
  <c r="L437" s="1"/>
  <c r="K440"/>
  <c r="L440" s="1"/>
  <c r="K442"/>
  <c r="L442" s="1"/>
  <c r="K444"/>
  <c r="L444" s="1"/>
  <c r="K446"/>
  <c r="L446" s="1"/>
  <c r="K449"/>
  <c r="L449" s="1"/>
  <c r="K452"/>
  <c r="L452" s="1"/>
  <c r="K457"/>
  <c r="L457" s="1"/>
  <c r="K466"/>
  <c r="L466" s="1"/>
  <c r="K468"/>
  <c r="L468" s="1"/>
  <c r="K472"/>
  <c r="L472" s="1"/>
  <c r="K475"/>
  <c r="L475" s="1"/>
  <c r="K477"/>
  <c r="L477" s="1"/>
  <c r="K479"/>
  <c r="L479" s="1"/>
  <c r="K481"/>
  <c r="L481" s="1"/>
  <c r="K511"/>
  <c r="L511" s="1"/>
  <c r="K513"/>
  <c r="L513" s="1"/>
  <c r="K518"/>
  <c r="L518" s="1"/>
  <c r="K536"/>
  <c r="L536" s="1"/>
  <c r="K541"/>
  <c r="L541" s="1"/>
  <c r="K544"/>
  <c r="L544" s="1"/>
  <c r="K548"/>
  <c r="L548" s="1"/>
  <c r="K623"/>
  <c r="L623" s="1"/>
  <c r="M622" s="1"/>
  <c r="K626"/>
  <c r="L626" s="1"/>
  <c r="K635"/>
  <c r="L635" s="1"/>
  <c r="K654"/>
  <c r="L654" s="1"/>
  <c r="M653" s="1"/>
  <c r="N652" s="1"/>
  <c r="C47" i="3" s="1"/>
  <c r="K673" i="2"/>
  <c r="L673" s="1"/>
  <c r="K678"/>
  <c r="L678" s="1"/>
  <c r="K15"/>
  <c r="L15" s="1"/>
  <c r="K26"/>
  <c r="L26" s="1"/>
  <c r="K28"/>
  <c r="L28" s="1"/>
  <c r="K30"/>
  <c r="L30" s="1"/>
  <c r="K32"/>
  <c r="L32" s="1"/>
  <c r="K34"/>
  <c r="L34" s="1"/>
  <c r="K36"/>
  <c r="L36" s="1"/>
  <c r="K41"/>
  <c r="L41" s="1"/>
  <c r="K45"/>
  <c r="L45" s="1"/>
  <c r="K21"/>
  <c r="L21" s="1"/>
  <c r="K74"/>
  <c r="L74" s="1"/>
  <c r="K121"/>
  <c r="L121" s="1"/>
  <c r="K186"/>
  <c r="L186" s="1"/>
  <c r="K190"/>
  <c r="L190" s="1"/>
  <c r="K192"/>
  <c r="L192" s="1"/>
  <c r="K197"/>
  <c r="L197" s="1"/>
  <c r="M307"/>
  <c r="K75"/>
  <c r="L75" s="1"/>
  <c r="K78"/>
  <c r="L78" s="1"/>
  <c r="K98"/>
  <c r="L98" s="1"/>
  <c r="K106"/>
  <c r="L106" s="1"/>
  <c r="K108"/>
  <c r="L108" s="1"/>
  <c r="K116"/>
  <c r="L116" s="1"/>
  <c r="K158"/>
  <c r="L158" s="1"/>
  <c r="K160"/>
  <c r="L160" s="1"/>
  <c r="K170"/>
  <c r="L170" s="1"/>
  <c r="K172"/>
  <c r="L172" s="1"/>
  <c r="K174"/>
  <c r="L174" s="1"/>
  <c r="K176"/>
  <c r="L176" s="1"/>
  <c r="K178"/>
  <c r="L178" s="1"/>
  <c r="K180"/>
  <c r="L180" s="1"/>
  <c r="K188"/>
  <c r="L188" s="1"/>
  <c r="K193"/>
  <c r="L193" s="1"/>
  <c r="K195"/>
  <c r="L195" s="1"/>
  <c r="K683"/>
  <c r="L683" s="1"/>
  <c r="K241"/>
  <c r="L241" s="1"/>
  <c r="K244"/>
  <c r="L244" s="1"/>
  <c r="K251"/>
  <c r="L251" s="1"/>
  <c r="K253"/>
  <c r="L253" s="1"/>
  <c r="K260"/>
  <c r="L260" s="1"/>
  <c r="K268"/>
  <c r="L268" s="1"/>
  <c r="K277"/>
  <c r="L277" s="1"/>
  <c r="K284"/>
  <c r="L284" s="1"/>
  <c r="K286"/>
  <c r="L286" s="1"/>
  <c r="K293"/>
  <c r="L293" s="1"/>
  <c r="K366"/>
  <c r="L366" s="1"/>
  <c r="K373"/>
  <c r="L373" s="1"/>
  <c r="K381"/>
  <c r="L381" s="1"/>
  <c r="K383"/>
  <c r="L383" s="1"/>
  <c r="K385"/>
  <c r="L385" s="1"/>
  <c r="K387"/>
  <c r="L387" s="1"/>
  <c r="K389"/>
  <c r="L389" s="1"/>
  <c r="K392"/>
  <c r="L392" s="1"/>
  <c r="K394"/>
  <c r="L394" s="1"/>
  <c r="K402"/>
  <c r="L402" s="1"/>
  <c r="K404"/>
  <c r="L404" s="1"/>
  <c r="K411"/>
  <c r="L411" s="1"/>
  <c r="K418"/>
  <c r="L418" s="1"/>
  <c r="K420"/>
  <c r="L420" s="1"/>
  <c r="K427"/>
  <c r="L427" s="1"/>
  <c r="K434"/>
  <c r="L434" s="1"/>
  <c r="K436"/>
  <c r="L436" s="1"/>
  <c r="K489"/>
  <c r="L489" s="1"/>
  <c r="K492"/>
  <c r="L492" s="1"/>
  <c r="K494"/>
  <c r="L494" s="1"/>
  <c r="K507"/>
  <c r="L507" s="1"/>
  <c r="M506" s="1"/>
  <c r="K516"/>
  <c r="L516" s="1"/>
  <c r="K523"/>
  <c r="L523" s="1"/>
  <c r="K525"/>
  <c r="L525" s="1"/>
  <c r="K532"/>
  <c r="L532" s="1"/>
  <c r="K551"/>
  <c r="L551" s="1"/>
  <c r="K553"/>
  <c r="L553" s="1"/>
  <c r="K556"/>
  <c r="L556" s="1"/>
  <c r="K558"/>
  <c r="L558" s="1"/>
  <c r="K560"/>
  <c r="L560" s="1"/>
  <c r="K562"/>
  <c r="L562" s="1"/>
  <c r="K564"/>
  <c r="L564" s="1"/>
  <c r="K566"/>
  <c r="L566" s="1"/>
  <c r="K568"/>
  <c r="L568" s="1"/>
  <c r="K571"/>
  <c r="L571" s="1"/>
  <c r="K606"/>
  <c r="L606" s="1"/>
  <c r="K615"/>
  <c r="L615" s="1"/>
  <c r="K642"/>
  <c r="L642" s="1"/>
  <c r="K644"/>
  <c r="L644" s="1"/>
  <c r="K646"/>
  <c r="L646" s="1"/>
  <c r="K661"/>
  <c r="L661" s="1"/>
  <c r="K663"/>
  <c r="L663" s="1"/>
  <c r="K686"/>
  <c r="L686" s="1"/>
  <c r="K689"/>
  <c r="L689" s="1"/>
  <c r="K692"/>
  <c r="L692" s="1"/>
  <c r="M691" s="1"/>
  <c r="K701"/>
  <c r="L701" s="1"/>
  <c r="K703"/>
  <c r="L703" s="1"/>
  <c r="K705"/>
  <c r="L705" s="1"/>
  <c r="K54"/>
  <c r="L54" s="1"/>
  <c r="K56"/>
  <c r="L56" s="1"/>
  <c r="K58"/>
  <c r="L58" s="1"/>
  <c r="K60"/>
  <c r="L60" s="1"/>
  <c r="K62"/>
  <c r="L62" s="1"/>
  <c r="K64"/>
  <c r="L64" s="1"/>
  <c r="K66"/>
  <c r="L66" s="1"/>
  <c r="K68"/>
  <c r="L68" s="1"/>
  <c r="K70"/>
  <c r="L70" s="1"/>
  <c r="K76"/>
  <c r="L76" s="1"/>
  <c r="K95"/>
  <c r="L95" s="1"/>
  <c r="K97"/>
  <c r="L97" s="1"/>
  <c r="K107"/>
  <c r="L107" s="1"/>
  <c r="K114"/>
  <c r="L114" s="1"/>
  <c r="K117"/>
  <c r="L117" s="1"/>
  <c r="K161"/>
  <c r="L161" s="1"/>
  <c r="K166"/>
  <c r="L166" s="1"/>
  <c r="K168"/>
  <c r="L168" s="1"/>
  <c r="K171"/>
  <c r="L171" s="1"/>
  <c r="K173"/>
  <c r="L173" s="1"/>
  <c r="K175"/>
  <c r="L175" s="1"/>
  <c r="K177"/>
  <c r="L177" s="1"/>
  <c r="K179"/>
  <c r="L179" s="1"/>
  <c r="K185"/>
  <c r="L185" s="1"/>
  <c r="K187"/>
  <c r="L187" s="1"/>
  <c r="K196"/>
  <c r="L196" s="1"/>
  <c r="K201"/>
  <c r="L201" s="1"/>
  <c r="K249"/>
  <c r="L249" s="1"/>
  <c r="K256"/>
  <c r="L256" s="1"/>
  <c r="K264"/>
  <c r="L264" s="1"/>
  <c r="K266"/>
  <c r="L266" s="1"/>
  <c r="K273"/>
  <c r="L273" s="1"/>
  <c r="K280"/>
  <c r="L280" s="1"/>
  <c r="M451"/>
  <c r="M471"/>
  <c r="K483"/>
  <c r="L483" s="1"/>
  <c r="M474" s="1"/>
  <c r="K550"/>
  <c r="L550" s="1"/>
  <c r="K599"/>
  <c r="L599" s="1"/>
  <c r="K601"/>
  <c r="L601" s="1"/>
  <c r="K603"/>
  <c r="L603" s="1"/>
  <c r="K611"/>
  <c r="L611" s="1"/>
  <c r="K616"/>
  <c r="L616" s="1"/>
  <c r="K619"/>
  <c r="L619" s="1"/>
  <c r="K621"/>
  <c r="L621" s="1"/>
  <c r="K636"/>
  <c r="L636" s="1"/>
  <c r="K20"/>
  <c r="L20" s="1"/>
  <c r="K23"/>
  <c r="L23" s="1"/>
  <c r="K245"/>
  <c r="L245" s="1"/>
  <c r="K252"/>
  <c r="L252" s="1"/>
  <c r="K259"/>
  <c r="L259" s="1"/>
  <c r="K261"/>
  <c r="L261" s="1"/>
  <c r="K269"/>
  <c r="L269" s="1"/>
  <c r="K276"/>
  <c r="L276" s="1"/>
  <c r="K285"/>
  <c r="L285" s="1"/>
  <c r="K292"/>
  <c r="L292" s="1"/>
  <c r="K294"/>
  <c r="L294" s="1"/>
  <c r="K299"/>
  <c r="L299" s="1"/>
  <c r="K301"/>
  <c r="L301" s="1"/>
  <c r="K303"/>
  <c r="L303" s="1"/>
  <c r="K305"/>
  <c r="L305" s="1"/>
  <c r="K371"/>
  <c r="L371" s="1"/>
  <c r="M365" s="1"/>
  <c r="K376"/>
  <c r="L376" s="1"/>
  <c r="K382"/>
  <c r="L382" s="1"/>
  <c r="K384"/>
  <c r="L384" s="1"/>
  <c r="K386"/>
  <c r="L386" s="1"/>
  <c r="K388"/>
  <c r="L388" s="1"/>
  <c r="K391"/>
  <c r="L391" s="1"/>
  <c r="K393"/>
  <c r="L393" s="1"/>
  <c r="K395"/>
  <c r="L395" s="1"/>
  <c r="K403"/>
  <c r="L403" s="1"/>
  <c r="K410"/>
  <c r="L410" s="1"/>
  <c r="K412"/>
  <c r="L412" s="1"/>
  <c r="K419"/>
  <c r="L419" s="1"/>
  <c r="K426"/>
  <c r="L426" s="1"/>
  <c r="K428"/>
  <c r="L428" s="1"/>
  <c r="K435"/>
  <c r="L435" s="1"/>
  <c r="M487"/>
  <c r="K515"/>
  <c r="L515" s="1"/>
  <c r="K517"/>
  <c r="L517" s="1"/>
  <c r="K524"/>
  <c r="L524" s="1"/>
  <c r="K533"/>
  <c r="L533" s="1"/>
  <c r="K546"/>
  <c r="L546" s="1"/>
  <c r="K573"/>
  <c r="L573" s="1"/>
  <c r="K612"/>
  <c r="L612" s="1"/>
  <c r="K637"/>
  <c r="L637" s="1"/>
  <c r="M120"/>
  <c r="M582"/>
  <c r="M73"/>
  <c r="M155"/>
  <c r="M640"/>
  <c r="N639" s="1"/>
  <c r="C43" i="3" s="1"/>
  <c r="K300" i="2"/>
  <c r="L300" s="1"/>
  <c r="K302"/>
  <c r="L302" s="1"/>
  <c r="K304"/>
  <c r="L304" s="1"/>
  <c r="K306"/>
  <c r="L306" s="1"/>
  <c r="K467"/>
  <c r="L467" s="1"/>
  <c r="K469"/>
  <c r="L469" s="1"/>
  <c r="K82"/>
  <c r="L82" s="1"/>
  <c r="K85"/>
  <c r="L85" s="1"/>
  <c r="K87"/>
  <c r="L87" s="1"/>
  <c r="K89"/>
  <c r="L89" s="1"/>
  <c r="K101"/>
  <c r="L101" s="1"/>
  <c r="K119"/>
  <c r="L119" s="1"/>
  <c r="M118" s="1"/>
  <c r="K127"/>
  <c r="L127" s="1"/>
  <c r="K129"/>
  <c r="L129" s="1"/>
  <c r="K131"/>
  <c r="L131" s="1"/>
  <c r="K133"/>
  <c r="L133" s="1"/>
  <c r="K135"/>
  <c r="L135" s="1"/>
  <c r="K137"/>
  <c r="L137" s="1"/>
  <c r="K139"/>
  <c r="L139" s="1"/>
  <c r="K141"/>
  <c r="L141" s="1"/>
  <c r="K143"/>
  <c r="L143" s="1"/>
  <c r="K145"/>
  <c r="L145" s="1"/>
  <c r="K147"/>
  <c r="L147" s="1"/>
  <c r="K149"/>
  <c r="L149" s="1"/>
  <c r="K151"/>
  <c r="L151" s="1"/>
  <c r="K153"/>
  <c r="L153" s="1"/>
  <c r="K455"/>
  <c r="L455" s="1"/>
  <c r="K459"/>
  <c r="L459" s="1"/>
  <c r="K461"/>
  <c r="L461" s="1"/>
  <c r="K463"/>
  <c r="L463" s="1"/>
  <c r="K503"/>
  <c r="L503" s="1"/>
  <c r="K505"/>
  <c r="L505" s="1"/>
  <c r="K577"/>
  <c r="L577" s="1"/>
  <c r="K579"/>
  <c r="L579" s="1"/>
  <c r="K581"/>
  <c r="L581" s="1"/>
  <c r="K620"/>
  <c r="L620" s="1"/>
  <c r="M618" s="1"/>
  <c r="K650"/>
  <c r="L650" s="1"/>
  <c r="M648" s="1"/>
  <c r="N647" s="1"/>
  <c r="C45" i="3" s="1"/>
  <c r="K657" i="2"/>
  <c r="L657" s="1"/>
  <c r="K659"/>
  <c r="L659" s="1"/>
  <c r="K679"/>
  <c r="L679" s="1"/>
  <c r="K681"/>
  <c r="L681" s="1"/>
  <c r="K695"/>
  <c r="L695" s="1"/>
  <c r="K697"/>
  <c r="L697" s="1"/>
  <c r="K236"/>
  <c r="L236" s="1"/>
  <c r="K238"/>
  <c r="L238" s="1"/>
  <c r="K486"/>
  <c r="L486" s="1"/>
  <c r="M485" s="1"/>
  <c r="K625"/>
  <c r="L625" s="1"/>
  <c r="M624" s="1"/>
  <c r="K629"/>
  <c r="L629" s="1"/>
  <c r="K631"/>
  <c r="L631" s="1"/>
  <c r="K65"/>
  <c r="L65" s="1"/>
  <c r="K67"/>
  <c r="L67" s="1"/>
  <c r="K69"/>
  <c r="L69" s="1"/>
  <c r="K71"/>
  <c r="L71" s="1"/>
  <c r="K81"/>
  <c r="L81" s="1"/>
  <c r="K83"/>
  <c r="L83" s="1"/>
  <c r="K86"/>
  <c r="L86" s="1"/>
  <c r="K88"/>
  <c r="L88" s="1"/>
  <c r="K90"/>
  <c r="L90" s="1"/>
  <c r="K100"/>
  <c r="L100" s="1"/>
  <c r="M99" s="1"/>
  <c r="K126"/>
  <c r="L126" s="1"/>
  <c r="K128"/>
  <c r="L128" s="1"/>
  <c r="K130"/>
  <c r="L130" s="1"/>
  <c r="K132"/>
  <c r="L132" s="1"/>
  <c r="K134"/>
  <c r="L134" s="1"/>
  <c r="K136"/>
  <c r="L136" s="1"/>
  <c r="K138"/>
  <c r="L138" s="1"/>
  <c r="K140"/>
  <c r="L140" s="1"/>
  <c r="K142"/>
  <c r="L142" s="1"/>
  <c r="K144"/>
  <c r="L144" s="1"/>
  <c r="K146"/>
  <c r="L146" s="1"/>
  <c r="K148"/>
  <c r="L148" s="1"/>
  <c r="K150"/>
  <c r="L150" s="1"/>
  <c r="K152"/>
  <c r="L152" s="1"/>
  <c r="K154"/>
  <c r="L154" s="1"/>
  <c r="K456"/>
  <c r="L456" s="1"/>
  <c r="K458"/>
  <c r="L458" s="1"/>
  <c r="K460"/>
  <c r="L460" s="1"/>
  <c r="K462"/>
  <c r="L462" s="1"/>
  <c r="K496"/>
  <c r="L496" s="1"/>
  <c r="K498"/>
  <c r="L498" s="1"/>
  <c r="K500"/>
  <c r="L500" s="1"/>
  <c r="K502"/>
  <c r="L502" s="1"/>
  <c r="K504"/>
  <c r="L504" s="1"/>
  <c r="K578"/>
  <c r="L578" s="1"/>
  <c r="K580"/>
  <c r="L580" s="1"/>
  <c r="K658"/>
  <c r="L658" s="1"/>
  <c r="K680"/>
  <c r="L680" s="1"/>
  <c r="K694"/>
  <c r="L694" s="1"/>
  <c r="K696"/>
  <c r="L696" s="1"/>
  <c r="K698"/>
  <c r="L698" s="1"/>
  <c r="I14"/>
  <c r="M19" l="1"/>
  <c r="N16"/>
  <c r="M542"/>
  <c r="M218"/>
  <c r="M439"/>
  <c r="M464"/>
  <c r="M375"/>
  <c r="N374" s="1"/>
  <c r="C29" i="3" s="1"/>
  <c r="M92" i="2"/>
  <c r="M569"/>
  <c r="M38"/>
  <c r="M554"/>
  <c r="M43"/>
  <c r="P43" i="3"/>
  <c r="R43"/>
  <c r="I43"/>
  <c r="G43"/>
  <c r="N43"/>
  <c r="H43"/>
  <c r="J43"/>
  <c r="E43"/>
  <c r="F43"/>
  <c r="D43"/>
  <c r="O43"/>
  <c r="Q43"/>
  <c r="K43"/>
  <c r="M43"/>
  <c r="L43"/>
  <c r="P47"/>
  <c r="K47"/>
  <c r="R47"/>
  <c r="I47"/>
  <c r="N47"/>
  <c r="J47"/>
  <c r="E47"/>
  <c r="G47"/>
  <c r="F47"/>
  <c r="L47"/>
  <c r="Q47"/>
  <c r="H47"/>
  <c r="O47"/>
  <c r="M47"/>
  <c r="D47"/>
  <c r="M222" i="2"/>
  <c r="P45" i="3"/>
  <c r="I45"/>
  <c r="L45"/>
  <c r="G45"/>
  <c r="E45"/>
  <c r="H45"/>
  <c r="R45"/>
  <c r="Q45"/>
  <c r="O45"/>
  <c r="N45"/>
  <c r="D45"/>
  <c r="J45"/>
  <c r="M45"/>
  <c r="K45"/>
  <c r="F45"/>
  <c r="M447" i="2"/>
  <c r="M24"/>
  <c r="M372"/>
  <c r="M687"/>
  <c r="M539"/>
  <c r="M634"/>
  <c r="N633" s="1"/>
  <c r="C41" i="3" s="1"/>
  <c r="M491" i="2"/>
  <c r="M509"/>
  <c r="N508" s="1"/>
  <c r="C35" i="3" s="1"/>
  <c r="M390" i="2"/>
  <c r="M263"/>
  <c r="M181"/>
  <c r="M604"/>
  <c r="M240"/>
  <c r="M396"/>
  <c r="M597"/>
  <c r="M105"/>
  <c r="M204"/>
  <c r="M80"/>
  <c r="M53"/>
  <c r="N52" s="1"/>
  <c r="C17" i="3" s="1"/>
  <c r="M700" i="2"/>
  <c r="N699" s="1"/>
  <c r="C53" i="3" s="1"/>
  <c r="M682" i="2"/>
  <c r="M667"/>
  <c r="M380"/>
  <c r="M169"/>
  <c r="M627"/>
  <c r="M660"/>
  <c r="M115"/>
  <c r="N470"/>
  <c r="C33" i="3" s="1"/>
  <c r="M656" i="2"/>
  <c r="M454"/>
  <c r="M84"/>
  <c r="N91"/>
  <c r="C21" i="3" s="1"/>
  <c r="M693" i="2"/>
  <c r="M125"/>
  <c r="M576"/>
  <c r="J14"/>
  <c r="K14" s="1"/>
  <c r="L14" s="1"/>
  <c r="M13" s="1"/>
  <c r="N12" s="1"/>
  <c r="P11" i="3" l="1"/>
  <c r="N124" i="2"/>
  <c r="C25" i="3" s="1"/>
  <c r="Q25" s="1"/>
  <c r="P29"/>
  <c r="I29"/>
  <c r="L29"/>
  <c r="E29"/>
  <c r="G29"/>
  <c r="H29"/>
  <c r="O29"/>
  <c r="N29"/>
  <c r="Q29"/>
  <c r="R29"/>
  <c r="D29"/>
  <c r="K29"/>
  <c r="F29"/>
  <c r="M29"/>
  <c r="J29"/>
  <c r="P41"/>
  <c r="K41"/>
  <c r="I41"/>
  <c r="D41"/>
  <c r="E41"/>
  <c r="O41"/>
  <c r="R41"/>
  <c r="Q41"/>
  <c r="G41"/>
  <c r="N41"/>
  <c r="L41"/>
  <c r="J41"/>
  <c r="M41"/>
  <c r="F41"/>
  <c r="H41"/>
  <c r="P17"/>
  <c r="G17"/>
  <c r="J17"/>
  <c r="E17"/>
  <c r="L17"/>
  <c r="Q17"/>
  <c r="F17"/>
  <c r="D17"/>
  <c r="O17"/>
  <c r="R17"/>
  <c r="M17"/>
  <c r="H17"/>
  <c r="K17"/>
  <c r="N17"/>
  <c r="I17"/>
  <c r="N217" i="2"/>
  <c r="C27" i="3" s="1"/>
  <c r="M538" i="2"/>
  <c r="N537" s="1"/>
  <c r="C37" i="3" s="1"/>
  <c r="N11"/>
  <c r="J11"/>
  <c r="Q11"/>
  <c r="M11"/>
  <c r="P33"/>
  <c r="I33"/>
  <c r="D33"/>
  <c r="E33"/>
  <c r="R33"/>
  <c r="Q33"/>
  <c r="O33"/>
  <c r="N33"/>
  <c r="L33"/>
  <c r="G33"/>
  <c r="J33"/>
  <c r="M33"/>
  <c r="K33"/>
  <c r="F33"/>
  <c r="H33"/>
  <c r="P53"/>
  <c r="O53"/>
  <c r="I53"/>
  <c r="L53"/>
  <c r="K53"/>
  <c r="E53"/>
  <c r="H53"/>
  <c r="G53"/>
  <c r="R53"/>
  <c r="Q53"/>
  <c r="N53"/>
  <c r="D53"/>
  <c r="J53"/>
  <c r="M53"/>
  <c r="F53"/>
  <c r="P21"/>
  <c r="Q21"/>
  <c r="O21"/>
  <c r="J21"/>
  <c r="M21"/>
  <c r="L21"/>
  <c r="K21"/>
  <c r="F21"/>
  <c r="I21"/>
  <c r="D21"/>
  <c r="G21"/>
  <c r="R21"/>
  <c r="E21"/>
  <c r="H21"/>
  <c r="N21"/>
  <c r="P35"/>
  <c r="R35"/>
  <c r="I35"/>
  <c r="O35"/>
  <c r="N35"/>
  <c r="H35"/>
  <c r="J35"/>
  <c r="E35"/>
  <c r="G35"/>
  <c r="F35"/>
  <c r="D35"/>
  <c r="K35"/>
  <c r="Q35"/>
  <c r="M35"/>
  <c r="L35"/>
  <c r="N655" i="2"/>
  <c r="C49" i="3" s="1"/>
  <c r="N596" i="2"/>
  <c r="C39" i="3" s="1"/>
  <c r="M379" i="2"/>
  <c r="N378" s="1"/>
  <c r="C31" i="3" s="1"/>
  <c r="N104" i="2"/>
  <c r="C23" i="3" s="1"/>
  <c r="N72" i="2"/>
  <c r="C19" i="3" s="1"/>
  <c r="N666" i="2"/>
  <c r="C51" i="3" s="1"/>
  <c r="L11" l="1"/>
  <c r="E11"/>
  <c r="F11"/>
  <c r="K11"/>
  <c r="O11"/>
  <c r="G11"/>
  <c r="I11"/>
  <c r="R11"/>
  <c r="D11"/>
  <c r="H11"/>
  <c r="F25"/>
  <c r="E25"/>
  <c r="I25"/>
  <c r="R25"/>
  <c r="L25"/>
  <c r="M25"/>
  <c r="H25"/>
  <c r="K25"/>
  <c r="P25"/>
  <c r="G25"/>
  <c r="D25"/>
  <c r="N25"/>
  <c r="O25"/>
  <c r="J25"/>
  <c r="C56"/>
  <c r="P51"/>
  <c r="R51"/>
  <c r="I51"/>
  <c r="K51"/>
  <c r="N51"/>
  <c r="H51"/>
  <c r="J51"/>
  <c r="E51"/>
  <c r="F51"/>
  <c r="D51"/>
  <c r="Q51"/>
  <c r="G51"/>
  <c r="M51"/>
  <c r="O51"/>
  <c r="L51"/>
  <c r="P31"/>
  <c r="O31"/>
  <c r="N31"/>
  <c r="I31"/>
  <c r="K31"/>
  <c r="R31"/>
  <c r="G31"/>
  <c r="F31"/>
  <c r="E31"/>
  <c r="J31"/>
  <c r="L31"/>
  <c r="Q31"/>
  <c r="H31"/>
  <c r="M31"/>
  <c r="D31"/>
  <c r="P37"/>
  <c r="I37"/>
  <c r="L37"/>
  <c r="O37"/>
  <c r="E37"/>
  <c r="H37"/>
  <c r="R37"/>
  <c r="Q37"/>
  <c r="K37"/>
  <c r="N37"/>
  <c r="D37"/>
  <c r="J37"/>
  <c r="M37"/>
  <c r="G37"/>
  <c r="F37"/>
  <c r="D19"/>
  <c r="L19"/>
  <c r="K19"/>
  <c r="J19"/>
  <c r="I19"/>
  <c r="P19"/>
  <c r="G19"/>
  <c r="F19"/>
  <c r="E19"/>
  <c r="Q19"/>
  <c r="R19"/>
  <c r="H19"/>
  <c r="O19"/>
  <c r="N19"/>
  <c r="M19"/>
  <c r="P23"/>
  <c r="Q23"/>
  <c r="J23"/>
  <c r="L23"/>
  <c r="O23"/>
  <c r="F23"/>
  <c r="M23"/>
  <c r="D23"/>
  <c r="K23"/>
  <c r="R23"/>
  <c r="I23"/>
  <c r="H23"/>
  <c r="G23"/>
  <c r="N23"/>
  <c r="E23"/>
  <c r="P49"/>
  <c r="O49"/>
  <c r="I49"/>
  <c r="D49"/>
  <c r="K49"/>
  <c r="E49"/>
  <c r="G49"/>
  <c r="R49"/>
  <c r="Q49"/>
  <c r="N49"/>
  <c r="L49"/>
  <c r="J49"/>
  <c r="M49"/>
  <c r="F49"/>
  <c r="H49"/>
  <c r="P39"/>
  <c r="R39"/>
  <c r="I39"/>
  <c r="K39"/>
  <c r="N39"/>
  <c r="J39"/>
  <c r="E39"/>
  <c r="G39"/>
  <c r="F39"/>
  <c r="L39"/>
  <c r="Q39"/>
  <c r="H39"/>
  <c r="M39"/>
  <c r="O39"/>
  <c r="D39"/>
  <c r="P27"/>
  <c r="G27"/>
  <c r="N27"/>
  <c r="I27"/>
  <c r="R27"/>
  <c r="H27"/>
  <c r="F27"/>
  <c r="E27"/>
  <c r="J27"/>
  <c r="D27"/>
  <c r="Q27"/>
  <c r="O27"/>
  <c r="M27"/>
  <c r="K27"/>
  <c r="L27"/>
  <c r="M706" i="2"/>
  <c r="M15" i="3" l="1"/>
  <c r="K15"/>
  <c r="O15"/>
  <c r="H15"/>
  <c r="F15"/>
  <c r="J15"/>
  <c r="R15"/>
  <c r="L15"/>
  <c r="N15"/>
  <c r="G15"/>
  <c r="Q15"/>
  <c r="E15"/>
  <c r="I15"/>
  <c r="P15"/>
  <c r="D15"/>
  <c r="D59" l="1"/>
  <c r="D14" s="1"/>
  <c r="D58"/>
  <c r="Q59"/>
  <c r="Q14" s="1"/>
  <c r="Q13" s="1"/>
  <c r="Q62" s="1"/>
  <c r="R59"/>
  <c r="R14" s="1"/>
  <c r="R13" s="1"/>
  <c r="R62" s="1"/>
  <c r="O59"/>
  <c r="O14" s="1"/>
  <c r="O13" s="1"/>
  <c r="O62" s="1"/>
  <c r="L59"/>
  <c r="L14" s="1"/>
  <c r="L13" s="1"/>
  <c r="L62" s="1"/>
  <c r="I59"/>
  <c r="I14" s="1"/>
  <c r="I13" s="1"/>
  <c r="I62" s="1"/>
  <c r="N59"/>
  <c r="N14" s="1"/>
  <c r="N13" s="1"/>
  <c r="N62" s="1"/>
  <c r="M59"/>
  <c r="M14" s="1"/>
  <c r="M13" s="1"/>
  <c r="M62" s="1"/>
  <c r="P59"/>
  <c r="P14" s="1"/>
  <c r="P13" s="1"/>
  <c r="P62" s="1"/>
  <c r="J59"/>
  <c r="J14" s="1"/>
  <c r="J13" s="1"/>
  <c r="J62" s="1"/>
  <c r="K59"/>
  <c r="K14" s="1"/>
  <c r="K13" s="1"/>
  <c r="K62" s="1"/>
  <c r="D13" l="1"/>
  <c r="D60" s="1"/>
  <c r="G59"/>
  <c r="G14" s="1"/>
  <c r="G13" s="1"/>
  <c r="G62" s="1"/>
  <c r="H59"/>
  <c r="H14" s="1"/>
  <c r="H13" s="1"/>
  <c r="H62" s="1"/>
  <c r="E59"/>
  <c r="E14" s="1"/>
  <c r="E13" s="1"/>
  <c r="E62" s="1"/>
  <c r="E58"/>
  <c r="F58" s="1"/>
  <c r="G58" s="1"/>
  <c r="H58" s="1"/>
  <c r="I58" s="1"/>
  <c r="J58" s="1"/>
  <c r="K58" s="1"/>
  <c r="L58" s="1"/>
  <c r="M58" s="1"/>
  <c r="N58" s="1"/>
  <c r="O58" s="1"/>
  <c r="P58" s="1"/>
  <c r="Q58" s="1"/>
  <c r="R58" s="1"/>
  <c r="F59"/>
  <c r="F14" s="1"/>
  <c r="F13" s="1"/>
  <c r="F62" s="1"/>
  <c r="D62" l="1"/>
  <c r="D63" s="1"/>
  <c r="E63" s="1"/>
  <c r="F63" s="1"/>
  <c r="G63" s="1"/>
  <c r="H63" s="1"/>
  <c r="I63" s="1"/>
  <c r="J63" s="1"/>
  <c r="K63" s="1"/>
  <c r="L63" s="1"/>
  <c r="M63" s="1"/>
  <c r="N63" s="1"/>
  <c r="O63" s="1"/>
  <c r="P63" s="1"/>
  <c r="Q63" s="1"/>
  <c r="R63" s="1"/>
  <c r="D61"/>
  <c r="E61" s="1"/>
  <c r="F61" s="1"/>
  <c r="G61" s="1"/>
  <c r="H61" s="1"/>
  <c r="I61" s="1"/>
  <c r="J61" s="1"/>
  <c r="K61" s="1"/>
  <c r="L61" s="1"/>
  <c r="M61" s="1"/>
  <c r="N61" s="1"/>
  <c r="O61" s="1"/>
  <c r="P61" s="1"/>
  <c r="Q61" s="1"/>
  <c r="R61" s="1"/>
  <c r="C14"/>
</calcChain>
</file>

<file path=xl/comments1.xml><?xml version="1.0" encoding="utf-8"?>
<comments xmlns="http://schemas.openxmlformats.org/spreadsheetml/2006/main">
  <authors>
    <author/>
  </authors>
  <commentList>
    <comment ref="K26" authorId="0">
      <text>
        <r>
          <rPr>
            <sz val="11"/>
            <color rgb="FF000000"/>
            <rFont val="Calibri"/>
            <family val="2"/>
          </rPr>
          <t xml:space="preserve">Metais e acabamentos
</t>
        </r>
      </text>
    </comment>
    <comment ref="R26" authorId="0">
      <text>
        <r>
          <rPr>
            <sz val="11"/>
            <color rgb="FF000000"/>
            <rFont val="Calibri"/>
            <family val="2"/>
          </rPr>
          <t>Metais e acabamentos</t>
        </r>
      </text>
    </comment>
    <comment ref="H28" authorId="0">
      <text>
        <r>
          <rPr>
            <sz val="11"/>
            <color rgb="FF000000"/>
            <rFont val="Calibri"/>
            <family val="2"/>
          </rPr>
          <t>Incluso SE</t>
        </r>
      </text>
    </comment>
    <comment ref="L30" authorId="0">
      <text>
        <r>
          <rPr>
            <sz val="11"/>
            <color rgb="FF000000"/>
            <rFont val="Calibri"/>
            <family val="2"/>
          </rPr>
          <t>Elevador Bloco A</t>
        </r>
      </text>
    </comment>
  </commentList>
</comments>
</file>

<file path=xl/sharedStrings.xml><?xml version="1.0" encoding="utf-8"?>
<sst xmlns="http://schemas.openxmlformats.org/spreadsheetml/2006/main" count="2858" uniqueCount="1620">
  <si>
    <t>ITEM</t>
  </si>
  <si>
    <t>DESCRIÇÃO DO ITEM</t>
  </si>
  <si>
    <t xml:space="preserve">(n.º do CNPJ) </t>
  </si>
  <si>
    <t>UNID.</t>
  </si>
  <si>
    <t>QUANT.</t>
  </si>
  <si>
    <t>UNITÁRIO</t>
  </si>
  <si>
    <t>(razão social da empresa licitante)</t>
  </si>
  <si>
    <t>Responsável Técnico pelo Orçamento:</t>
  </si>
  <si>
    <t>Responsável legal pela empresa:</t>
  </si>
  <si>
    <t>Local e data:</t>
  </si>
  <si>
    <t>SERVIÇO</t>
  </si>
  <si>
    <t>PERCENTUAL DE DESCONTO E TOTAL GERAL DO ORÇAMENTO</t>
  </si>
  <si>
    <t>OBSERVAÇÃO</t>
  </si>
  <si>
    <t>- A planilha deve ser assinada pelo responsável técnico pela sua confecção (Art. 14 Lei 5.194/66), identificado através de carimbo com número do CREA e pelo representante legal da empresa, com carimbo do CNPJ.</t>
  </si>
  <si>
    <t>FONTE</t>
  </si>
  <si>
    <t>VALOR ESTIMADO UFF</t>
  </si>
  <si>
    <t>CÓDIGO</t>
  </si>
  <si>
    <t xml:space="preserve"> CUSTO UNITÁRIO</t>
  </si>
  <si>
    <t>BDI (%)</t>
  </si>
  <si>
    <t xml:space="preserve"> PREÇO UNITÁRIO </t>
  </si>
  <si>
    <t>% DESCONTO</t>
  </si>
  <si>
    <t>PREÇO (R$)</t>
  </si>
  <si>
    <t>TOTAL DO ITEM (R$)</t>
  </si>
  <si>
    <t>SUBITEM</t>
  </si>
  <si>
    <t>CREA/CAU:</t>
  </si>
  <si>
    <t>VALOR PROPOSTO</t>
  </si>
  <si>
    <t>LOCAL: Av. XV de Novembro nº415, Campos dos Goytacazes – RJ.</t>
  </si>
  <si>
    <t>01.00.000</t>
  </si>
  <si>
    <t>PROJETOS</t>
  </si>
  <si>
    <t>01.01.00</t>
  </si>
  <si>
    <t>ADMINISTRAÇÃO LOCAL DA OBRA</t>
  </si>
  <si>
    <t>01.01.01</t>
  </si>
  <si>
    <t>SBC</t>
  </si>
  <si>
    <t>PROJETO "AS BUILT" ARQUITETURA</t>
  </si>
  <si>
    <t>M²</t>
  </si>
  <si>
    <t>01.01.02</t>
  </si>
  <si>
    <t>PROJETO "AS BUILT" DEMAIS INSTALAÇÕES</t>
  </si>
  <si>
    <t>02.00.000</t>
  </si>
  <si>
    <t>02.01.01</t>
  </si>
  <si>
    <t>SINAPI</t>
  </si>
  <si>
    <t>MES</t>
  </si>
  <si>
    <t>MERCADO</t>
  </si>
  <si>
    <t>M³ X MÊS</t>
  </si>
  <si>
    <t>KWH</t>
  </si>
  <si>
    <t xml:space="preserve"> 97033 </t>
  </si>
  <si>
    <t>GUARDA-CORPO EM LAJE PÓS-DESFORMA, PARA ESTRUTURAS EM CONCRETO, COM ESCORAS METÁLICAS ESTRONCADAS NA ESTRUTURA, TRAVESSÕES DE MADEIRA E FECHAMENTO EM TELA DE POLIPROPILENO PARA EDIFICAÇÕES COM ALTURA ATÉ 4 PAVIMENTOS (1 MONTAGEM POR OBRA). AF_11/2017</t>
  </si>
  <si>
    <t>M</t>
  </si>
  <si>
    <t>TELA DE PROTECAO PARA SERVICOS DE FACHADAS EM OBRAS</t>
  </si>
  <si>
    <t xml:space="preserve"> 97067 </t>
  </si>
  <si>
    <t>PLATAFORMA DE PROTEÇÃO PRINCIPAL PARA ALVENARIA ESTRUTURAL PARA SER APOIADA EM ANDAIME, INCLUSIVE MONTAGEM E DESMONTAGEM. AF_11/2017</t>
  </si>
  <si>
    <t xml:space="preserve"> 93287 </t>
  </si>
  <si>
    <t>GUINDASTE HIDRÁULICO AUTOPROPELIDO, COM LANÇA TELESCÓPICA 40 M, CAPACIDADE MÁXIMA 60 T, POTÊNCIA 260 KW - CHP DIURNO. AF_03/2016</t>
  </si>
  <si>
    <t>CHP</t>
  </si>
  <si>
    <t>MONTAGEM E INSTALAÇÃO DE ELEVADOR DE OBRA COM TORRE DE 26M DE ALTURA, TRAÇÃO A CABO DE AÇO, PARA TRANSPORTE DE CARGA</t>
  </si>
  <si>
    <t>UN</t>
  </si>
  <si>
    <t>DESMONTAGEM DE ELEVADOR DE OBRA COM TORRE DE H=26M DE ALTURA, TRAÇÃO A CABO DE AÇO, PARA TRANSPORTE DE CARGA</t>
  </si>
  <si>
    <t>CARGA E DESC. MANUAL DE ANDAIME TUBULAR</t>
  </si>
  <si>
    <t xml:space="preserve"> 93599 </t>
  </si>
  <si>
    <t>TRANSPORTE COM CAMINHÃO BASCULANTE DE 14 M3, EM VIA URBANA PAVIMENTADA, DMT ACIMA DE 30 KM (UNIDADE: TXKM). AF_04/2016</t>
  </si>
  <si>
    <t>TXKM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</si>
  <si>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</si>
  <si>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</si>
  <si>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</si>
  <si>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 xml:space="preserve"> 97063 </t>
  </si>
  <si>
    <t>MONTAGEM E DESMONTAGEM DE ANDAIME MODULAR FACHADEIRO, COM PISO METÁLICO, PARA EDIFICAÇÕES COM MÚLTIPLOS PAVIMENTOS (EXCLUSIVE ANDAIME E LIMPEZA). AF_11/2017</t>
  </si>
  <si>
    <t xml:space="preserve"> 00010527 </t>
  </si>
  <si>
    <t>LOCACAO DE ANDAIME METALICO TUBULAR DE ENCAIXE, TIPO DE TORRE, COM LARGURA DE 1 ATE 1,5 M E ALTURA DE *1,00* M</t>
  </si>
  <si>
    <t>MXMES</t>
  </si>
  <si>
    <t xml:space="preserve"> 97064 </t>
  </si>
  <si>
    <t>MONTAGEM E DESMONTAGEM DE ANDAIME TUBULAR TIPO TORRE (EXCLUSIVE ANDAIME E LIMPEZA). AF_11/2017</t>
  </si>
  <si>
    <t>LIMPEZA PERMANENTE DA OBRA</t>
  </si>
  <si>
    <t xml:space="preserve"> 72895 </t>
  </si>
  <si>
    <t>CARGA, MANOBRAS E DESCARGA DE MATERIAIS DIVERSOS, COM CAMINHAO BASCULANTE 6M3 (CARGA E DESCARGA MANUAIS)</t>
  </si>
  <si>
    <t>M³</t>
  </si>
  <si>
    <t xml:space="preserve"> 97918 </t>
  </si>
  <si>
    <t>TRANSPORTE COM CAMINHÃO BASCULANTE DE 6 M3, EM VIA URBANA PAVIMENTADA, DMT ATÉ 30 KM (UNIDADE: TXKM). AF_01/2018</t>
  </si>
  <si>
    <t>SCO-RJ</t>
  </si>
  <si>
    <t>TC 09.05.0700 (/)</t>
  </si>
  <si>
    <t>DISPOSICAO FINAL DE MATERIAIS E RESIDUOS DE OBRAS EM LOCAIS DE OPERACAO E DISPOSICAO FINAL APROPRIADOS, AUTORIZADOS E/OU LICENCIADOS PELOS ORGAOS DE LICENCIAMENTO E DE CONTROLE AMBIENTAL, MEDIDA MEDIANTE COMPROVANTES COMERCIAIS DE PAGAMENTO - NOTAS FISCAIS OU RECIBOS TIMBRADOS DE DISPOSICAO.</t>
  </si>
  <si>
    <t>T</t>
  </si>
  <si>
    <t>TC 04.10.1000 (/)</t>
  </si>
  <si>
    <t>LOCAÇÃO DE CAÇAMBA DE AÇO TIPO CONTAINER COM 5 M³ DE CAPACIDADE, PARA RETIRADA DE ENTULHO DE OBRA, INCLUSIVE CARREGAMENTO, TRANSPORTE E DESCARREGAMENTO, EXCLUSIVE TAXA PARA DESCARGA EM LOCAIS AUTORIZADOS E LICENCIADOS. CUSTO POR UNIDADE DE CAÇAMBA (OBS. PERÍODO DE PERMANÊNCIA DA CAÇAMBA NA OBRA É DE 48 HORAS.)</t>
  </si>
  <si>
    <t>03.00.000</t>
  </si>
  <si>
    <t>SERVIÇOS PRELIMINARES</t>
  </si>
  <si>
    <t>03.01.00</t>
  </si>
  <si>
    <t>CANTEIRO DE OBRAS</t>
  </si>
  <si>
    <t>03.01.01</t>
  </si>
  <si>
    <t xml:space="preserve"> 93207 </t>
  </si>
  <si>
    <t>EXECUÇÃO DE ESCRITÓRIO EM CANTEIRO DE OBRA EM CHAPA DE MADEIRA COMPENSADA, NÃO INCLUSO MOBILIÁRIO E EQUIPAMENTOS. AF_02/2016</t>
  </si>
  <si>
    <t>03.01.02</t>
  </si>
  <si>
    <t xml:space="preserve"> 93210 </t>
  </si>
  <si>
    <t>EXECUÇÃO DE REFEITÓRIO EM CANTEIRO DE OBRA EM CHAPA DE MADEIRA COMPENSADA, NÃO INCLUSO MOBILIÁRIO E EQUIPAMENTOS. AF_02/2016</t>
  </si>
  <si>
    <t>03.01.03</t>
  </si>
  <si>
    <t xml:space="preserve"> 93213 </t>
  </si>
  <si>
    <t>EXECUÇÃO DE SANITÁRIO E VESTIÁRIO EM CANTEIRO DE OBRA EM ALVENARIA, NÃO INCLUSO MOBILIÁRIO. AF_02/2016</t>
  </si>
  <si>
    <t>03.01.04</t>
  </si>
  <si>
    <t xml:space="preserve"> 00004813 </t>
  </si>
  <si>
    <t>PLACA DE OBRA (PARA CONSTRUCAO CIVIL) EM CHAPA GALVANIZADA *N. 22*, ADESIVADA, DE *2,0 X 1,125* M</t>
  </si>
  <si>
    <t>04.00.000</t>
  </si>
  <si>
    <t>MOVIMENTO DE TERRA</t>
  </si>
  <si>
    <t>05.00.000</t>
  </si>
  <si>
    <t>INFRAESTRUTURA: FUNDAÇÕES SIMPLES (OU DIRETAS)</t>
  </si>
  <si>
    <t>06.00.000</t>
  </si>
  <si>
    <t>INFRAESTRUTURA: FUNDAÇÕES ESPECIAIS (OU INDIRETAS)</t>
  </si>
  <si>
    <t>07.00.000</t>
  </si>
  <si>
    <t>SUPERESTRUTURA</t>
  </si>
  <si>
    <t>07.01.00</t>
  </si>
  <si>
    <t>CONCRETO ARMADO</t>
  </si>
  <si>
    <t>07.01.01</t>
  </si>
  <si>
    <t xml:space="preserve"> 92759 </t>
  </si>
  <si>
    <t>ARMAÇÃO DE PILAR OU VIGA DE UMA ESTRUTURA CONVENCIONAL DE CONCRETO ARMADO EM UM EDIFÍCIO DE MÚLTIPLOS PAVIMENTOS UTILIZANDO AÇO CA-60 DE 5,0 MM - MONTAGEM. AF_12/2015</t>
  </si>
  <si>
    <t>KG</t>
  </si>
  <si>
    <t>07.01.02</t>
  </si>
  <si>
    <t xml:space="preserve"> 92760 </t>
  </si>
  <si>
    <t>ARMAÇÃO DE PILAR OU VIGA DE UMA ESTRUTURA CONVENCIONAL DE CONCRETO ARMADO EM UM EDIFÍCIO DE MÚLTIPLOS PAVIMENTOS UTILIZANDO AÇO CA-50 DE 6,3 MM - MONTAGEM. AF_12/2015</t>
  </si>
  <si>
    <t>07.01.03</t>
  </si>
  <si>
    <t xml:space="preserve"> 92761 </t>
  </si>
  <si>
    <t>ARMAÇÃO DE PILAR OU VIGA DE UMA ESTRUTURA CONVENCIONAL DE CONCRETO ARMADO EM UM EDIFÍCIO DE MÚLTIPLOS PAVIMENTOS UTILIZANDO AÇO CA-50 DE 8,0 MM - MONTAGEM. AF_12/2015</t>
  </si>
  <si>
    <t>07.01.04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</si>
  <si>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</si>
  <si>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</si>
  <si>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>07.01.05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</si>
  <si>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</si>
  <si>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</si>
  <si>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>07.01.06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</si>
  <si>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</si>
  <si>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</si>
  <si>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>07.01.07</t>
  </si>
  <si>
    <t>ARMAÇÃO DE LAJE DE UMA ESTRUTURA CONVENCIONAL DE CONCRETO ARMADO EM UM EDIFÍCIO DE MÚLTIPLOS PAVIMENTOS UTILIZANDO TELA Q-355</t>
  </si>
  <si>
    <t>07.01.08</t>
  </si>
  <si>
    <t xml:space="preserve"> CONCRETO ESTRUTURAL USINADO FCK30MPA COM BOMBEAMENTO (INCLUSO BOMBEAMENTO)</t>
  </si>
  <si>
    <t>M3</t>
  </si>
  <si>
    <t>07.01.09</t>
  </si>
  <si>
    <t xml:space="preserve"> 92874 </t>
  </si>
  <si>
    <t>LANÇAMENTO COM USO DE BOMBA, ADENSAMENTO E ACABAMENTO DE CONCRETO EM ESTRUTURAS. AF_12/2015</t>
  </si>
  <si>
    <t>07.01.10</t>
  </si>
  <si>
    <t xml:space="preserve"> 95938 </t>
  </si>
  <si>
    <t>MONTAGEM E DESMONTAGEM DE FÔRMA PARA ESCADAS, COM 2 LANCES, EM MADEIRA SERRADA, 2 UTILIZAÇÕES. AF_01/2017</t>
  </si>
  <si>
    <t>07.01.11</t>
  </si>
  <si>
    <t xml:space="preserve"> 92500 </t>
  </si>
  <si>
    <t>MONTAGEM E DESMONTAGEM DE FÔRMA DE LAJE NERVURADA COM CUBETA E ASSOALHO COM ÁREA MÉDIA MAIOR QUE 20 M², PÉ-DIREITO DUPLO, EM CHAPA DE MADEIRA COMPENSADA RESINADA, 14 UTILIZAÇÕES. AF_12/2015</t>
  </si>
  <si>
    <t>07.01.12</t>
  </si>
  <si>
    <t xml:space="preserve"> 92512 </t>
  </si>
  <si>
    <t>MONTAGEM E DESMONTAGEM DE FÔRMA DE LAJE MACIÇA COM ÁREA MÉDIA MAIOR QUE 20 M², PÉ-DIREITO DUPLO, EM CHAPA DE MADEIRA COMPENSADA RESINADA, 4 UTILIZAÇÕES. AF_12/2015</t>
  </si>
  <si>
    <t>07.01.13</t>
  </si>
  <si>
    <t xml:space="preserve"> 92474 </t>
  </si>
  <si>
    <t>MONTAGEM E DESMONTAGEM DE FÔRMA DE VIGA, ESCORAMENTO METÁLICO, PÉ-DIREITO DUPLO, EM CHAPA DE MADEIRA PLASTIFICADA, 14 UTILIZAÇÕES. AF_12/2015</t>
  </si>
  <si>
    <t>07.01.14</t>
  </si>
  <si>
    <t xml:space="preserve"> 92424 </t>
  </si>
  <si>
    <t>MONTAGEM E DESMONTAGEM DE FÔRMA DE PILARES RETANGULARES E ESTRUTURAS SIMILARES COM ÁREA MÉDIA DAS SEÇÕES MENOR OU IGUAL A 0,25 M², PÉ-DIREITO DUPLO, EM CHAPA DE MADEIRA COMPENSADA RESINADA, 6 UTILIZAÇÕES. AF_12/2015</t>
  </si>
  <si>
    <t>07.01.15</t>
  </si>
  <si>
    <t>CABAÇAS PLÁSTICAS (ALUGUEL)</t>
  </si>
  <si>
    <t>UN X MÊS</t>
  </si>
  <si>
    <t>07.01.16</t>
  </si>
  <si>
    <t>MONTAGEM E DESMONTAGEM DE CABAÇAS PLÁSTICAS</t>
  </si>
  <si>
    <t xml:space="preserve">UN </t>
  </si>
  <si>
    <t>07.01.17</t>
  </si>
  <si>
    <t xml:space="preserve"> 83516 </t>
  </si>
  <si>
    <t>ESCORAMENTO FORMAS H=3,50 A 4,00 M, COM MADEIRA DE 3A QUALIDADE, NAO APARELHADA, APROVEITAMENTO TABUAS 3X E PRUMOS 4X.</t>
  </si>
  <si>
    <t>07.01.18</t>
  </si>
  <si>
    <t>JUNTA DE DILATACAO E VEDACAO TIPO JEENE, INCLUSO CORTE E REMOCAO DO PAVIMENTO</t>
  </si>
  <si>
    <t>08.00.000</t>
  </si>
  <si>
    <t>ALVENARIA / VEDAÇÃO / DIVISÓRIA</t>
  </si>
  <si>
    <t>08.01.00</t>
  </si>
  <si>
    <t>ALVENARIAS</t>
  </si>
  <si>
    <t>08.01.01</t>
  </si>
  <si>
    <t xml:space="preserve"> 93202 </t>
  </si>
  <si>
    <t>FIXAÇÃO (ENCUNHAMENTO) DE ALVENARIA DE VEDAÇÃO COM TIJOLO MACIÇO. AF_03/2016</t>
  </si>
  <si>
    <t>08.01.02</t>
  </si>
  <si>
    <t>AL 05.25.0403 (/)</t>
  </si>
  <si>
    <t>ALVENARIA DE BLOCOS DE CONCRETO (10X20X40)CM, COM ARGAMASSA DE CIMENTO E AREIA NO TRACO 1:8, EM PAREDES COM VAOS, ATE 3M A 4,5M DE ALTURA, E MEDIDA PELA AREA REAL.</t>
  </si>
  <si>
    <t>M2</t>
  </si>
  <si>
    <t>08.01.03</t>
  </si>
  <si>
    <t>AL 05.20.0450 (/)</t>
  </si>
  <si>
    <t>ALVENARIA DE TIJOLO (10X20X30)CM, DE FUROS REDONDOS COM ARGAMASSA DE CIMENTO E SAIBRO 1:8, EM PAREDE CORRIDAS DE 1 VEZ - 3M A 4,50 M DE ALTURA, E MEDIDA PELA ÁREA REAL</t>
  </si>
  <si>
    <t>08.01.04</t>
  </si>
  <si>
    <t>AL 05.20.0156 (/)</t>
  </si>
  <si>
    <t>ALVENARIA DE TIJOLO (10X20X30)CM, DE FUROS REDONDOS COM ARGAMASSA DE CIMENTO E SAIBRO 1:8, EM PAREDE CORRIDAS DE 1/2 VEZ - 3M A 4,50 M DE ALTURA, E MEDIDA PELA ÁREA REAL</t>
  </si>
  <si>
    <t>08.01.05</t>
  </si>
  <si>
    <t xml:space="preserve"> 93197 </t>
  </si>
  <si>
    <t>CONTRAVERGA MOLDADA IN LOCO EM CONCRETO PARA VÃOS DE MAIS DE 1,5 M DE COMPRIMENTO. AF_03/2016</t>
  </si>
  <si>
    <t>08.01.06</t>
  </si>
  <si>
    <t xml:space="preserve"> 101162 </t>
  </si>
  <si>
    <t>ALVENARIA DE VEDAÇÃO COM ELEMENTO VAZADO DE CERÂMICA (COBOGÓ) DE 7X20X20CM E ARGAMASSA DE ASSENTAMENTO COM PREPARO EM BETONEIRA. AF_05/2020</t>
  </si>
  <si>
    <t>08.02.00</t>
  </si>
  <si>
    <t>DIVISÓRIAS</t>
  </si>
  <si>
    <t>08.02.01</t>
  </si>
  <si>
    <t>DIVISORIA 35MM PAINEL CEGO MIOLO VERMICULITA REVESTIDA C/FORMICA EM CHAPA DE FIBRA DE MADEIRA PRENSADA C/MONTANTES ALUMINIO ANODIZADO NATURAL EM "L" "T" OU "X" INCL PORTAS EXCL SUAS FERRAGENS</t>
  </si>
  <si>
    <t>08.02.02</t>
  </si>
  <si>
    <t xml:space="preserve"> 79627 </t>
  </si>
  <si>
    <t>DIVISORIA EM GRANITO BRANCO POLIDO, ESP = 3CM, ASSENTADO COM ARGAMASSA TRACO 1:4, ARREMATE EM CIMENTO BRANCO, EXCLUSIVE FERRAGENS</t>
  </si>
  <si>
    <t>08.02.03</t>
  </si>
  <si>
    <t>DIVISÓRIA EM GRANITO POLIDO PARA BANCADA E=3CM, LARGURA 80CM - FORNECIMENTO E INSTALAÇÃO</t>
  </si>
  <si>
    <t>08.03.00</t>
  </si>
  <si>
    <t xml:space="preserve">DIVISÓRIAS – AUDITÓRIO </t>
  </si>
  <si>
    <t>08.03.01</t>
  </si>
  <si>
    <t xml:space="preserve"> 87633 </t>
  </si>
  <si>
    <t>CONTRAPISO EM ARGAMASSA PRONTA, PREPARO MECÂNICO COM MISTURADOR 300 KG, APLICADO EM ÁREAS SECAS SOBRE LAJE, ADERIDO, ESPESSURA 3CM. AF_06/2014</t>
  </si>
  <si>
    <t>08.03.02</t>
  </si>
  <si>
    <t>ORÇ</t>
  </si>
  <si>
    <t xml:space="preserve">LÂMINA FLEXÍVEL COMPOSTA DE BORRACHA SINTÉTICA E POLIETILENO, MODELO ACUSTICMIX, COM 1,3MM DE ESPESSURA &amp; POLIETILENO RETICULADO COM 3,0 MM DE ESPESSURA, MARCA LAMIX OU LAYERMIX PLUS </t>
  </si>
  <si>
    <t>08.03.03</t>
  </si>
  <si>
    <t xml:space="preserve"> 98673 </t>
  </si>
  <si>
    <t>PISO VINÍLICO SEMI-FLEXÍVEL EM PLACAS, PADRÃO LISO, ESPESSURA 3,2 MM, FIXADO COM COLA. AF_06/2018</t>
  </si>
  <si>
    <t>08.03.04</t>
  </si>
  <si>
    <t xml:space="preserve"> 00010709 </t>
  </si>
  <si>
    <t>CARPETE DE NYLON EM MANTA PARA TRAFEGO COMERCIAL PESADO, E = 9 A 10 MM (INSTALADO)</t>
  </si>
  <si>
    <t>08.03.05</t>
  </si>
  <si>
    <t>PISO EM MADEIRA LAMINADA</t>
  </si>
  <si>
    <t>08.03.06</t>
  </si>
  <si>
    <t xml:space="preserve"> 84666 </t>
  </si>
  <si>
    <t>POLIMENTO E ENCERAMENTO DE PISO EM MADEIRA</t>
  </si>
  <si>
    <t>09.00.000</t>
  </si>
  <si>
    <t>COBERTURAS</t>
  </si>
  <si>
    <t>09.01.00</t>
  </si>
  <si>
    <t>ESTRUTURA DO TELHADO</t>
  </si>
  <si>
    <t>09.01.01</t>
  </si>
  <si>
    <t xml:space="preserve"> 55960 </t>
  </si>
  <si>
    <t>IMUNIZACAO DE MADEIRAMENTO PARA COBERTURA UTILIZANDO CUPINICIDA INCOLOR</t>
  </si>
  <si>
    <t>09.01.02</t>
  </si>
  <si>
    <t xml:space="preserve"> 100381 </t>
  </si>
  <si>
    <t>FABRICAÇÃO E INSTALAÇÃO DE PONTALETES DE MADEIRA NÃO APARELHADA PARA TELHADOS COM ATÉ 2 ÁGUAS E COM TELHA CERÂMICA OU DE CONCRETO EM EDIFÍCIO INSTITUCIONAL TÉRREO, INCLUSO TRANSPORTE VERTICAL. AF_07/2019</t>
  </si>
  <si>
    <t>09.01.03</t>
  </si>
  <si>
    <t xml:space="preserve"> 94218 </t>
  </si>
  <si>
    <t>TELHAMENTO COM TELHA ESTRUTURAL DE FIBROCIMENTO E= 6 MM, COM ATÉ 2 ÁGUAS, INCLUSO IÇAMENTO. AF_07/2019</t>
  </si>
  <si>
    <t>09.01.04</t>
  </si>
  <si>
    <t xml:space="preserve"> 94451 </t>
  </si>
  <si>
    <t>CUMEEIRA PARA TELHA DE FIBROCIMENTO ESTRUTURAL E = 6 MM, INCLUSO ACESSÓRIOS DE FIXAÇÃO E IÇAMENTO. AF_07/2019</t>
  </si>
  <si>
    <t>09.01.05</t>
  </si>
  <si>
    <t xml:space="preserve"> 94231 </t>
  </si>
  <si>
    <t>RUFO EM CHAPA DE AÇO GALVANIZADO NÚMERO 24, CORTE DE 25 CM, INCLUSO TRANSPORTE VERTICAL. AF_07/2019</t>
  </si>
  <si>
    <t>09.01.06</t>
  </si>
  <si>
    <t>TUBO DE POLIETILENO DE ALTA DENSIDADE, PEAD, PE-80, 110 MM X 10,0 MM PAREDE, ( SDR 11 - PN 12,5 ), INCL. FIXAÇÃO E ASSESSÓRIOS</t>
  </si>
  <si>
    <t>09.02.00</t>
  </si>
  <si>
    <t>CORRIMÃO E GUARDA CORPO</t>
  </si>
  <si>
    <t>09.02.01</t>
  </si>
  <si>
    <t xml:space="preserve"> 99855 </t>
  </si>
  <si>
    <t>CORRIMÃO SIMPLES, DIÂMETRO EXTERNO = 1 1/2", EM AÇO GALVANIZADO. AF_04/2019_P</t>
  </si>
  <si>
    <t>09.02.02</t>
  </si>
  <si>
    <t xml:space="preserve"> 99837 </t>
  </si>
  <si>
    <t>GUARDA-CORPO DE AÇO GALVANIZADO DE 1,10M, MONTANTES TUBULARES DE 1.1/4" ESPAÇADOS DE 1,20M, TRAVESSA SUPERIOR DE 1.1/2", GRADIL FORMADO POR TUBOS HORIZONTAIS DE 1" E VERTICAIS DE 3/4", FIXADO COM CHUMBADOR MECÂNICO. AF_04/2019_P</t>
  </si>
  <si>
    <t>09.03.00</t>
  </si>
  <si>
    <t>ESCADA MARINHEIRO</t>
  </si>
  <si>
    <t>09.03.01</t>
  </si>
  <si>
    <t>ES 04.35.0150 (A)</t>
  </si>
  <si>
    <t>ESCADA DE MARINHEIRO, COM LARGURA DE 0,40M, EXECUTADA EM BARRAS DE (1 1/2"X1/4"), SENDO OS DEGRAUS EM FERRO REDONDO DE 5/8". ESPACADOS DE 0,30CM. FORNECIMENTO E INSTALACAO.(DESONERADO)</t>
  </si>
  <si>
    <t>10.00.00</t>
  </si>
  <si>
    <t>ESQUADRIAS</t>
  </si>
  <si>
    <t>10.01.00</t>
  </si>
  <si>
    <t>PORTAS</t>
  </si>
  <si>
    <t>10.01.01</t>
  </si>
  <si>
    <t xml:space="preserve"> 90843 </t>
  </si>
  <si>
    <t>PM01- KIT DE PORTA DE MADEIRA PARA PINTURA, SEMI-OCA (LEVE OU MÉDIA), PADRÃO MÉDIO, 80X210CM, ESPESSURA DE 3,5CM, ITENS INCLUSOS: DOBRADIÇAS, MONTAGEM E INSTALAÇÃO DO BATENTE, FECHADURA COM EXECUÇÃO DO FURO - FORNECIMENTO E INSTALAÇÃO. AF_12/2019</t>
  </si>
  <si>
    <t>10.01.02</t>
  </si>
  <si>
    <t xml:space="preserve"> 90847 </t>
  </si>
  <si>
    <t>PM02 - KIT DE PORTA DE MADEIRA PARA PINTURA, SEMI-OCA (LEVE OU MÉDIA), PADRÃO MÉDIO, 90X210CM, ESPESSURA DE 3,5CM, ITENS INCLUSOS: DOBRADIÇAS, MONTAGEM E INSTALAÇÃO DO BATENTE, FECHADURA COM EXECUÇÃO DO FURO - FORNECIMENTO E INSTALAÇÃO. AF_12/2019</t>
  </si>
  <si>
    <t>10.01.03</t>
  </si>
  <si>
    <t>PM03 - KIT DE PORTA DE MADEIRA PARA PINTURA, COMVISOR, SEMI-OCA (LEVE OU MÉDIA), PADRÃO MÉDIO, 80X210CM, ESPESSURA DE 3,5CM, ITENS INCLUSOS: DOBRADIÇAS, MONTAGEM E INSTALAÇÃO DO BATENTE, FECHADURA COM EXECUÇÃO DO FURO - FORNECIMENTO E INSTALAÇÃO. AF_12/2019</t>
  </si>
  <si>
    <t>10.01.04</t>
  </si>
  <si>
    <t>PM6 - PORTA DE MADEIRA SARRAFEADA SEMI-OCA EM LAMINADO MELAMÍNICO DE ALTA PRESSÃO 02 FOLHAS -  CONFORME PROJETO - FORNECIMENTO E INSTALAÇÃO</t>
  </si>
  <si>
    <t>10.01.05</t>
  </si>
  <si>
    <t>ES-14.05.0150(/)</t>
  </si>
  <si>
    <t>PORTA EM ALUMINIO ANODIZADO PERFIL SERIE 25 EM VENIZIANA - FORNECIMENTO E INSTALAÇÃO - CONFORME PROJETO</t>
  </si>
  <si>
    <t>10.01.06</t>
  </si>
  <si>
    <t>PORTA DE MADEIRA COMPENSADO NAVAL COM ISOLAMENTO DE LÃ DE ROCHA 1 FOLHAS COM VISOR - CONFORME PROJETO - FORNECIMENTO E INSTALAÇÃO</t>
  </si>
  <si>
    <t>10.01.07</t>
  </si>
  <si>
    <t>PORTA DE MADEIRA COMPENSADO NAVAL COM ISOLAMENTO DE LÃ DE ROCHA 2 FOLHAS COM VISOR - CONFORME PROJETO - FORNECIMENTO E INSTALAÇÃO</t>
  </si>
  <si>
    <t>10.01.08</t>
  </si>
  <si>
    <t xml:space="preserve"> 90838 </t>
  </si>
  <si>
    <t>PORTA CORTA-FOGO 90X210X4CM - FORNECIMENTO E INSTALAÇÃO. AF_12/2019</t>
  </si>
  <si>
    <t>10.01.09</t>
  </si>
  <si>
    <t xml:space="preserve"> 73838/001 </t>
  </si>
  <si>
    <t>PORTA DE VIDRO TEMPERADO, 0,9X2,10M, ESPESSURA 10MM, INCLUSIVE ACESSORIOS</t>
  </si>
  <si>
    <t>10.02.00</t>
  </si>
  <si>
    <t>JANELAS</t>
  </si>
  <si>
    <t>10.02.01</t>
  </si>
  <si>
    <t>ES-14.10.0103(A)</t>
  </si>
  <si>
    <t>ESQUADRIA DE ALUMINO BASCULANTE ANODIZADO PRETO - J01B-J02-J02C-J02B-J02D-J03-J03B-J04-J05-J05B-J05C-J06-J08-J010-J011-J09 - FORNECIMENTO E INSTALAÇÃO</t>
  </si>
  <si>
    <t>10.02.02</t>
  </si>
  <si>
    <t xml:space="preserve">TELA  COM MOLDURA EM ALUMÍNIO ANODIZADO , COR PRETA , COM ALTURA DE 0,30M </t>
  </si>
  <si>
    <t>10.03.00</t>
  </si>
  <si>
    <t>PORTÕES E OUTROS</t>
  </si>
  <si>
    <t>10.03.01</t>
  </si>
  <si>
    <t>PORTAO DE FERRO COM  REQUADRO</t>
  </si>
  <si>
    <t>10.04.00</t>
  </si>
  <si>
    <t>ESQUADRIAS – AUDITÓRIO</t>
  </si>
  <si>
    <t>10.04.01</t>
  </si>
  <si>
    <t>PA1 – PORTA 1 FOLHA DE MADEIRA MACIÇA, REVESTIDA COM LÃ DE ROCHA E MANTA DE CHUMBO, BATENTE CONTRA BATENTE COM BORRACHAS SILICONADAS QUE NÃO RESSECAM, TRAVA RETRÁTIL PARA DEDAÇÃO PERIMÉTRICA ENTRE PISO E PORTA. RW MÍN. = 45DB E ESPESSURA MÍNIMA 70MM DIMENSÕES: 0,78M(L) X 2,10M</t>
  </si>
  <si>
    <t>10.04.02</t>
  </si>
  <si>
    <t>PA2 – PORTA DUPLA DE MADEIRA MACIÇA, REVESTIDA COM LÃ DE ROCHA E MANTA DE CHUMBO, BATENTE CONTRA BATENTE COM BORRACHAS SILICONADAS QUE NÃO RESSECAM, BARRA ANTI PÂNICO, TRAVA RETRÁTIL PARA DEDAÇÃO PERIMÉTRICA ENTRE PISO E PORTA. RW MIN = 45 DB E ESPESSURA MÍNIMA 70MM. DIMENSÕES: 2,00M(L) X 2,10(H)</t>
  </si>
  <si>
    <t>10.04.03</t>
  </si>
  <si>
    <t>JA1 - VISOR PERFIL EM ALUMÍNIO COM ACABAMENTO ANODIZADO PRETO, ESPESSURA DE CHAPA DO PERFIL 1,5MM, ESPESSURA DO PERFIL 46MM. VIDRO INSULADO COM DUPLA SELAGEM COM BUTIL E POLISULFETO, COM POSIÇÃO DO VIRO LAMINADO (3+ PVB DE 0.3 + 3)MM + ESPAÇAMENTO COM AR DESIDRATADO 12MM COM SILICA GRANULADA DE ALTA POTÊNCIA + VIDRO LAMINADO DE (4 + PVB DE 0.3 + 4)MM, COM ESQUADRIAS CERTIFICADAS NO IPT OU COM LAUDO DO PRODUTO ENSAIADO PERÍODO MÍNIMO DE 60 DIAS. RW MÍN = 35 DB. DIMENSÕES: 1,20(C) X 0,15(C) X 0,90(H)</t>
  </si>
  <si>
    <t>11.00.00</t>
  </si>
  <si>
    <t>INSTALAÇÕES HIDRÁULICAS E SANITÁRIAS</t>
  </si>
  <si>
    <t>11.01.00</t>
  </si>
  <si>
    <t>INSTALAÇÃO DE ÁGUA FRIA</t>
  </si>
  <si>
    <t>11.01.01</t>
  </si>
  <si>
    <t xml:space="preserve"> 93358 </t>
  </si>
  <si>
    <t>ESCAVAÇÃO MANUAL DE VALA COM PROFUNDIDADE MENOR OU IGUAL A 1,30 M. AF_03/2016</t>
  </si>
  <si>
    <t>11.01.02</t>
  </si>
  <si>
    <t xml:space="preserve"> 96995 </t>
  </si>
  <si>
    <t>REATERRO MANUAL APILOADO COM SOQUETE. AF_10/2017</t>
  </si>
  <si>
    <t>11.01.03</t>
  </si>
  <si>
    <t xml:space="preserve"> 90443 </t>
  </si>
  <si>
    <t>RASGO EM ALVENARIA PARA RAMAIS/ DISTRIBUIÇÃO COM DIAMETROS MENORES OU IGUAIS A 40 MM. AF_05/2015</t>
  </si>
  <si>
    <t>11.01.04</t>
  </si>
  <si>
    <t xml:space="preserve"> 94501 </t>
  </si>
  <si>
    <t xml:space="preserve"> REGISTRO DE GAVETA BRUTO, LATÃO, ROSCÁVEL, 4, INSTALADO EM RESERVAÇÃO DE ÁGUA DE EDIFICAÇÃO QUE POSSUA RESERVATÓRIO DE FIBRA/FIBROCIMENTO  FORNECIMENTO E INSTALAÇÃO. AF_06/2016</t>
  </si>
  <si>
    <t>11.01.05</t>
  </si>
  <si>
    <t>REGISTRO DE GAVETA BRUTO, LATÃO, ROSCÁVEL, 3”, INSTALADO EM RESERVAÇÃO DE ÁGUA DE EDIFICAÇÃO QUE POSSUA RESERVATÓRIO DE FIBRA/FIBROCIMENTO  FORNECIMENTO E INSTALAÇÃO. AF_06/2016</t>
  </si>
  <si>
    <t>11.01.06</t>
  </si>
  <si>
    <t xml:space="preserve"> 94498 </t>
  </si>
  <si>
    <t>REGISTRO DE GAVETA BRUTO, LATÃO, ROSCÁVEL, 2, INSTALADO EM RESERVAÇÃO DE ÁGUA DE EDIFICAÇÃO QUE POSSUA RESERVATÓRIO DE FIBRA/FIBROCIMENTO  FORNECIMENTO E INSTALAÇÃO. AF_06/2016</t>
  </si>
  <si>
    <t>11.01.07</t>
  </si>
  <si>
    <t xml:space="preserve"> 94497 </t>
  </si>
  <si>
    <t>REGISTRO DE GAVETA BRUTO, LATÃO, ROSCÁVEL, 1 1/2, INSTALADO EM RESERVAÇÃO DE ÁGUA DE EDIFICAÇÃO QUE POSSUA RESERVATÓRIO DE FIBRA/FIBROCIMENTO  FORNECIMENTO E INSTALAÇÃO. AF_06/2016</t>
  </si>
  <si>
    <t>11.01.08</t>
  </si>
  <si>
    <t xml:space="preserve"> 94496 </t>
  </si>
  <si>
    <t>REGISTRO DE GAVETA BRUTO, LATÃO, ROSCÁVEL, 1 1/4, INSTALADO EM RESERVAÇÃO DE ÁGUA DE EDIFICAÇÃO QUE POSSUA RESERVATÓRIO DE FIBRA/FIBROCIMENTO  FORNECIMENTO E INSTALAÇÃO. AF_06/2016</t>
  </si>
  <si>
    <t>11.01.09</t>
  </si>
  <si>
    <t xml:space="preserve"> 94495 </t>
  </si>
  <si>
    <t>REGISTRO DE GAVETA BRUTO, LATÃO, ROSCÁVEL, 1, INSTALADO EM RESERVAÇÃO DE ÁGUA DE EDIFICAÇÃO QUE POSSUA RESERVATÓRIO DE FIBRA/FIBROCIMENTO  FORNECIMENTO E INSTALAÇÃO. AF_06/2016</t>
  </si>
  <si>
    <t>11.01.10</t>
  </si>
  <si>
    <t xml:space="preserve"> 99621 </t>
  </si>
  <si>
    <t>VÁLVULA DE RETENÇÃO HORIZONTAL, DE BRONZE, ROSCÁVEL, 1 1/4" - FORNECIMENTO E INSTALAÇÃO. AF_01/2019</t>
  </si>
  <si>
    <t>11.01.11</t>
  </si>
  <si>
    <t xml:space="preserve"> VALVULA DE RETENCAO VERTICAL ½""</t>
  </si>
  <si>
    <t>11.01.12</t>
  </si>
  <si>
    <t xml:space="preserve"> REGISTRO DE GAVETA (ACABAMENTO INTERNO), LATÃO, ROSCÁVEL, 1 1/4”, COM ACABAMENTO E CANOPLA CROMADOS, INSTALADO EM RESERVAÇÃO DE ÁGUA DE EDIFICAÇÃO QUE POSSUA RESERVATÓRIO DE FIBRA/FIBROCIMENTO  FORNECIMENTO E INSTALAÇÃO. AF_06/2016</t>
  </si>
  <si>
    <t>11.01.13</t>
  </si>
  <si>
    <t xml:space="preserve"> 89356 </t>
  </si>
  <si>
    <t>TUBO, PVC, SOLDÁVEL, DN 25MM, INSTALADO EM RAMAL OU SUB-RAMAL DE ÁGUA - FORNECIMENTO E INSTALAÇÃO. AF_12/2014</t>
  </si>
  <si>
    <t>11.01.14</t>
  </si>
  <si>
    <t xml:space="preserve"> 89357 </t>
  </si>
  <si>
    <t>TUBO, PVC, SOLDÁVEL, DN 32MM, INSTALADO EM RAMAL OU SUB-RAMAL DE ÁGUA - FORNECIMENTO E INSTALAÇÃO. AF_12/2014</t>
  </si>
  <si>
    <t>11.01.15</t>
  </si>
  <si>
    <t xml:space="preserve"> 94650 </t>
  </si>
  <si>
    <t>TUBO, PVC, SOLDÁVEL, DN 40 MM, INSTALADO EM RESERVAÇÃO DE ÁGUA DE EDIFICAÇÃO QUE POSSUA RESERVATÓRIO DE FIBRA/FIBROCIMENTO   FORNECIMENTO E INSTALAÇÃO. AF_06/2016</t>
  </si>
  <si>
    <t>11.01.16</t>
  </si>
  <si>
    <t xml:space="preserve"> 94651 </t>
  </si>
  <si>
    <t>TUBO, PVC, SOLDÁVEL, DN 50 MM, INSTALADO EM RESERVAÇÃO DE ÁGUA DE EDIFICAÇÃO QUE POSSUA RESERVATÓRIO DE FIBRA/FIBROCIMENTO   FORNECIMENTO E INSTALAÇÃO. AF_06/2016</t>
  </si>
  <si>
    <t>11.01.17</t>
  </si>
  <si>
    <t>11.01.18</t>
  </si>
  <si>
    <t xml:space="preserve"> 94652 </t>
  </si>
  <si>
    <t>TUBO, PVC, SOLDÁVEL, DN 60 MM, INSTALADO EM RESERVAÇÃO DE ÁGUA DE EDIFICAÇÃO QUE POSSUA RESERVATÓRIO DE FIBRA/FIBROCIMENTO   FORNECIMENTO E INSTALAÇÃO. AF_06/2016</t>
  </si>
  <si>
    <t>11.01.19</t>
  </si>
  <si>
    <t xml:space="preserve"> 94653 </t>
  </si>
  <si>
    <t>TUBO, PVC, SOLDÁVEL, DN 75 MM, INSTALADO EM RESERVAÇÃO DE ÁGUA DE EDIFICAÇÃO QUE POSSUA RESERVATÓRIO DE FIBRA/FIBROCIMENTO   FORNECIMENTO E INSTALAÇÃO. AF_06/2016</t>
  </si>
  <si>
    <t>11.01.20</t>
  </si>
  <si>
    <t xml:space="preserve"> 94654 </t>
  </si>
  <si>
    <t>TUBO, PVC, SOLDÁVEL, DN 85 MM, INSTALADO EM RESERVAÇÃO DE ÁGUA DE EDIFICAÇÃO QUE POSSUA RESERVATÓRIO DE FIBRA/FIBROCIMENTO   FORNECIMENTO E INSTALAÇÃO. AF_06/2016</t>
  </si>
  <si>
    <t>11.01.21</t>
  </si>
  <si>
    <t xml:space="preserve"> 94655 </t>
  </si>
  <si>
    <t>TUBO, PVC, SOLDÁVEL, DN 110 MM, INSTALADO EM RESERVAÇÃO DE ÁGUA DE EDIFICAÇÃO QUE POSSUA RESERVATÓRIO DE FIBRA/FIBROCIMENTO   FORNECIMENTO E INSTALAÇÃO. AF_06/2016</t>
  </si>
  <si>
    <t>11.01.22</t>
  </si>
  <si>
    <t xml:space="preserve"> 89366 </t>
  </si>
  <si>
    <t>JOELHO 90 GRAUS COM BUCHA DE LATÃO, PVC, SOLDÁVEL, DN 25MM, X 3/4 INSTALADO EM RAMAL OU SUB-RAMAL DE ÁGUA - FORNECIMENTO E INSTALAÇÃO. AF_12/2014</t>
  </si>
  <si>
    <t>11.01.23</t>
  </si>
  <si>
    <t xml:space="preserve"> JOELHO 90 GRAUS COM BUCHA DE LATÃO, PVC, SOLDÁVEL, DN 25MM, X 1/2 INSTALADO EM RAMAL OU SUB-RAMAL DE ÁGUA - FORNECIMENTO E INSTALAÇÃO. AF_12/2014</t>
  </si>
  <si>
    <t>11.01.24</t>
  </si>
  <si>
    <t xml:space="preserve"> 89396 </t>
  </si>
  <si>
    <t>TÊ COM BUCHA DE LATÃO NA BOLSA CENTRAL, PVC, SOLDÁVEL, DN 25MM X 1/2”, INSTALADO EM RAMAL OU SUB-RAMAL DE ÁGUA - FORNECIMENTO E INSTALAÇÃO. AF_12/2014</t>
  </si>
  <si>
    <t>11.01.25</t>
  </si>
  <si>
    <t xml:space="preserve"> 89385 </t>
  </si>
  <si>
    <t>LUVA SOLDÁVEL E COM ROSCA, PVC, SOLDÁVEL, DN 25MM X 3/4”, INSTALADO EM RAMAL OU SUB-RAMAL DE ÁGUA - FORNECIMENTO E INSTALAÇÃO. AF_12/2014</t>
  </si>
  <si>
    <t>11.01.26</t>
  </si>
  <si>
    <t>COMPOSIÇÃO</t>
  </si>
  <si>
    <t>BOMBA SUBMERSÍVEL SDE 2203 - 2CV DANCOR.</t>
  </si>
  <si>
    <t>11.01.27</t>
  </si>
  <si>
    <t xml:space="preserve"> KIT CAVALETE PARA MEDIÇÃO DE ÁGUA - ENTRADA PRINCIPAL, EM AÇO GALVANIZADO DN 32 (1 ¼)  FORNECIMENTO E INSTALAÇÃO (EXCLUSIVE HIDRÔMETRO). AF_11/2016</t>
  </si>
  <si>
    <t>11.01.28</t>
  </si>
  <si>
    <t>TORNEIRA DE BOIA</t>
  </si>
  <si>
    <t>11.01.29</t>
  </si>
  <si>
    <t xml:space="preserve"> 95675 </t>
  </si>
  <si>
    <t>HIDRÔMETRO DN 25 (¾ ), 5,0 M³/H FORNECIMENTO E INSTALAÇÃO. AF_11/2016</t>
  </si>
  <si>
    <t>11.02.00</t>
  </si>
  <si>
    <t>ÁGUAS PLUVIAIS / DRENO AR CONDICIONADO</t>
  </si>
  <si>
    <t>11.02.01</t>
  </si>
  <si>
    <t>11.02.02</t>
  </si>
  <si>
    <t>11.02.03</t>
  </si>
  <si>
    <t>ABERTURA/FECHAMENTO RASGO ALVENARIA PARA TUBOS, FECHAMENTO COM ARGAMASSA TRACO 1:4 (CIMENTO E AREIA)</t>
  </si>
  <si>
    <t>11.02.04</t>
  </si>
  <si>
    <t>TUBO PVC SOLDAVEL AGUA FRIA DN 50MM, INCLUSIVE CONEXOES - FORNECIMENTO E INSTALACAO</t>
  </si>
  <si>
    <t>11.02.05</t>
  </si>
  <si>
    <t xml:space="preserve"> 89580 </t>
  </si>
  <si>
    <t>TUBO PVC, SÉRIE R, ÁGUA PLUVIAL, DN 150 MM, FORNECIDO E INSTALADO EM CONDUTORES VERTICAIS DE ÁGUAS PLUVIAIS. AF_12/2014</t>
  </si>
  <si>
    <t>11.02.06</t>
  </si>
  <si>
    <t xml:space="preserve"> 90712 </t>
  </si>
  <si>
    <t>TUBO DE PVC PARA REDE COLETORA DE ESGOTO DE PAREDE MACIÇA, DN 250 MM, JUNTA ELÁSTICA, INSTALADO EM LOCAL COM NÍVEL ALTO DE INTERFERÊNCIAS - FORNECIMENTO E ASSENTAMENTO. AF_06/2015</t>
  </si>
  <si>
    <t>11.02.07</t>
  </si>
  <si>
    <t xml:space="preserve"> 89482 </t>
  </si>
  <si>
    <t>CAIXA SIFONADA, PVC, DN 100 X 100 X 50 MM, FORNECIDA E INSTALADA EM RAMAIS DE ENCAMINHAMENTO DE ÁGUA PLUVIAL. AF_12/2014</t>
  </si>
  <si>
    <t>11.02.08</t>
  </si>
  <si>
    <t xml:space="preserve"> 74166/001 </t>
  </si>
  <si>
    <t>CAIXA DE INSPEÇÃO EM CONCRETO PRÉ-MOLDADO DN 60CM COM TAMPA H= 60CM - FORNECIMENTO E INSTALACAO</t>
  </si>
  <si>
    <t>11.02.09</t>
  </si>
  <si>
    <t xml:space="preserve"> 89701 </t>
  </si>
  <si>
    <t>TÊ, PVC, SERIE R, ÁGUA PLUVIAL, DN 150 X 150 MM, JUNTA ELÁSTICA, FORNECIDO E INSTALADO EM CONDUTORES VERTICAIS DE ÁGUAS PLUVIAIS. AF_12/2014</t>
  </si>
  <si>
    <t>11.02.10</t>
  </si>
  <si>
    <t xml:space="preserve"> 89592 </t>
  </si>
  <si>
    <t>CURVA 87 GRAUS E 30 MINUTOS, PVC, SERIE R, ÁGUA PLUVIAL, DN 150 MM, JUNTA ELÁSTICA, FORNECIDO E INSTALADO EM CONDUTORES VERTICAIS DE ÁGUAS PLUVIAIS. AF_12/2014</t>
  </si>
  <si>
    <t>11.02.11</t>
  </si>
  <si>
    <t>COMPOSIÇÃO
UFF</t>
  </si>
  <si>
    <t>REF 72285</t>
  </si>
  <si>
    <t xml:space="preserve"> CAIXA DE AREIA 60X60X60CM EM ALVENARIA</t>
  </si>
  <si>
    <t>11.02.12</t>
  </si>
  <si>
    <t>FILTRO AUTOLIMPANTE PARA APROVEITAMENTO DE ÁGUA DE CHUVA , INCL. FILTRO, CONJ. FLUTUANTE, SIFÃO E FREIO</t>
  </si>
  <si>
    <t>11.02.13</t>
  </si>
  <si>
    <t>GRELHA HEMISFÉRICA, DO TIPO RALO ABACAXI FERRO FUNDIDO 150MM</t>
  </si>
  <si>
    <t>11.03.00</t>
  </si>
  <si>
    <t>INSTALAÇÃO DE ESGOTO SANITÁRIO</t>
  </si>
  <si>
    <t>11.03.01</t>
  </si>
  <si>
    <t>11.03.02</t>
  </si>
  <si>
    <t>11.03.03</t>
  </si>
  <si>
    <t>11.03.04</t>
  </si>
  <si>
    <t xml:space="preserve"> 89711 </t>
  </si>
  <si>
    <t>TUBO PVC, SERIE NORMAL, ESGOTO PREDIAL, DN 40 MM, FORNECIDO E INSTALADO EM RAMAL DE DESCARGA OU RAMAL DE ESGOTO SANITÁRIO. AF_12/2014</t>
  </si>
  <si>
    <t>11.03.05</t>
  </si>
  <si>
    <t xml:space="preserve"> 89712 </t>
  </si>
  <si>
    <t>TUBO PVC, SERIE NORMAL, ESGOTO PREDIAL, DN 50 MM, FORNECIDO E INSTALADO EM RAMAL DE DESCARGA OU RAMAL DE ESGOTO SANITÁRIO. AF_12/2014</t>
  </si>
  <si>
    <t>11.03.06</t>
  </si>
  <si>
    <t xml:space="preserve"> 89713 </t>
  </si>
  <si>
    <t>TUBO PVC, SERIE NORMAL, ESGOTO PREDIAL, DN 75 MM, FORNECIDO E INSTALADO EM RAMAL DE DESCARGA OU RAMAL DE ESGOTO SANITÁRIO. AF_12/2014</t>
  </si>
  <si>
    <t>11.03.07</t>
  </si>
  <si>
    <t xml:space="preserve"> 89714 </t>
  </si>
  <si>
    <t>TUBO PVC, SERIE NORMAL, ESGOTO PREDIAL, DN 100 MM, FORNECIDO E INSTALADO EM RAMAL DE DESCARGA OU RAMAL DE ESGOTO SANITÁRIO. AF_12/2014</t>
  </si>
  <si>
    <t>11.03.08</t>
  </si>
  <si>
    <t xml:space="preserve"> 89709 </t>
  </si>
  <si>
    <t>RALO SIFONADO, PVC, DN 100 X 40 MM, JUNTA SOLDÁVEL, FORNECIDO E INSTALADO EM RAMAL DE DESCARGA OU EM RAMAL DE ESGOTO SANITÁRIO. AF_12/2014</t>
  </si>
  <si>
    <t>11.03.09</t>
  </si>
  <si>
    <t xml:space="preserve"> 89707 </t>
  </si>
  <si>
    <t>CAIXA SIFONADA, PVC, DN 100 X 100 X 50 MM, JUNTA ELÁSTICA, FORNECIDA E INSTALADA EM RAMAL DE DESCARGA OU EM RAMAL DE ESGOTO SANITÁRIO. AF_12/2014</t>
  </si>
  <si>
    <t>11.03.10</t>
  </si>
  <si>
    <t>11.03.11</t>
  </si>
  <si>
    <t>CAIXA DE GORDURA DUPLA, CIRCULAR, EM CONCRETO PRÉ-MOLDADO, DIÂMETRO INTERNO = 0,6 M, ALTURA INTERNA = 0,6 M. AF_05/2018</t>
  </si>
  <si>
    <t>11.04.00</t>
  </si>
  <si>
    <t>LOUÇAS E METAIS</t>
  </si>
  <si>
    <t>11.04.01</t>
  </si>
  <si>
    <t>CUBA DE EMBUTIR OVAL EM LOUÇA BRANCA, 35 X 50CM OU EQUIVALENTE - FORNECIMENTO E INSTALAÇÃO. AF_01/2020</t>
  </si>
  <si>
    <t>11.04.02</t>
  </si>
  <si>
    <t xml:space="preserve">SIFÃO 1" X 1 1/4" </t>
  </si>
  <si>
    <t>11.04.03</t>
  </si>
  <si>
    <t xml:space="preserve">VÁLVULA CROMADA 1" P/ LAVATÓRIO </t>
  </si>
  <si>
    <t>11.04.04</t>
  </si>
  <si>
    <t>ENGATE EM PVC FLEXÍVEL</t>
  </si>
  <si>
    <t>11.04.05</t>
  </si>
  <si>
    <t>LAVATÓRIO LOUÇA BRANCA SUSPENSO, 29,5 X 39CM OU EQUIVALENTE, PADRÃO POPULAR - FORNECIMENTO E INSTALAÇÃO. AF_01/2020 – BANH PCD</t>
  </si>
  <si>
    <t>11.04.06</t>
  </si>
  <si>
    <t xml:space="preserve"> 86882 </t>
  </si>
  <si>
    <t>SIFÃO DO TIPO GARRAFA/COPO EM PVC 1.1/4  X 1.1/2 - FORNECIMENTO E INSTALAÇÃO. AF_01/2020</t>
  </si>
  <si>
    <t>11.04.07</t>
  </si>
  <si>
    <t xml:space="preserve"> 86877 </t>
  </si>
  <si>
    <t>VÁLVULA EM METAL CROMADO 1.1/2 X 1.1/2 PARA TANQUE OU LAVATÓRIO, COM OU SEM LADRÃO - FORNECIMENTO E INSTALAÇÃO. AF_01/2020</t>
  </si>
  <si>
    <t>11.04.08</t>
  </si>
  <si>
    <t xml:space="preserve"> 86885 </t>
  </si>
  <si>
    <t>ENGATE FLEXÍVEL EM PLÁSTICO BRANCO, 1/2 X 40CM - FORNECIMENTO E INSTALAÇÃO. AF_01/2020</t>
  </si>
  <si>
    <t>11.04.09</t>
  </si>
  <si>
    <t xml:space="preserve"> 100858 </t>
  </si>
  <si>
    <t>MICTÓRIO SIFONADO LOUÇA BRANCA  PADRÃO MÉDIO  FORNECIMENTO E INSTALAÇÃO. AF_01/2020</t>
  </si>
  <si>
    <t>11.04.10</t>
  </si>
  <si>
    <t xml:space="preserve"> 99635 </t>
  </si>
  <si>
    <t>VÁLVULA DE DESCARGA METÁLICA, BASE 1 1/2 ", ACABAMENTO METALICO CROMADO - FORNECIMENTO E INSTALAÇÃO. AF_01/2019</t>
  </si>
  <si>
    <t>11.04.11</t>
  </si>
  <si>
    <t xml:space="preserve"> 86932 </t>
  </si>
  <si>
    <t>VASO SANITÁRIO SIFONADO COM CAIXA ACOPLADA LOUÇA BRANCA - PADRÃO MÉDIO, INCLUSO ENGATE FLEXÍVEL EM METAL CROMADO, 1/2  X 40CM - FORNECIMENTO E INSTALAÇÃO. AF_01/2020</t>
  </si>
  <si>
    <t>11.04.12</t>
  </si>
  <si>
    <t>11.04.13</t>
  </si>
  <si>
    <t>VASO SANITARIO SIFONADO CONVENCIONAL PARA PCD SEM FURO FRONTAL COM LOUÇA BRANCA SEM ASSENTO, INCLUSO CONJUNTO DE LIGAÇÃO PARA BACIA SANITÁRIA AJUSTÁVEL - FORNECIMENTO E INSTALAÇÃO. AF_01/2020</t>
  </si>
  <si>
    <t>11.04.14</t>
  </si>
  <si>
    <t xml:space="preserve">ASSENTO VOGUE PLUS BRANCO GELO CONFORTO AP52 PCD DECA </t>
  </si>
  <si>
    <t>11.04.15</t>
  </si>
  <si>
    <t>VALVULA DE DESCARGA P/PCD ECO CONFORTO HYDRA</t>
  </si>
  <si>
    <t>11.04.16</t>
  </si>
  <si>
    <t xml:space="preserve"> 86919 </t>
  </si>
  <si>
    <t>TANQUE DE LOUÇA BRANCA COM COLUNA, 30L OU EQUIVALENTE, INCLUSO SIFÃO FLEXÍVEL EM PVC, VÁLVULA METÁLICA E TORNEIRA DE METAL CROMADO PADRÃO MÉDIO - FORNECIMENTO E INSTALAÇÃO. AF_01/2020</t>
  </si>
  <si>
    <t>11.04.17</t>
  </si>
  <si>
    <t>CUBA ACO INOXIDAVEL 56,0X33,0X11,5 CM, COM SIFAO EM METAL CROMADO 1.1/2X1.1/2", VALVULA EM METAL CROMADO TIPO AMERICANA 3.1/2"X1.1/2" PARA PIA - FORNECIMENTO E INSTALACAO</t>
  </si>
  <si>
    <t>11.04.18</t>
  </si>
  <si>
    <t>TORNEIRA EM METAL CROMADA TUBO MOVEL PARA BANCADA 1/2" OU 3/4" PARA PIA DE COZINHA, PADRAO ALTO - FORNECIMENTO E INSTALACAO</t>
  </si>
  <si>
    <t>11.04.19</t>
  </si>
  <si>
    <t>TORNEIRA EM METAL CROMADA 1/2" OU 3/4" PARA JARDIM OU TANQUE, PADRAO ALTO - FORNECIMENTO E INSTALACAO</t>
  </si>
  <si>
    <t>11.04.20</t>
  </si>
  <si>
    <t xml:space="preserve"> 100854 </t>
  </si>
  <si>
    <t>TORNEIRA CROMADA DE MESA PARA LAVATÓRIO COM SENSOR DE PRESENCA. AF_01/2020</t>
  </si>
  <si>
    <t>11.04.21</t>
  </si>
  <si>
    <t xml:space="preserve"> 86915 </t>
  </si>
  <si>
    <t>TORNEIRA CROMADA DE MESA, 1/2 OU 3/4, PARA LAVATÓRIO, PADRÃO MÉDIO - FORNECIMENTO E INSTALAÇÃO. AF_01/2020</t>
  </si>
  <si>
    <t>11.04.22</t>
  </si>
  <si>
    <t>DUCHA HIGIENICA C/ MANGUEIRA PLASTICA E REGISTRO 1/2\"</t>
  </si>
  <si>
    <t>11.05.00</t>
  </si>
  <si>
    <t>ACESSÓRIOS SANITÁRIOS - COPA -  DML - LABORATÓRIOS – BANCADAS</t>
  </si>
  <si>
    <t>11.05.01</t>
  </si>
  <si>
    <t>PORTA PAPEL HIGIENICO DE EMBUTIR CROMADO CRISMETAL 15X15CM</t>
  </si>
  <si>
    <t>11.05.02</t>
  </si>
  <si>
    <t>PORTA-PAPEL TOALHA CAIXA DE ALUMINIO</t>
  </si>
  <si>
    <t>11.05.03</t>
  </si>
  <si>
    <t xml:space="preserve"> SABONETEIRA PLASTICA TIPO DISPENSER PARA SABONETE LIQUIDO COM RESERVATORIO 800 A 1500 ML, INCLUSO FIXAÇÃO. AF_01/2020</t>
  </si>
  <si>
    <t>11.05.04</t>
  </si>
  <si>
    <t>74125/001</t>
  </si>
  <si>
    <t>ESPELHO CRISTAL ESPESSURA 4MM, COM MOLDURA DE MADEIRA</t>
  </si>
  <si>
    <t>11.05.05</t>
  </si>
  <si>
    <t>ESPELHO CRISTAL ESPESSURA 4MM, COM MOLDURA DE MADEIRA   - PNE</t>
  </si>
  <si>
    <t>11.05.06</t>
  </si>
  <si>
    <t xml:space="preserve"> SABONETEIRA 10X17,5CM LOUCA </t>
  </si>
  <si>
    <t>11.05.07</t>
  </si>
  <si>
    <t>BARRA DE APOIO RETA, EM ACO INOX POLIDO, COMPRIMENTO 70 CM, FIXADA NA PAREDE - FORNECIMENTO E INSTALAÇÃO. AF_01/2020</t>
  </si>
  <si>
    <t>11.05.08</t>
  </si>
  <si>
    <t>BARRA DE PROTECAO PARA LAVATORIO EM ACO INOX MODELO U</t>
  </si>
  <si>
    <t>11.05.09</t>
  </si>
  <si>
    <t>PUXADOR PARA PORTA PNE</t>
  </si>
  <si>
    <t>11.05.10</t>
  </si>
  <si>
    <t>BEBEDOURO PRESSAO ELETR.CAP.80 LITROS-ACO INOXIDAVEL COM REFRIGERAÇÃO</t>
  </si>
  <si>
    <t>11.05.11</t>
  </si>
  <si>
    <t xml:space="preserve"> 86895 </t>
  </si>
  <si>
    <t>BANCADA DE GRANITO CINZA POLIDO, DE 0,50 X 0,60 M, PARA LAVATÓRIO - FORNECIMENTO E INSTALAÇÃO. AF_01/2020</t>
  </si>
  <si>
    <t>11.05.12</t>
  </si>
  <si>
    <t xml:space="preserve"> 86889 </t>
  </si>
  <si>
    <t>BANCADA DE GRANITO CINZA POLIDO, DE 1,50 X 0,60 M, PARA PIA DE COZINHA - FORNECIMENTO E INSTALAÇÃO. AF_01/2020</t>
  </si>
  <si>
    <t>12.00.00</t>
  </si>
  <si>
    <t>INSTALAÇÕES ELÉTRICAS</t>
  </si>
  <si>
    <t>12.01.00</t>
  </si>
  <si>
    <t>SERVIÇOS</t>
  </si>
  <si>
    <t>12.01.01</t>
  </si>
  <si>
    <t>12.01.02</t>
  </si>
  <si>
    <t>12.01.03</t>
  </si>
  <si>
    <t>12.02.00</t>
  </si>
  <si>
    <t>LUMINÁRIAS, TOMADAS E ACESSÓRIOS</t>
  </si>
  <si>
    <t>12.02.01</t>
  </si>
  <si>
    <t>LUMINÁRIA DE EMBUTIR EM FORRO DE GESSO, TIPO CALHA, PARA 2 LÂMPADAS FLUORESCENTES LED 600 X 300</t>
  </si>
  <si>
    <t>12.02.02</t>
  </si>
  <si>
    <t>LUMINÁRIA DE EMBUTIR EM FORRO DE GESSO PARA 4 LÂMPADAS TUBULARES LED, DIMENSÕES 600X600</t>
  </si>
  <si>
    <t>12.02.03</t>
  </si>
  <si>
    <t>LUMINÁRIA ARANDELA TIPO MEIA LUA, DE SOBREPOR, COM 1 LÂMPADA FLUORESCENTE DE 15 W, SEM REATOR - FORNECIMENTO E INSTALAÇÃO. AF_02/2020</t>
  </si>
  <si>
    <t>12.02.04</t>
  </si>
  <si>
    <t>LAMPADA LED TUBULAR BIVOLT 18/20 W, BASE G13</t>
  </si>
  <si>
    <t>12.02.05</t>
  </si>
  <si>
    <t>LAMPADA LED 10 W BIVOLT BRANCA, FORMATO TRADICIONAL (BASE E27)</t>
  </si>
  <si>
    <t>12.02.06</t>
  </si>
  <si>
    <t>SINALIZACAO-LUMINARIA SAIDA DE EMERGENCIA LED DUPLA FACE - FORNECIMENTO E INSTALAÇÃO</t>
  </si>
  <si>
    <t>12.02.07</t>
  </si>
  <si>
    <t>LUMINARIA LUZ EMERGENCIA LED 400 LUMENS FAROIS EMBUTIDOS P3</t>
  </si>
  <si>
    <t>12.02.08</t>
  </si>
  <si>
    <t xml:space="preserve"> 97595 </t>
  </si>
  <si>
    <t>SENSOR DE PRESENÇA COM FOTOCÉLULA, FIXAÇÃO EM PAREDE - FORNECIMENTO E INSTALAÇÃO. AF_02/2020</t>
  </si>
  <si>
    <t>12.02.09</t>
  </si>
  <si>
    <t xml:space="preserve"> 91953 </t>
  </si>
  <si>
    <t>INTERRUPTOR SIMPLES (1 MÓDULO), 10A/250V, INCLUINDO SUPORTE E PLACA - FORNECIMENTO E INSTALAÇÃO. AF_12/2015</t>
  </si>
  <si>
    <t>12.02.10</t>
  </si>
  <si>
    <t xml:space="preserve"> 91959 </t>
  </si>
  <si>
    <t>INTERRUPTOR SIMPLES (2 MÓDULOS), 10A/250V, INCLUINDO SUPORTE E PLACA - FORNECIMENTO E INSTALAÇÃO. AF_12/2015</t>
  </si>
  <si>
    <t>12.02.11</t>
  </si>
  <si>
    <t xml:space="preserve"> 91967 </t>
  </si>
  <si>
    <t>INTERRUPTOR SIMPLES (3 MÓDULOS), 10A/250V, INCLUINDO SUPORTE E PLACA - FORNECIMENTO E INSTALAÇÃO. AF_12/2015</t>
  </si>
  <si>
    <t>12.02.12</t>
  </si>
  <si>
    <t xml:space="preserve"> 92004 </t>
  </si>
  <si>
    <t>TOMADA MÉDIA DE EMBUTIR (2 MÓDULOS), 2P+T 10 A, INCLUINDO SUPORTE E PLACA - FORNECIMENTO E INSTALAÇÃO. AF_12/2015</t>
  </si>
  <si>
    <t>12.02.13</t>
  </si>
  <si>
    <t xml:space="preserve"> 91992 </t>
  </si>
  <si>
    <t>TOMADA ALTA DE EMBUTIR (1 MÓDULO), 2P+T 10 A, INCLUINDO SUPORTE E PLACA - FORNECIMENTO E INSTALAÇÃO. AF_12/2015</t>
  </si>
  <si>
    <t>12.02.14</t>
  </si>
  <si>
    <t xml:space="preserve"> 92023 </t>
  </si>
  <si>
    <t>INTERRUPTOR SIMPLES (1 MÓDULO) COM 1 TOMADA DE EMBUTIR 2P+T 10 A,  INCLUINDO SUPORTE E PLACA - FORNECIMENTO E INSTALAÇÃO. AF_12/2015</t>
  </si>
  <si>
    <t>12.02.15</t>
  </si>
  <si>
    <t xml:space="preserve"> 91940 </t>
  </si>
  <si>
    <t>CAIXA RETANGULAR 4" X 2" MÉDIA (1,30 M DO PISO), PVC, INSTALADA EM PAREDE - FORNECIMENTO E INSTALAÇÃO. AF_12/2015</t>
  </si>
  <si>
    <t>12.02.16</t>
  </si>
  <si>
    <t xml:space="preserve"> 91995 </t>
  </si>
  <si>
    <t>TOMADA MÉDIA DE EMBUTIR (1 MÓDULO), 2P+T 20 A, SEM SUPORTE E SEM PLACA - FORNECIMENTO E INSTALAÇÃO. AF_12/2015</t>
  </si>
  <si>
    <t>12.02.17</t>
  </si>
  <si>
    <t>BLOCO AUTONOMO PARA ILUMINACAO EMERGENCIA ALTA POTENCIA 110 W 2 FAROIS LED, ALIMENTAÇÃO 100 - 245 VCA COM AUTONOMIA 3,5 HORAS, PADRÃO ABNT NBR 10898.</t>
  </si>
  <si>
    <t>12.03.00</t>
  </si>
  <si>
    <t>CABOS DE DISTRIBUIÇÃO E ALIMENTADORES</t>
  </si>
  <si>
    <t>12.03.01</t>
  </si>
  <si>
    <t xml:space="preserve"> 91926 </t>
  </si>
  <si>
    <t>CABO DE COBRE FLEXÍVEL ISOLADO, 2,5 MM², ANTI-CHAMA 450/750 V, PARA CIRCUITOS TERMINAIS - FORNECIMENTO E INSTALAÇÃO. AF_12/2015 – EM COR AZUL</t>
  </si>
  <si>
    <t>12.03.02</t>
  </si>
  <si>
    <t>CABO DE COBRE FLEXÍVEL ISOLADO, 2,5 MM², ANTI-CHAMA 450/750 V, PARA CIRCUITOS TERMINAIS - FORNECIMENTO E INSTALAÇÃO. AF_12/2015 – EM COR PRETO</t>
  </si>
  <si>
    <t>12.03.03</t>
  </si>
  <si>
    <t>CABO DE COBRE FLEXÍVEL ISOLADO, 2,5 MM², ANTI-CHAMA 450/750 V, PARA CIRCUITOS TERMINAIS - FORNECIMENTO E INSTALAÇÃO. AF_12/2015 – EM COR VERDE</t>
  </si>
  <si>
    <t>12.03.04</t>
  </si>
  <si>
    <t>CABO DE COBRE FLEXÍVEL ISOLADO, 2,5 MM², ANTI-CHAMA 450/750 V, PARA CIRCUITOS TERMINAIS - FORNECIMENTO E INSTALAÇÃO. AF_12/2015 – EM COR BRANCO</t>
  </si>
  <si>
    <t>12.03.05</t>
  </si>
  <si>
    <t xml:space="preserve"> 91928 </t>
  </si>
  <si>
    <t>CABO DE COBRE FLEXÍVEL ISOLADO, 4 MM², ANTI-CHAMA 450/750 V, PARA CIRCUITOS TERMINAIS - FORNECIMENTO E INSTALAÇÃO. AF_12/2015 – EM COR AZUL</t>
  </si>
  <si>
    <t>12.03.06</t>
  </si>
  <si>
    <t>CABO DE COBRE FLEXÍVEL ISOLADO, 4 MM², ANTI-CHAMA 450/750 V, PARA CIRCUITOS TERMINAIS - FORNECIMENTO E INSTALAÇÃO. AF_12/2015 – EM COR PRETO</t>
  </si>
  <si>
    <t>12.03.07</t>
  </si>
  <si>
    <t>CABO DE COBRE FLEXÍVEL ISOLADO, 4 MM², ANTI-CHAMA 450/750 V, PARA CIRCUITOS TERMINAIS - FORNECIMENTO E INSTALAÇÃO. AF_12/2015 – EM COR VERDE</t>
  </si>
  <si>
    <t>12.03.08</t>
  </si>
  <si>
    <t>CABO DE COBRE FLEXÍVEL ISOLADO, 16 MM², ANTI-CHAMA 450/750 V, PARA CIRCUITOS TERMINAIS - FORNECIMENTO E INSTALAÇÃO. AF_12/2015</t>
  </si>
  <si>
    <t>12.03.09</t>
  </si>
  <si>
    <t>12.03.10</t>
  </si>
  <si>
    <t>12.03.11</t>
  </si>
  <si>
    <t>CABO PP, CORDOPLAST, 450/750V. COMPOSTO POR TERMOPLÁSTICO DE PVC FLEXÍVEL. TRIPOLAR, COM ISOLAÇÃO PRETA, BRANCA, E AZUL CLARO OU VERDE E AMARELA. SEÇÃO NOMINAL DE 2,5MM²</t>
  </si>
  <si>
    <t>12.03.12</t>
  </si>
  <si>
    <t xml:space="preserve"> 92987 </t>
  </si>
  <si>
    <t>CABO DE COBRE FLEXÍVEL ISOLADO, 50 MM², ANTI-CHAMA 450/750 V, PARA DISTRIBUIÇÃO - FORNECIMENTO E INSTALAÇÃO. AF_12/2015  – EM COR PRETO</t>
  </si>
  <si>
    <t>12.03.13</t>
  </si>
  <si>
    <t>CABO DE COBRE FLEXÍVEL ISOLADO, 50 MM², ANTI-CHAMA 450/750 V, PARA DISTRIBUIÇÃO - FORNECIMENTO E INSTALAÇÃO. AF_12/2015  – EM COR AZUL</t>
  </si>
  <si>
    <t>12.03.14</t>
  </si>
  <si>
    <t>CABO DE COBRE FLEXÍVEL ISOLADO, 50 MM², ANTI-CHAMA 450/750 V, PARA DISTRIBUIÇÃO - FORNECIMENTO E INSTALAÇÃO. AF_12/2015  – EM COR VERDE</t>
  </si>
  <si>
    <t>12.03.15</t>
  </si>
  <si>
    <t xml:space="preserve"> 92983 </t>
  </si>
  <si>
    <t>CABO DE COBRE FLEXÍVEL ISOLADO, 25 MM², ANTI-CHAMA 450/750 V, PARA DISTRIBUIÇÃO - FORNECIMENTO E INSTALAÇÃO. AF_12/2015  – EM COR VERDE</t>
  </si>
  <si>
    <t>12.03.16</t>
  </si>
  <si>
    <t xml:space="preserve"> 92997 </t>
  </si>
  <si>
    <t>CABO DE COBRE FLEXÍVEL ISOLADO, 185 MM², ANTI-CHAMA 450/750 V, PARA DISTRIBUIÇÃO - FORNECIMENTO E INSTALAÇÃO. AF_12/2015  – EM COR AZUL</t>
  </si>
  <si>
    <t>12.03.17</t>
  </si>
  <si>
    <t>CABO DE COBRE FLEXÍVEL ISOLADO, 185 MM², ANTI-CHAMA 450/750 V, PARA DISTRIBUIÇÃO - FORNECIMENTO E INSTALAÇÃO. AF_12/2015  – EM COR PRETO</t>
  </si>
  <si>
    <t>12.03.18</t>
  </si>
  <si>
    <t>CABO DE COBRE FLEXÍVEL ISOLADO, 185 MM², ANTI-CHAMA 450/750 V, PARA DISTRIBUIÇÃO - FORNECIMENTO E INSTALAÇÃO. AF_12/2015  – EM COR VERDE</t>
  </si>
  <si>
    <t>12.03.19</t>
  </si>
  <si>
    <t xml:space="preserve"> 92991 </t>
  </si>
  <si>
    <t>CABO DE COBRE FLEXÍVEL ISOLADO, 95 MM², ANTI-CHAMA 450/750 V, PARA DISTRIBUIÇÃO - FORNECIMENTO E INSTALAÇÃO. AF_12/2015  – EM COR VERDE</t>
  </si>
  <si>
    <t>12.03.20</t>
  </si>
  <si>
    <t>CABO DE COBRE FLEXÍVEL ISOLADO, 95 MM², ANTI-CHAMA 450/750 V, PARA DISTRIBUIÇÃO - FORNECIMENTO E INSTALAÇÃO. AF_12/2015  – EM COR AZUL</t>
  </si>
  <si>
    <t>12.03.21</t>
  </si>
  <si>
    <t>CABO DE COBRE FLEXÍVEL ISOLADO, 95 MM², ANTI-CHAMA 450/750 V, PARA DISTRIBUIÇÃO - FORNECIMENTO E INSTALAÇÃO. AF_12/2015  – EM COR PRETO</t>
  </si>
  <si>
    <t>12.03.22</t>
  </si>
  <si>
    <t>ELETRODUTO KANAFLEX 4</t>
  </si>
  <si>
    <t>METROS</t>
  </si>
  <si>
    <t>12.04.00</t>
  </si>
  <si>
    <t>DUTOS, ELETROCALHAS E ACESSÓRIOS</t>
  </si>
  <si>
    <t>12.04.01</t>
  </si>
  <si>
    <t>IT 24.180150 (/)</t>
  </si>
  <si>
    <t>ELETROCALHA METÁLICA PERFURADA GALVANIZADA A QUENTE, CHAPA#16 (ESPESSURA 2MM). DIM 100X100MM</t>
  </si>
  <si>
    <t>12.04.02</t>
  </si>
  <si>
    <t>IT 24.180050 (A)</t>
  </si>
  <si>
    <t>ELETROCALHA METÁLICA PERFURADA GALVANIZADA A QUENTE, CHAPA#16 (ESPESSURA 2MM).DIM. 200X100MM</t>
  </si>
  <si>
    <t>12.04.03</t>
  </si>
  <si>
    <t>IT 24.180250 (/)</t>
  </si>
  <si>
    <t>ELETROCALHA METÁLICA PERFURADA GALVANIZADA A QUENTE, CHAPA#16 (ESPESSURA 2MM).DIM. 300X100MM</t>
  </si>
  <si>
    <t>12.04.04</t>
  </si>
  <si>
    <t>IT 24.180100 (A)</t>
  </si>
  <si>
    <t>ELETROCALHA METÁLICA PERFURADA GALVANIZADA A QUENTE, CHAPA#16 (ESPESSURA 2MM).DIM. 500X100MM</t>
  </si>
  <si>
    <t>12.04.05</t>
  </si>
  <si>
    <t>COTOVELO RETO 90° GALVANIZADO A QUENTE CHAPA #16. DIM 300X100MM</t>
  </si>
  <si>
    <t>PEÇA</t>
  </si>
  <si>
    <t>12.04.06</t>
  </si>
  <si>
    <t>TE RETO 90° CHAPA #16 DIM 100X100MM</t>
  </si>
  <si>
    <t>12.04.07</t>
  </si>
  <si>
    <t>COTOVELO RETO 90° GALVANIZADO A QUENTE CHAPA #16. DIM 100X100MM</t>
  </si>
  <si>
    <t>12.04.08</t>
  </si>
  <si>
    <t>COTOVELO RETO 90° GALVANIZADO A QUENTE CHAPA #16. DIM 500X100MM</t>
  </si>
  <si>
    <t>12.04.09</t>
  </si>
  <si>
    <t>TE RETO 90° CHAPA #16 DIM 500X100MM</t>
  </si>
  <si>
    <t>12.04.10</t>
  </si>
  <si>
    <t>EMENDA INTERNA PARA ELETROCALHA METÁLICA PERFURADA DIM 100X100MM</t>
  </si>
  <si>
    <t>12.04.11</t>
  </si>
  <si>
    <t>EMENDA INTERNA PARA ELETROCALHA METÁLICA PERFURADA DIM 200X100MM</t>
  </si>
  <si>
    <t>12.04.12</t>
  </si>
  <si>
    <t>PERFILADO METÁLICO PERFURADO, DIMENSÕES 38X38X3000MM, GALVANIZADO A QUENTE CHAPA #16.</t>
  </si>
  <si>
    <t>BARRAS</t>
  </si>
  <si>
    <t>12.04.13</t>
  </si>
  <si>
    <t>EMENDA INTERNA TIPO "T", 38X76MM, PARA PERFILADO METÁLICO, CHAPA #16.</t>
  </si>
  <si>
    <t>12.04.14</t>
  </si>
  <si>
    <t>EMENDA INTERNA TIPO "L", 38X76MM, PARA PERFILADO METÁLICO, CHAPA #16.</t>
  </si>
  <si>
    <t>12.04.15</t>
  </si>
  <si>
    <t>SAÍDA SIMPLES PARA ELETRODUTO RÍGIDO Ø3/4"</t>
  </si>
  <si>
    <t>12.04.16</t>
  </si>
  <si>
    <t xml:space="preserve">ELETRODUTO EM PVC RÍGIDO Ø3/4" ( INSTALAÇÃO APARENTE OU EMBUTIDO NO ENTREFORRO) </t>
  </si>
  <si>
    <t>12.04.17</t>
  </si>
  <si>
    <t xml:space="preserve">ELETRODUTO EM PVC RÍGIDO Ø1.1/4" ( INSTALAÇÃO APARENTE OU EMBUTIDO NO ENTREFORRO) </t>
  </si>
  <si>
    <t>12.04.18</t>
  </si>
  <si>
    <t>LUVA PARA ELETRODUTO ROSCÁVEL, EM PVC RÍGIDO Ø3/4"</t>
  </si>
  <si>
    <t>12.04.19</t>
  </si>
  <si>
    <t>CURVA PARA ELETRODUTO ROSCÁVEL, EM PVC RÍGIDO Ø3/4"</t>
  </si>
  <si>
    <t>12.04.20</t>
  </si>
  <si>
    <t>CAIXA CONDULETE TIPO "T", ROSCÁVEL, PARA ELETRODUTO Ø3/4"</t>
  </si>
  <si>
    <t>12.04.21</t>
  </si>
  <si>
    <t>CAIXA CONDULETE TIPO "LR", ROSCÁVEL, PARA ELETRODUTO Ø3/4"</t>
  </si>
  <si>
    <t>12.04.22</t>
  </si>
  <si>
    <t xml:space="preserve">CHUMBADOR TIPO CB, ROSCA INTERNA, PARA FIXAÇÃO DE ELETROCALHA. </t>
  </si>
  <si>
    <t>12.04.23</t>
  </si>
  <si>
    <t xml:space="preserve">CHUMBADOR TIPO CB, ROSCA INTERNA, PARA FIXAÇÃO DE ELETRODUTO. </t>
  </si>
  <si>
    <t>12.04.24</t>
  </si>
  <si>
    <t>PARAFUSO CABEÇA LENTILHA AUTO TRAVANTE</t>
  </si>
  <si>
    <t>12.04.25</t>
  </si>
  <si>
    <t>PORCA SEXTAVADA 3/8"</t>
  </si>
  <si>
    <t>12.04.26</t>
  </si>
  <si>
    <t>ARRUELA LISA 3/8"</t>
  </si>
  <si>
    <t>12.04.27</t>
  </si>
  <si>
    <t>VERGALHÃO ROSCA TOTAL 3/8"</t>
  </si>
  <si>
    <t>12.04.28</t>
  </si>
  <si>
    <t>SUPORTE HORIZONTAL PARA ELETROCALHA DIM 100X100MM, EM AÇO GALVANIZADO A FOGO.</t>
  </si>
  <si>
    <t>12.04.29</t>
  </si>
  <si>
    <t>SUPORTE HORIZONTAL PARA ELETROCALHA DIM 200X100MM, EM AÇO GALVANIZADO A FOGO.</t>
  </si>
  <si>
    <t>12.04.30</t>
  </si>
  <si>
    <t>SUPORTE HORIZONTAL PARA ELETROCALHA DIM 500X100MM, EM AÇO GALVANIZADO A FOGO.</t>
  </si>
  <si>
    <t>12.04.31</t>
  </si>
  <si>
    <t>SUPORTE HORIZONTAL PARA ELETROCALHA DIM 300X100MM, EM AÇO GALVANIZADO A FOGO.</t>
  </si>
  <si>
    <t>12.04.32</t>
  </si>
  <si>
    <t>PARAFUSO CABEÇA REDONDA COM ARRUELA LISA</t>
  </si>
  <si>
    <t>CONJUNTO</t>
  </si>
  <si>
    <t>12.04.33</t>
  </si>
  <si>
    <t>CAIXA PARA TOMADA FIXO PERFIL DE ENCAIXE RÁPIDO PARA  PERFILADOS</t>
  </si>
  <si>
    <t>12.04.34</t>
  </si>
  <si>
    <t>CONDULETE TIPO T EM PVC PARA ELETRODUTO 3/4"</t>
  </si>
  <si>
    <t>12.04.35</t>
  </si>
  <si>
    <t>CONDULETE TIPO X EM PVC PARA ELETRODUTO 3/4"</t>
  </si>
  <si>
    <t>12.04.36</t>
  </si>
  <si>
    <t>CONDULETE TIPO LB EM PVC PARA ELETRODUTO 3/4"</t>
  </si>
  <si>
    <t>12.04.37</t>
  </si>
  <si>
    <t>CONDULETE TIPO C EM PVC PARA ELETRODUTO 3/4"</t>
  </si>
  <si>
    <t>12.04.38</t>
  </si>
  <si>
    <t>CONDULETE TIPO LL EM PVC PARA ELETRODUTO 1.1/4"</t>
  </si>
  <si>
    <t>12.04.39</t>
  </si>
  <si>
    <t>CONDULETE TIPO C EM PVC PARA ELETRODUTO 1.1/4"</t>
  </si>
  <si>
    <t>12.04.40</t>
  </si>
  <si>
    <t>CURVA 90° EM PVC PARA ELETRODUTO 3/4"</t>
  </si>
  <si>
    <t>12.04.41</t>
  </si>
  <si>
    <t>ABRAÇADEIRA D PARA FIXAÇÃO DE ELETRODUTO APARENTE 1.1/4"</t>
  </si>
  <si>
    <t>12.04.42</t>
  </si>
  <si>
    <t>ABRAÇADEIRA D PARA FIXAÇÃO DE ELETRODUTO APARENTE 3/4"</t>
  </si>
  <si>
    <t>12.04.43</t>
  </si>
  <si>
    <t>ARAME GUIA</t>
  </si>
  <si>
    <t>12.05.00</t>
  </si>
  <si>
    <t xml:space="preserve">QUADROS DE DISTRIBUIÇÃO </t>
  </si>
  <si>
    <t>12.05.01</t>
  </si>
  <si>
    <t>QGBT TÉRREO - BLOCO A - CONFORME PROJETO</t>
  </si>
  <si>
    <t>12.05.02</t>
  </si>
  <si>
    <t>QGBT TÉRREO - BLOCO B - CONFORME PROJETO</t>
  </si>
  <si>
    <t>12.05.03</t>
  </si>
  <si>
    <t>QDG - TÉRREO (GERAL) - BLOCO A - CONFORME PROJETO</t>
  </si>
  <si>
    <t>12.05.04</t>
  </si>
  <si>
    <t>QDG - TÉRREO (GERAL) - BLOCO B - CONFORME PROJETO</t>
  </si>
  <si>
    <t>12.05.05</t>
  </si>
  <si>
    <t>QDG - 2ºPAV (GERAL) / 3º PAV / 4º PAV - BLOCO A - CONFORME PROJETO</t>
  </si>
  <si>
    <t>12.05.06</t>
  </si>
  <si>
    <t>QDG - 2ºPAV (GERAL) / 3º PAV / 4º PAV - BLOCO B - CONFORME PROJETO</t>
  </si>
  <si>
    <t>12.05.07</t>
  </si>
  <si>
    <t>QDG - 5ºPAV - BLOCO A - CONFORME PROJETO</t>
  </si>
  <si>
    <t>12.05.08</t>
  </si>
  <si>
    <t>QDG - 5ºPAV - BLOCO B - CONFORME PROJETO</t>
  </si>
  <si>
    <t>12.05.09</t>
  </si>
  <si>
    <t>QDG - 6ºPAV - BLOCO A - CONFORME PROJETO</t>
  </si>
  <si>
    <t>12.05.10</t>
  </si>
  <si>
    <t>QDG - 6ºPAV - BLOCO B - CONFORME PROJETO</t>
  </si>
  <si>
    <t>12.05.11</t>
  </si>
  <si>
    <t>QDG - 7ºPAV - BLOCO A - CONFORME PROJETO</t>
  </si>
  <si>
    <t>12.05.12</t>
  </si>
  <si>
    <t>QDG - 7ºPAV - BLOCO B - CONFORME PROJETO</t>
  </si>
  <si>
    <t>12.05.13</t>
  </si>
  <si>
    <t>QDG - COBERTURA - BLOCO A - CONFORME PROJETO</t>
  </si>
  <si>
    <t>12.05.14</t>
  </si>
  <si>
    <t>QDG - COBERTURA - BLOCO B - CONFORME PROJETO</t>
  </si>
  <si>
    <t>12.05.15</t>
  </si>
  <si>
    <t>QDAR - TÉRREO (AR CONDICIONADO) - BLOCO A - CONFORME PROJETO</t>
  </si>
  <si>
    <t>12.05.16</t>
  </si>
  <si>
    <t>QDAR - TÉRREO (AR CONDICIONADO) - BLOCO B - CONFORME PROJETO</t>
  </si>
  <si>
    <t>12.05.17</t>
  </si>
  <si>
    <t>QDAR - 2ºPAV (AR CONDICIONADO) - BLOCO A - CONFORME PROJETO</t>
  </si>
  <si>
    <t>12.05.18</t>
  </si>
  <si>
    <t>QDAR - 2ºPAV (AR CONDICIONADO) - BLOCO B - CONFORME PROJETO</t>
  </si>
  <si>
    <t>12.05.19</t>
  </si>
  <si>
    <t>QDAR - 3º PAV / 4º PAV (AR CONDICIONADO) - BLOCO A - CONFORME PROJETO</t>
  </si>
  <si>
    <t>12.05.20</t>
  </si>
  <si>
    <t>QDAR - 3º PAV / 4º PAV (AR CONDICIONADO) - BLOCO B - CONFORME PROJETO</t>
  </si>
  <si>
    <t>12.05.21</t>
  </si>
  <si>
    <t>QDAR - 5ºPAV (AR CONDICIONADO) - BLOCO A - CONFORME PROJETO</t>
  </si>
  <si>
    <t>12.05.22</t>
  </si>
  <si>
    <t>QDAR - 5ºPAV (AR CONDICIONADO) - BLOCO B - CONFORME PROJETO</t>
  </si>
  <si>
    <t>12.05.23</t>
  </si>
  <si>
    <t>QDAR - 6ºPAV (AR CONDICIONADO) - BLOCO A - CONFORME PROJETO</t>
  </si>
  <si>
    <t>12.05.24</t>
  </si>
  <si>
    <t>QDAR - 6ºPAV (AR CONDICIONADO) - BLOCO B - CONFORME PROJETO</t>
  </si>
  <si>
    <t>12.05.25</t>
  </si>
  <si>
    <t>QDAR - 7ºPAV (AR CONDICIONADO) - BLOCO A - CONFORME PROJETO</t>
  </si>
  <si>
    <t>12.05.26</t>
  </si>
  <si>
    <t>QDAR - 7ºPAV (AR CONDICIONADO) - BLOCO B - CONFORME PROJETO</t>
  </si>
  <si>
    <t>12.05.27</t>
  </si>
  <si>
    <t>QDAR - COBERTURA (AR CONDICIONADO) - BLOCO A - CONFORME PROJETO</t>
  </si>
  <si>
    <t>12.05.28</t>
  </si>
  <si>
    <t>QDAR - COBERTURA (AR CONDICIONADO) - BLOCO B - CONFORME PROJETO</t>
  </si>
  <si>
    <t>12.05.29</t>
  </si>
  <si>
    <t>QDILUMINAÇÃO - TÉRREO - BLOCO A - CONFORME PROJETO</t>
  </si>
  <si>
    <t>12.05.30</t>
  </si>
  <si>
    <t>QDILUMINAÇÃO - TÉRREO - BLOCO B - CONFORME PROJETO</t>
  </si>
  <si>
    <t>12.05.31</t>
  </si>
  <si>
    <t>QDILUMINAÇÃO - 2ºPAV - BLOCO A - CONFORME PROJETO</t>
  </si>
  <si>
    <t>12.05.32</t>
  </si>
  <si>
    <t>QDILUMINAÇÃO - 2ºPAV - BLOCO B - CONFORME PROJETO</t>
  </si>
  <si>
    <t>12.05.33</t>
  </si>
  <si>
    <t>QDILUMINAÇÃO - 3ºPAV - BLOCO A - CONFORME PROJETO</t>
  </si>
  <si>
    <t>12.05.34</t>
  </si>
  <si>
    <t>QDILUMINAÇÃO - 3ºPAV - BLOCO B - CONFORME PROJETO</t>
  </si>
  <si>
    <t>12.05.35</t>
  </si>
  <si>
    <t>QDILUMINAÇÃO - 4ºPAV - BLOCO A - CONFORME PROJETO</t>
  </si>
  <si>
    <t>12.05.36</t>
  </si>
  <si>
    <t>QDILUMINAÇÃO - 4ºPAV - BLOCO B - CONFORME PROJETO</t>
  </si>
  <si>
    <t>12.05.37</t>
  </si>
  <si>
    <t>QDILUMINAÇÃO - 5ºPAV - BLOCO A - CONFORME PROJETO</t>
  </si>
  <si>
    <t>12.05.38</t>
  </si>
  <si>
    <t>QDILUMINAÇÃO - 5ºPAV - BLOCO B - CONFORME PROJETO</t>
  </si>
  <si>
    <t>12.05.39</t>
  </si>
  <si>
    <t>QDILUMINAÇÃO - 6ºPAV - BLOCO A - CONFORME PROJETO</t>
  </si>
  <si>
    <t>12.05.40</t>
  </si>
  <si>
    <t>QDILUMINAÇÃO - 6ºPAV - BLOCO B - CONFORME PROJETO</t>
  </si>
  <si>
    <t>12.05.41</t>
  </si>
  <si>
    <t>QDILUMINAÇÃO - 7ºPAV - BLOCO A - CONFORME PROJETO</t>
  </si>
  <si>
    <t>12.05.42</t>
  </si>
  <si>
    <t>QDILUMINAÇÃO - 7ºPAV - BLOCO B - CONFORME PROJETO</t>
  </si>
  <si>
    <t>12.05.43</t>
  </si>
  <si>
    <t>QDTOMADAS - TÉRREO - BLOCO A - CONFORME PROJETO</t>
  </si>
  <si>
    <t>12.05.44</t>
  </si>
  <si>
    <t>QDTOMADAS - TÉRREO - BLOCO B - CONFORME PROJETO</t>
  </si>
  <si>
    <t>12.05.45</t>
  </si>
  <si>
    <t>QDTOMADAS - 2ºPAV - BLOCO A - CONFORME PROJETO</t>
  </si>
  <si>
    <t>12.05.46</t>
  </si>
  <si>
    <t>QDTOMADAS - 2ºPAV - BLOCO B - CONFORME PROJETO</t>
  </si>
  <si>
    <t>12.05.47</t>
  </si>
  <si>
    <t>QDTOMADAS - 3ºPAV/4ºPAV - BLOCO A - CONFORME PROJETO</t>
  </si>
  <si>
    <t>12.05.48</t>
  </si>
  <si>
    <t>QDTOMADAS - 3ºPAV/4ºPAV - BLOCO B - CONFORME PROJETO</t>
  </si>
  <si>
    <t>12.05.49</t>
  </si>
  <si>
    <t>QDTOMADAS - 5ºPAV - BLOCO A - CONFORME PROJETO</t>
  </si>
  <si>
    <t>12.05.50</t>
  </si>
  <si>
    <t>QDTOMADAS - 5ºPAV - BLOCO B - CONFORME PROJETO</t>
  </si>
  <si>
    <t>12.05.51</t>
  </si>
  <si>
    <t>QDTOMADAS - 6ºPAV - BLOCO A - CONFORME PROJETO</t>
  </si>
  <si>
    <t>12.05.52</t>
  </si>
  <si>
    <t>QDTOMADAS - 6ºPAV - BLOCO B - CONFORME PROJETO</t>
  </si>
  <si>
    <t>12.05.53</t>
  </si>
  <si>
    <t>QDTOMADAS - 7ºPAV - BLOCO A - CONFORME PROJETO</t>
  </si>
  <si>
    <t>12.05.54</t>
  </si>
  <si>
    <t>QDTOMADAS - 7ºPAV - BLOCO B - CONFORME PROJETO</t>
  </si>
  <si>
    <t>12.05.55</t>
  </si>
  <si>
    <t>QDILUMINAÇÃO/TOMADAS LAB. INF. 5ºPAV - BLOCO A E B - CONFORME PROJETO</t>
  </si>
  <si>
    <t>12.05.56</t>
  </si>
  <si>
    <t>QDBOMBAS RECALQUE - BLOCO A E B - CONFORME PROJETO</t>
  </si>
  <si>
    <t>12.05.57</t>
  </si>
  <si>
    <t>QDINCENDIO COBERTURA - BLOCO A E B - CONFORME PROJETO</t>
  </si>
  <si>
    <t>12.06.00</t>
  </si>
  <si>
    <t>SPDA</t>
  </si>
  <si>
    <t>12.06.01</t>
  </si>
  <si>
    <t>IT 24.70.0103 (A)</t>
  </si>
  <si>
    <t>HASTE COPPERWELD 5/8 X 3,0M COM CONECTOR</t>
  </si>
  <si>
    <t>12.06.02</t>
  </si>
  <si>
    <t>CORDOALHA DE COBRE NU, INCLUSIVE ISOLADORES - 35,00 MM2 - FORNECIMENTO E INSTALACAO</t>
  </si>
  <si>
    <t>12.06.03</t>
  </si>
  <si>
    <t>CORDOALHA DE COBRE NU, INCLUSIVE ISOLADORES - 50,00 MM2 - FORNECIMENTO E INSTALACAO</t>
  </si>
  <si>
    <t>12.06.04</t>
  </si>
  <si>
    <t>TERMINAL AÉREO EM AÇO GALVANIZADO COM BASE DE FIXAÇÃO H=30CM</t>
  </si>
  <si>
    <t>12.06.05</t>
  </si>
  <si>
    <t>74166/1</t>
  </si>
  <si>
    <t>CAIXA DE INSPEÇÃO EM CONCRETO PRÉ-MOLDADO DN 60MM COM TAMPA H= 60CM -FORNECIMENTO E INSTALACAO</t>
  </si>
  <si>
    <t>12.06.06</t>
  </si>
  <si>
    <t>CAIXA DE EQUALIZAÇÃO 20 X 20 X 12, INCL. TAMPA, ISOLADORES, TERMINAL DE PRESSÃO E ASSESSÓRIOS</t>
  </si>
  <si>
    <t>12.07.00</t>
  </si>
  <si>
    <t>SUBESTAÇÃO</t>
  </si>
  <si>
    <t>12.07.01</t>
  </si>
  <si>
    <t>SUBESTAÇÃO REBAIXADORA DE TENSÃO EQUIPADA COM 2 TRANSFORMADORES DE 1000KVA TRIFÁSICO Á SECO, INCLUINDO TODOS OS EQUIPAMENTOS/PROTEÇÃO CONFORME PADRÃO DA CONCESSIONÁRIA LOCAL - CONFORME PROJETO</t>
  </si>
  <si>
    <t>13.00.000</t>
  </si>
  <si>
    <t>INSTALAÇÕES MECÃNICAS E DE UTILIDADES</t>
  </si>
  <si>
    <t>13.01.00</t>
  </si>
  <si>
    <t>ELEVADORES</t>
  </si>
  <si>
    <t>13.01.01</t>
  </si>
  <si>
    <t>14.00.000</t>
  </si>
  <si>
    <t>INSTALAÇÕES LÓGICA / TELEFONIA / DATASHOW / CFTV / BACKBONE ÓPTICO / BACKBONE METÁLICO / INFRAESTRUTURA</t>
  </si>
  <si>
    <t>14.01.00</t>
  </si>
  <si>
    <t>CABEAMENTO ESTRUTURADO</t>
  </si>
  <si>
    <t>14.01.01</t>
  </si>
  <si>
    <t>EQUIPAMENTOS</t>
  </si>
  <si>
    <t>CAMERA BOX IP 560 LINHAS DAY/NIGTH, 0,3 LUX, F1.2, P&amp;B, 0.002 LUX (DSS), MJPEG/H264, COM MOD. ALIM. POE, LENTE DE 2,8 A 12MM , E SUPORTE INTERNO E CAIXA DE PROTEÇÃO IP66.</t>
  </si>
  <si>
    <t>CAMERA DOME IP 540 LINHAS, DAY/NIGTH 0,3 LUX, P&amp;B 0,002 F1.2, DUAL STREAMING, MJPEG/ MJPEG4, COM MOD. ALIM. POE, LENTE DE 3,8-9MM.</t>
  </si>
  <si>
    <t>JOYSTICK DE EFEITO HALL COM TRÊS EIXOS</t>
  </si>
  <si>
    <t>SOFTWARE DE GERENCIAMENTO E MONITORAMENTO DE VÍDEO PARA 2 SERVIDORES E ATÉ 24 CAMERAS.</t>
  </si>
  <si>
    <t>SERVIDOR - 1 PROCESSADOR XEON QUAD-CORE, MEMÓRIA 4T , 4 DISCOS 500GB 2.5" SATA, TORRE. CONTROLADORA ETHERNET DUAL GIGABIT, 2 FONTES HOT-SWAP 920W</t>
  </si>
  <si>
    <t>ESTAÇÃO DE MONITORAMENTO, COM 1 MONITORES DE 22", PLACA DE VIDEO DE 1024MB COM SAIDAS HDMI, VGA, RGB , MOUSE, TECLADO ABNT</t>
  </si>
  <si>
    <t>MONITOR LCD 42", COM BASE DE FIXAÇÃO EM PAREDE.</t>
  </si>
  <si>
    <t>SWITCH GERENCIAVEL 24 PORTAS POE FAST ETHERNET COM 2 PORTAS SFP</t>
  </si>
  <si>
    <t>KIT BANDEJA KVM PARA RACK 19" COM MONITOR 15" LCD, TECLADO E MOUSE</t>
  </si>
  <si>
    <t>14.01.02</t>
  </si>
  <si>
    <t>INFRA ESTRUTURA</t>
  </si>
  <si>
    <t>14.01.02.01</t>
  </si>
  <si>
    <t>ELETRODUTO DE ACO GALVANIZADO ELETROLÍTICO TIPO LEVE 1", INCLUSIVE CONEXOES - FORNECIMENTO E INSTALACAO</t>
  </si>
  <si>
    <t>14.01.02.02</t>
  </si>
  <si>
    <t>ELETRODUTO DE PVC RIGIDO ROSCAVEL 32MM  -FORNECIMENTO E INSTALACAO</t>
  </si>
  <si>
    <t>14.01.02.03</t>
  </si>
  <si>
    <t xml:space="preserve">CAIXA DE PASSAGEM DE SOBREPOR METÁLICA 200 X 200 X 100 MM </t>
  </si>
  <si>
    <t>14.01.02.04</t>
  </si>
  <si>
    <t>CAIXA DE PASSAGEM METÁLICA 10X10X5CM, FORNECIMENTO E INSTALACAO</t>
  </si>
  <si>
    <t>14.01.02.05</t>
  </si>
  <si>
    <t>IT 24.18.0050 (A)</t>
  </si>
  <si>
    <t>ELETROCALHA TIPO U  DIM. 200X75, INCLUSIVE CONECÇOES</t>
  </si>
  <si>
    <t>14.01.03</t>
  </si>
  <si>
    <t>14.01.03.01</t>
  </si>
  <si>
    <t>CABO UTP 4 PARES, CAT 6, FURUKAWA, AZUL</t>
  </si>
  <si>
    <t>14.01.03.02</t>
  </si>
  <si>
    <t>PATCH-PANEL CAT6E, 24 PORTAS, FURUKAWA</t>
  </si>
  <si>
    <t>14.01.03.03</t>
  </si>
  <si>
    <t>TOMADA RJ45, CAT 6, FURUKAWA, BRANCA</t>
  </si>
  <si>
    <t>14.01.03.04</t>
  </si>
  <si>
    <t>ORGANIZADOR DE CABOS 1U, 19" , ALTO COM TAMPA</t>
  </si>
  <si>
    <t>14.01.03.05</t>
  </si>
  <si>
    <t>PLACA 4X2 PARA 2 CONECTORES RJ45, FURUKAWA, MAXIDUTOS</t>
  </si>
  <si>
    <t>14.01.03.06</t>
  </si>
  <si>
    <t>VELCRO DUPLA FACE, AZUL COM 5M</t>
  </si>
  <si>
    <t>RL</t>
  </si>
  <si>
    <t>14.01.03.07</t>
  </si>
  <si>
    <t>ABRAÇADEIRA HELLERMANN T-50L</t>
  </si>
  <si>
    <t>14.01.03.08</t>
  </si>
  <si>
    <t>ABRAÇADEIRA HELLERMANN T-30L</t>
  </si>
  <si>
    <t>14.01.03.09</t>
  </si>
  <si>
    <t>ETIQUETA BRADY JET-30-117</t>
  </si>
  <si>
    <t>CX</t>
  </si>
  <si>
    <t>14.01.03.10</t>
  </si>
  <si>
    <t>PORCA GAIOLA E PARAFUSO</t>
  </si>
  <si>
    <t>14.01.03.11</t>
  </si>
  <si>
    <t>DIO 19" PARA 6 FO MM 6FO, INCLUSIVE CONECTORES.</t>
  </si>
  <si>
    <t>14.01.03.12</t>
  </si>
  <si>
    <t>DIO 19" PARA 6 FO MM 12FO, INCLUSIVE CONECTORES.</t>
  </si>
  <si>
    <t>14.01.03.13</t>
  </si>
  <si>
    <t>CABO DE FIBRA ÓPTICA 8FO MM INDOOR/OUTDOOR</t>
  </si>
  <si>
    <t>14.01.03.14</t>
  </si>
  <si>
    <t>PATCH CORD DUPLEX MM LC/LC 2,5 M</t>
  </si>
  <si>
    <t>14.01.03.15</t>
  </si>
  <si>
    <t>KIT COM 2 VENTILADORES PARA RACK 19"</t>
  </si>
  <si>
    <t>14.01.03.16</t>
  </si>
  <si>
    <t>SUPORTE COM PLACA 4X2" PARA 2 RJ45</t>
  </si>
  <si>
    <t>14.01.03.17</t>
  </si>
  <si>
    <t>SUPORTE COM PLACA 4X2" PARA 1 RJ45</t>
  </si>
  <si>
    <t>14.01.03.18</t>
  </si>
  <si>
    <t>RACK  19" - 44U'SX1000MM - FECHADO</t>
  </si>
  <si>
    <t>14.01.03.19</t>
  </si>
  <si>
    <t>RACK  19" - 44U'SX760MM - FECHADO</t>
  </si>
  <si>
    <t>14.01.03.20</t>
  </si>
  <si>
    <t>PATCH PANEL DE 24 PORTAS CATEGORIA 6, PADRÃO 568-A, DA NORMA EIA/TIA 568, C/ TERMINAIS DE CONEXÃO EM BRONZE FOSFOROSO ESTANHADO PADRÃO 110IDC PARA CONDUTORES DE 22 A 26AWG.</t>
  </si>
  <si>
    <t>14.01.03.21</t>
  </si>
  <si>
    <t>VOICE PANEL COM 50 PORTAS PARA CABEAMENTO HORIZONTAL (1U)</t>
  </si>
  <si>
    <t>14.01.03.22</t>
  </si>
  <si>
    <t>BLOCO DE ENGATE RAPIDO M10 - 10 PARES</t>
  </si>
  <si>
    <t>14.01.03.23</t>
  </si>
  <si>
    <t xml:space="preserve">MODULO PROTETOR PARA BLOCO M10, COM BARRA DE ATERRAMENTO </t>
  </si>
  <si>
    <t>14.01.03.24</t>
  </si>
  <si>
    <t>BASTIDOR DE PAREDE PARA BLOCO M10</t>
  </si>
  <si>
    <t>14.01.03.25</t>
  </si>
  <si>
    <t xml:space="preserve">CONECTOR CM8V RJ45 CAT. 6 </t>
  </si>
  <si>
    <t>14.01.03.26</t>
  </si>
  <si>
    <t>PATCH CORD U-UTP MLAN 65E CM2.5M AZ</t>
  </si>
  <si>
    <t>14.01.03.27</t>
  </si>
  <si>
    <t>PATCH CABLE -PATCH CORD RJ45/RJ45 CAT. 6 - 244M - AZUL</t>
  </si>
  <si>
    <t>14.01.03.28</t>
  </si>
  <si>
    <t>PATCH CABLE -PATCH CORD RJ45/RJ45 CAT. 6 - 3M - VERDE</t>
  </si>
  <si>
    <t>14.01.03.29</t>
  </si>
  <si>
    <t>PATCH CABLE -PATCH CORD RJ45/RJ45 CAT. 6 - 3M - VERMELHO</t>
  </si>
  <si>
    <t>14.01.03.30</t>
  </si>
  <si>
    <t>PATCH CABLE -PATCH CORD RJ45/RJ45 CAT. 6 - 3M - AMARELO</t>
  </si>
  <si>
    <t>14.01.03.31</t>
  </si>
  <si>
    <t>SUPORTE TRAZEIRO PARA CABO/PATCH PANEL</t>
  </si>
  <si>
    <t>14.01.03.32</t>
  </si>
  <si>
    <t>PAINEL FRONTAL PARA RACK 19"</t>
  </si>
  <si>
    <t>14.01.03.33</t>
  </si>
  <si>
    <t>ORGANIZADOR DE CABOS HORIZONTAIS COM ANÉIS (1UX5,5")</t>
  </si>
  <si>
    <t>14.01.03.34</t>
  </si>
  <si>
    <t>ORGANIZADOR DE CABOS VERTICAIS (1UX5,5")</t>
  </si>
  <si>
    <t>14.01.03.35</t>
  </si>
  <si>
    <t>RÉGUAS COM OITO TOMADAS 2P+T</t>
  </si>
  <si>
    <t>14.01.03.36</t>
  </si>
  <si>
    <t>PARAFUSO E PORCA GAIOLA</t>
  </si>
  <si>
    <t>14.01.03.37</t>
  </si>
  <si>
    <t>VELCRO PARA ARRUMAÇÃO E FIXAÇÃO DE CABOS</t>
  </si>
  <si>
    <t>14.01.03.38</t>
  </si>
  <si>
    <t>ANILHA ALFA-NUMERICA PARA IDENTIFICAÇÃO DE CABOS</t>
  </si>
  <si>
    <t>14.01.03.39</t>
  </si>
  <si>
    <t>BANDEJA PARA RACK 19" COM 4 SUPORTES</t>
  </si>
  <si>
    <t>14.01.03.40</t>
  </si>
  <si>
    <t>TMGB - TERMINAL DE ATERRAMENTO PRINCIPAL DE TELECOMUNICAÇÕES, CONSTITUÍDO DE BARRA DE COBRE CHATO DE 6X100X350MM, COM FUROS DE 5MM E PARAFUSOS, FIXADO SOBRE ISOLADORES DE EPÓXI.</t>
  </si>
  <si>
    <t>14.01.03.41</t>
  </si>
  <si>
    <t>CABO DE COBRE ISOLADO PVC RESISTENTE A CHAMA 450/750 V 16 MM2 FORNECIMENTO E INSTALACAO</t>
  </si>
  <si>
    <t>14.01.03.42</t>
  </si>
  <si>
    <t>CABO DE COBRE ISOLADO PVC RESISTENTE A CHAMA 450/750 V 35 MM2 FORNECIMENTO E INSTALACAO</t>
  </si>
  <si>
    <t>14.01.04</t>
  </si>
  <si>
    <t>INSTALAÇÃO DE CABEAMENTO (MÃO DE OBRA)</t>
  </si>
  <si>
    <t>14.01.04.01</t>
  </si>
  <si>
    <t>IT 25.26.0118 (A)</t>
  </si>
  <si>
    <t>LANÇAMENTO E INSTALAÇÃO DE PONTO DE REDE ESTRUTURADA COMPOSTO DE 1 PONTO DE REDE CAT6 COMPLETO (INCLUSOS A INSTALAÇÃO DE PATCH-PANEL, TOMADAS FEMEA, BASTIDORES, LINE-CORDS E PATCH-CORDS)</t>
  </si>
  <si>
    <t>UN.</t>
  </si>
  <si>
    <t>14.01.04.02</t>
  </si>
  <si>
    <t>COLOCAÇÃO DE RACK DE CFTV COM 62 PONTOS DE REDE ESTRUTURADA</t>
  </si>
  <si>
    <t>14.01.04.03</t>
  </si>
  <si>
    <t>IDENTIFICAÇÃO UTILIZANDO ETIQUETAS BRADY E CERTIFICAÇÃO UTILIZANDO EQUIPAMENTO DSP FLUKE</t>
  </si>
  <si>
    <t>14.01.04.04</t>
  </si>
  <si>
    <t>INSTALAÇÃO DE BLOCO IDC DE 100P DE TELEFONIA FIXADO EM RACK</t>
  </si>
  <si>
    <t>14.01.04.05</t>
  </si>
  <si>
    <t>LANÇAMENTO DE CABO CTP-APL DE 50P</t>
  </si>
  <si>
    <t>14.01.04.06</t>
  </si>
  <si>
    <t>FUSÃO OTICA EM FIBRA MONOMODO COM TESTE OTDR</t>
  </si>
  <si>
    <t>14.01.04.07</t>
  </si>
  <si>
    <t>LANÇAMENTO DE CABO OTICO OUTDOOR DE 12 FIBRAS</t>
  </si>
  <si>
    <t>14.01.05</t>
  </si>
  <si>
    <t>CABEAMENTO DATASHOW</t>
  </si>
  <si>
    <t>14.01.05.01</t>
  </si>
  <si>
    <t>CABO VGA DE 11M COM CONECTOR MACHO EM UMA DAS EXTREMIDADES</t>
  </si>
  <si>
    <t>14.01.05.02</t>
  </si>
  <si>
    <t>CONECTOR VGA MACHO</t>
  </si>
  <si>
    <t>14.01.05.03</t>
  </si>
  <si>
    <t>SUPORTE UNIVERSAL PARA PROJETOR (2M)</t>
  </si>
  <si>
    <t>CABEAMENTO CFTV</t>
  </si>
  <si>
    <t>BLOCO 110 DE 100 PARES COM KIT CONECTING BLOCK DE 4 PARES, COM PERNA</t>
  </si>
  <si>
    <t>PAINEL DE 50X50X15CM COM PORTA E PLACA DE MONTAGEM</t>
  </si>
  <si>
    <t>14.01.06</t>
  </si>
  <si>
    <t>CABEAMENTO BACKBONE ÓTICO</t>
  </si>
  <si>
    <t>14.01.06.01</t>
  </si>
  <si>
    <t>CABO ÓTICO FURUKAWA MODELO CFOA-SM-DD-S-12F 10 GIGABIT OM4</t>
  </si>
  <si>
    <t>14.01.06.02</t>
  </si>
  <si>
    <t>DIO A270 FURUKAWA COM KIT BANDEJA DE EMENDA 12F</t>
  </si>
  <si>
    <t>SUPORTE PARA CONECTOR LC DUPLEX SM PARA DIO A270 FURUKAWA</t>
  </si>
  <si>
    <t>EXTENSÃO PIGTAIL LC DUPLEX SM 9/125</t>
  </si>
  <si>
    <t>DIO B48 FURUKAWA COM KIT BANDEJA DE EMENDA 24F</t>
  </si>
  <si>
    <t>KIT PLACA LGX DIO B48 LC DUPLEX SM (24 CONECTORES)</t>
  </si>
  <si>
    <t>KIT DE ANCORAGEM E ACOMODAÇÃO DIO B48</t>
  </si>
  <si>
    <t>PLACA DE IDENTIFICAÇÃO "CUIDADO FIBRA ÓTICA" EM PLÁSTICO RESISTENTE COM RELEVO PARA CAIXAS SUBTERRÂNEAS</t>
  </si>
  <si>
    <t>PCT</t>
  </si>
  <si>
    <t>ABRAÇADEIRA HELERRMAN T-30R</t>
  </si>
  <si>
    <t>14.01.07</t>
  </si>
  <si>
    <t>CABEAMENTO BACKBONE METÁLICO</t>
  </si>
  <si>
    <t>14.01.07.01</t>
  </si>
  <si>
    <t>CABO CTP-APL 150 PARES, NÚCLEO SECO</t>
  </si>
  <si>
    <t>14.01.07.02</t>
  </si>
  <si>
    <t>PLACA DE MONTAGEM PARA 2 BLOCOS 110 COM ORGANIZADORES EM RACK DE 19" X 4U</t>
  </si>
  <si>
    <t>14.01.07.03</t>
  </si>
  <si>
    <t>BLOCO 110 DE 100 PARES COM KIT CONECTING BLOCK DE 5 PARES, SEM PERNA</t>
  </si>
  <si>
    <t>14.01.07.04</t>
  </si>
  <si>
    <t>ORGANIZADOR PARA BLOCO 110 SEM PERNA</t>
  </si>
  <si>
    <t>14.01.07.05</t>
  </si>
  <si>
    <t>PUNCHDOWM DE 5 PARES</t>
  </si>
  <si>
    <t>15.00.00</t>
  </si>
  <si>
    <t>INSTALAÇÕES DE COMBATE A INCÊNDIO</t>
  </si>
  <si>
    <t>15.01.00</t>
  </si>
  <si>
    <t>TUBULAÇÃO</t>
  </si>
  <si>
    <t>15.01.01</t>
  </si>
  <si>
    <t xml:space="preserve"> TUBO AÇO GALVANIZADO COM CUSTURA DIN 2440/NBR 5580 CLASSE MÉDIA DN 2.1/2"   </t>
  </si>
  <si>
    <t>15.01.02</t>
  </si>
  <si>
    <t xml:space="preserve"> TUBO AÇO GALVANIZADO COM CUSTURA DIN 2440/NBR 5580 CLASSE MÉDIA DN 3"   </t>
  </si>
  <si>
    <t>15.02.00</t>
  </si>
  <si>
    <t>CONEXÕES</t>
  </si>
  <si>
    <t>15.02.01</t>
  </si>
  <si>
    <t>CURVA FERRO GALVANIZADO 90º 2 1/2''</t>
  </si>
  <si>
    <t>15.02.02</t>
  </si>
  <si>
    <t>CURVA FERRO GALVANIZADO 90º 3''</t>
  </si>
  <si>
    <t>15.02.03</t>
  </si>
  <si>
    <t>COTOVELO FERRO GALVANIZADO 3''</t>
  </si>
  <si>
    <t>15.02.04</t>
  </si>
  <si>
    <t>COTOVELO FERRO GALVANIZADO 2 1/2''</t>
  </si>
  <si>
    <t>15.02.05</t>
  </si>
  <si>
    <t>NIPLE FERRO FUNDIDO 3''</t>
  </si>
  <si>
    <t>15.02.06</t>
  </si>
  <si>
    <t>NIPLE FERRO FUNDIDO 2 1/2''</t>
  </si>
  <si>
    <t>15.02.07</t>
  </si>
  <si>
    <t>LUVA FERRO FUNDIDO 2 1/2''</t>
  </si>
  <si>
    <t>15.02.08</t>
  </si>
  <si>
    <t>UNIÃO FERRO FUNDIDO 3''</t>
  </si>
  <si>
    <t>15.02.09</t>
  </si>
  <si>
    <t>UNIÃO FERRO FUNDIDO 2 1/2''</t>
  </si>
  <si>
    <t>15.02.10</t>
  </si>
  <si>
    <t>VÁLVULA DE RETENÇÃO MEIO DE CANO 2 1/2''</t>
  </si>
  <si>
    <t>15.03.00</t>
  </si>
  <si>
    <t>HIDRANTE</t>
  </si>
  <si>
    <t>15.03.01</t>
  </si>
  <si>
    <t>HIDRANTE DE COLUNA COMPLETO, EM FERRO FUNDIDO, DN = 75 MM, COM REGISTRO, CUNHA DE BORRACHA, CURVA DESSIMETRICA, EXTREMIDADE E TAMPAS (INCLUI KIT FIXACAO)</t>
  </si>
  <si>
    <t>15.04.00</t>
  </si>
  <si>
    <t>EXTINTOR</t>
  </si>
  <si>
    <t>15.04.01</t>
  </si>
  <si>
    <t>EXTINTOR TIPO PQS 06 KG – COMPLETO</t>
  </si>
  <si>
    <t>15.04.02</t>
  </si>
  <si>
    <t>73775/002</t>
  </si>
  <si>
    <t>EXTINTOR TIPO AP 10 L – COMPLETO</t>
  </si>
  <si>
    <t>15.04.03</t>
  </si>
  <si>
    <t>EXTINTOR TIPO CO² 06 KG – COMPLETO</t>
  </si>
  <si>
    <t>15.05.00</t>
  </si>
  <si>
    <t>DIVERSOS</t>
  </si>
  <si>
    <t>15.05.01</t>
  </si>
  <si>
    <t>REGISTRO GAVETA BRUTO EM LATAO FORJADO, BITOLA 3 " (REF 1509)</t>
  </si>
  <si>
    <t>15.05.02</t>
  </si>
  <si>
    <t>VALVULA DE RETENÇÃO 2 1/2</t>
  </si>
  <si>
    <t>15.05.03</t>
  </si>
  <si>
    <t>ACIONADOR MANUAL ENDEREÇÃVÉL</t>
  </si>
  <si>
    <t>15.05.04</t>
  </si>
  <si>
    <t>ALARME AUDIO VISUAL ENDEREÇAVEL</t>
  </si>
  <si>
    <t>15.05.05</t>
  </si>
  <si>
    <t>CENTRAL DE ALARME E DETECÇÃO DE INCÊNDIO ENDEREÇAVEL</t>
  </si>
  <si>
    <t>15.05.06</t>
  </si>
  <si>
    <t>DETECTOR DE FUMAÇA</t>
  </si>
  <si>
    <t>15.05.07</t>
  </si>
  <si>
    <t>DETECTOR DE TEMPERATURA</t>
  </si>
  <si>
    <t>15.05.08</t>
  </si>
  <si>
    <t>CAIXA DE PASSAGEM DE 1''</t>
  </si>
  <si>
    <t>15.05.09</t>
  </si>
  <si>
    <t>CABO DE COBRE UNIPOLAR 10 MM2, BLINDADO, ISOLACAO 3,6/6 KV EPR, COBERTURA EM PVC</t>
  </si>
  <si>
    <t>15.05.10</t>
  </si>
  <si>
    <t>ELETRODUTO DO SISTEMA DE DETECCÇÃO DE 1 1/2''</t>
  </si>
  <si>
    <t>15.05.11</t>
  </si>
  <si>
    <t>FONTE AUXILIAR 24 V</t>
  </si>
  <si>
    <t>15.05.12</t>
  </si>
  <si>
    <t>ELETROBOMBE 48,08 MCA 200L/MIN</t>
  </si>
  <si>
    <t>15.05.13</t>
  </si>
  <si>
    <t>MANOMETRO</t>
  </si>
  <si>
    <t>15.05.14</t>
  </si>
  <si>
    <t>SISTEMA HIDROPNEUMÁTICO PARA ACLOPAMENTO COM TANQUE DE PRESSÃO E CONEXÕES</t>
  </si>
  <si>
    <t>15.06.00</t>
  </si>
  <si>
    <t>SINALIZAÇÃO</t>
  </si>
  <si>
    <t>15.06.01</t>
  </si>
  <si>
    <t>SINALIZAÕES  DE EMERGÊNCIAS EM PLACAS DE PVC - FOTOLUMINESCENTE</t>
  </si>
  <si>
    <t>16.00.00</t>
  </si>
  <si>
    <t>GASES</t>
  </si>
  <si>
    <t>16.01.00</t>
  </si>
  <si>
    <t>INSTALAÇÕES DE GLP</t>
  </si>
  <si>
    <t>16.01.01</t>
  </si>
  <si>
    <t>TUBO DE AÇO ASTM A-53 GR.A S/COST. Φ 1/2" SCH 80</t>
  </si>
  <si>
    <t>16.01.02</t>
  </si>
  <si>
    <t>MEIA-LUVA P/ SOLDA AÇO ABNT 1020 Φ 1/2" NPT</t>
  </si>
  <si>
    <t>16.01.03</t>
  </si>
  <si>
    <t>VÁLVULA RETENÇÃO</t>
  </si>
  <si>
    <t>16.01.04</t>
  </si>
  <si>
    <t>CAP FERRO FUNDIDO Φ 1/2" NPT X 300 PSI</t>
  </si>
  <si>
    <t>16.01.05</t>
  </si>
  <si>
    <t>PIG-TAIL POL X W 7/16"</t>
  </si>
  <si>
    <t>16.01.06</t>
  </si>
  <si>
    <t>CILINDRO P-45</t>
  </si>
  <si>
    <t>16.01.07</t>
  </si>
  <si>
    <t>VÁLVULA ESFERA; CORPO AÇO GALV.; PASSAGEM PLENA; ESFERA AÇO INOX; VEDAÇÃO TEFLON; 1/2" NPT X 300 PSI</t>
  </si>
  <si>
    <t>16.01.08</t>
  </si>
  <si>
    <t>NIPLE IGUAL AÇO 1/2" NPT</t>
  </si>
  <si>
    <t>16.01.09</t>
  </si>
  <si>
    <t>CRUZETA FERRO FUNDIDO GALV. 1/2" NPT X 300 PSI</t>
  </si>
  <si>
    <t>16.01.10</t>
  </si>
  <si>
    <t>BUCHA RED. AÇO 1/2" NPT X 1/4" NPT</t>
  </si>
  <si>
    <t>16.01.11</t>
  </si>
  <si>
    <t xml:space="preserve">MANÔMETRO 0 A 10 KGF/CM², MOSTRADOR DIAM. 2" X RÔSCA 1/4" NPT </t>
  </si>
  <si>
    <t>16.01.12</t>
  </si>
  <si>
    <t>NIPLE IGUAL AÇO 1/4" NPT</t>
  </si>
  <si>
    <t>16.01.13</t>
  </si>
  <si>
    <t>UNIÃO ROSCADA AÇO GALV. 1/2" NPT X 300 PSI</t>
  </si>
  <si>
    <t>16.01.14</t>
  </si>
  <si>
    <t>CONECTOR RETO LATÃO FÊMEA 1/2" NPT X FÊMEA DN 15 ENCAIXE P/ SOLDA</t>
  </si>
  <si>
    <t>16.01.15</t>
  </si>
  <si>
    <t>REGULADOR DE PRESSÃO REF. RECORD R-5 COMPLETO</t>
  </si>
  <si>
    <t>16.01.16</t>
  </si>
  <si>
    <t>TUBO DE COBRE CLASSE I DN 15 MM</t>
  </si>
  <si>
    <t>16.01.17</t>
  </si>
  <si>
    <t>LUVA ENCAIXE PARA SOLDA COBRE CLASSE I DN 15 MM</t>
  </si>
  <si>
    <t>16.01.18</t>
  </si>
  <si>
    <t>COTOVELO 90º ENCAIXE PARA SOLDA COBRE CLASSE I DN 15 MM</t>
  </si>
  <si>
    <t>16.01.19</t>
  </si>
  <si>
    <t>TE IGUAL ENCAIXE PARA SOLDA COBRE CLASSE I DN 15 MM</t>
  </si>
  <si>
    <t>16.01.20</t>
  </si>
  <si>
    <t>16.01.21</t>
  </si>
  <si>
    <t>NIPLE IGUAL LATÃO 1/2" NPT</t>
  </si>
  <si>
    <t>16.01.22</t>
  </si>
  <si>
    <t>NIPLE REDUÇÃO LATÃO 1/2" NPT X 1/4" NPT</t>
  </si>
  <si>
    <t>16.01.23</t>
  </si>
  <si>
    <t>UNIÃO ROSCADA LATÃO . 1/2" NPT X 150 PSI</t>
  </si>
  <si>
    <t>16.01.24</t>
  </si>
  <si>
    <t>VÁLVULA ESFERA; CORPO LATÃO.; PASSAGEM PLENA; ESFERA AÇO INOX; VEDAÇÃO TEFLON; 1/2" NPT X 150 PSI</t>
  </si>
  <si>
    <t>16.01.25</t>
  </si>
  <si>
    <t>CONECTOR RETO LATÃO FÊMEA 1/2" NPT X MACHO DN 15 ENCAIXE P/ SOLDA</t>
  </si>
  <si>
    <t>16.01.26</t>
  </si>
  <si>
    <t>REGISTRO AGULHA LATÃO MACHO 1/2" NPT X MACHO 1/2" NPT</t>
  </si>
  <si>
    <t>16.01.27</t>
  </si>
  <si>
    <t>MANGOTE FLEXÍVEL CORPO CORDOALHA LATÃO 1/2" N PT X L=50CM</t>
  </si>
  <si>
    <t>17.00.000</t>
  </si>
  <si>
    <t>AR CONDICIONADO</t>
  </si>
  <si>
    <t>17.01.00</t>
  </si>
  <si>
    <t>CLIMATIZAÇÃO - INSTALAÇÃO DE AR CONDICIONADO, EXAUSTÃO E RENOVAÇÃO DE AR</t>
  </si>
  <si>
    <t>17.01.01.00</t>
  </si>
  <si>
    <t>17.01.01.01</t>
  </si>
  <si>
    <t>BOMBA CENTRÍFUGA  120 M3/H X AMT 20 MCA X 15 CV+ ACESS. P/ INSTALAÇÃO E FIXAÇÃO</t>
  </si>
  <si>
    <t>17.01.01.02</t>
  </si>
  <si>
    <t>BOMBA CENTRÍFUGA  240 M3/H X AMT 35 MCA X 50 CV+ ACESS. P/ INSTALAÇÃO E FIXAÇÃO</t>
  </si>
  <si>
    <t>17.01.02.00</t>
  </si>
  <si>
    <t>TUBO DE AGUA GELADA</t>
  </si>
  <si>
    <t>17.01.02.01</t>
  </si>
  <si>
    <t>TUBO PVC, Ø25MM ISOLADO COM BORRACHA ELASTOMÉRICA E COBERTO COM ALUMÍNIO CORRUGADO + ACESSÓRIOS E CONEXÕES</t>
  </si>
  <si>
    <t>17.01.02.02</t>
  </si>
  <si>
    <t>TUBO PVC, Ø32MM ISOLADO COM BORRACHA ELASTOMÉRICA E COBERTO COM ALUMÍNIO CORRUGADO + ACESSÓRIOS E CONEXÕES</t>
  </si>
  <si>
    <t>17.01.02.03</t>
  </si>
  <si>
    <t>TUBO PVC, Ø40MM ISOLADO COM BORRACHA ELASTOMÉRICA E COBERTO COM ALUMÍNIO CORRUGADO + ACESSÓRIOS E CONEXÕES</t>
  </si>
  <si>
    <t>17.01.02.04</t>
  </si>
  <si>
    <t>TUBO PVC, Ø50MM ISOLADO COM BORRACHA ELASTOMÉRICA E COBERTO COM ALUMÍNIO CORRUGADO + ACESSÓRIOS E CONEXÕES</t>
  </si>
  <si>
    <t>17.01.02.05</t>
  </si>
  <si>
    <t>TUBO PVC, Ø60MM ISOLADO COM BORRACHA ELASTOMÉRICA E COBERTO COM ALUMÍNIO CORRUGADO + ACESSÓRIOS E CONEXÕES</t>
  </si>
  <si>
    <t>17.01.02.06</t>
  </si>
  <si>
    <t>TUBO PVC, Ø75MM ISOLADO COM BORRACHA ELASTOMÉRICA E COBERTO COM ALUMÍNIO CORRUGADO + ACESSÓRIOS E CONEXÕES</t>
  </si>
  <si>
    <t>17.01.02.07</t>
  </si>
  <si>
    <t>TUBO PVC, Ø85MM ISOLADO COM BORRACHA ELASTOMÉRICA E COBERTO COM ALUMÍNIO CORRUGADO + ACESSÓRIOS E CONEXÕES</t>
  </si>
  <si>
    <t>17.01.02.08</t>
  </si>
  <si>
    <t>TUBO PVC, Ø110MM ISOLADO COM BORRACHA ELASTOMÉRICA E COBERTO COM ALUMÍNIO CORRUGADO + ACESSÓRIOS E CONEXÕES</t>
  </si>
  <si>
    <t>17.01.02.09</t>
  </si>
  <si>
    <t>TUBO PVC, Ø140MM ISOLADO COM BORRACHA ELASTOMÉRICA E COBERTO COM ALUMÍNIO CORRUGADO + ACESSÓRIOS E CONEXÕES</t>
  </si>
  <si>
    <t>17.01.02.10</t>
  </si>
  <si>
    <t>TUBO PVC, Ø160MM ISOLADO COM BORRACHA ELASTOMÉRICA E COBERTO COM ALUMÍNIO CORRUGADO + ACESSÓRIOS E CONEXÕES</t>
  </si>
  <si>
    <t>17.01.02.11</t>
  </si>
  <si>
    <t>TUBO PVC, Ø200MM ISOLADO COM BORRACHA ELASTOMÉRICA E COBERTO COM ALUMÍNIO CORRUGADO + ACESSÓRIOS E CONEXÕES</t>
  </si>
  <si>
    <t>17.01.03.00</t>
  </si>
  <si>
    <t>CONEXOES HIDRAULICAS</t>
  </si>
  <si>
    <t>17.01.03.01</t>
  </si>
  <si>
    <t>VALVULA BORBOLETA 5"</t>
  </si>
  <si>
    <t>17.01.03.02</t>
  </si>
  <si>
    <t>VALVULA BORBOLETA 4"</t>
  </si>
  <si>
    <t>17.01.03.03</t>
  </si>
  <si>
    <t>VALVULA DE RETENÇÃO TIPO PORTINHOLA 4"</t>
  </si>
  <si>
    <t>17.01.03.04</t>
  </si>
  <si>
    <t>FILTRO Y 4"</t>
  </si>
  <si>
    <t>17.01.03.05</t>
  </si>
  <si>
    <t>MANOMETRO 4" COM GLICERINA ESC. 0-7 KG ROSCA BSP 1/2"</t>
  </si>
  <si>
    <t>17.01.03.06</t>
  </si>
  <si>
    <t>ELIMINADOR DE AR AUTOMATICO SARCO 13W -</t>
  </si>
  <si>
    <t>17.01.03.07</t>
  </si>
  <si>
    <t>VÁLVULA DE ESFERA EM BRONZE Ø 2 1/2" - FORNECIMENTO E INSTALAÇÃO</t>
  </si>
  <si>
    <t>17.01.03.08</t>
  </si>
  <si>
    <t>VÁLVULA DE ESFERA EM BRONZE Ø 2\" - FORNECIMENTO E INSTALAÇÃO</t>
  </si>
  <si>
    <t>17.01.03.09</t>
  </si>
  <si>
    <t>VÁLVULA DE ESFERA EM BRONZE Ø 1.1/4\" - FORNECIMENTO E INSTALAÇÃO</t>
  </si>
  <si>
    <t>17.01.03.10</t>
  </si>
  <si>
    <t>VÁLVULA DE ESFERA EM BRONZE Ø 1/2\" - FORNECIMENTO E INSTALAÇÃO</t>
  </si>
  <si>
    <t>17.01.03.11</t>
  </si>
  <si>
    <t>VÁLVULA DE ESFERA EM BRONZE Ø 3/4\" - FORNECIMENTO E INSTALAÇÃO</t>
  </si>
  <si>
    <t>17.01.03.12</t>
  </si>
  <si>
    <t>FORNECIMETO E INSTALAÇÃO DE CAIXA D´ÁGUA FIBROCIMENTO 500L, ENTRADA 20 MM COM BÓIA 1/2", SAÍDA 25MM E SISTEMA DE LIMPEZA E EXTRAVASOR 32MM</t>
  </si>
  <si>
    <t>17.01.03.13</t>
  </si>
  <si>
    <t>TERMOMETRO TIPO CAPELA ESCALA 0-502C ROSCA BSP 1/2"</t>
  </si>
  <si>
    <t>17.01.03.14</t>
  </si>
  <si>
    <t>POÇO PARA TERMOMETRO</t>
  </si>
  <si>
    <t>17.01.04.00</t>
  </si>
  <si>
    <t>REDE DE DUTOS CONVENCIONAIS</t>
  </si>
  <si>
    <t>17.01.04.01</t>
  </si>
  <si>
    <t>DUTOS EM CHAPAS GALVANIZADAS</t>
  </si>
  <si>
    <t>17.01.04.02</t>
  </si>
  <si>
    <t>DUTO CIRCULAR FLEXÍVEL COM ISOLAMENTO TÉRMICO E ACÚSTICO Ø100MM</t>
  </si>
  <si>
    <t>17.01.04.03</t>
  </si>
  <si>
    <t>DUTO CIRCULAR FLEXÍVEL COM ISOLAMENTO TÉRMICO E ACÚSTICO Ø150MM</t>
  </si>
  <si>
    <t>17.01.04.04</t>
  </si>
  <si>
    <t>DUTO CIRCULAR FLEXÍVEL COM ISOLAMENTO TÉRMICO E ACÚSTICO Ø200MM</t>
  </si>
  <si>
    <t>17.01.04.05</t>
  </si>
  <si>
    <t>DUTO CIRCULAR FLEXÍVEL COM ISOLAMENTO TÉRMICO E ACÚSTICO Ø250MM</t>
  </si>
  <si>
    <t>17.01.04.06</t>
  </si>
  <si>
    <t>DIFUSOR DE INSUFLAMENTO DE 4 VIAS C/ REG. 12"</t>
  </si>
  <si>
    <t>17.01.05.00</t>
  </si>
  <si>
    <t>INTERLIGACOES E ELETRICAS/QUADROS ELETRICOS</t>
  </si>
  <si>
    <t>17.01.05.01</t>
  </si>
  <si>
    <t>QFAC CHILLER E BOMBAS</t>
  </si>
  <si>
    <t>17.01.05.02</t>
  </si>
  <si>
    <t>QFAC FANCOIS</t>
  </si>
  <si>
    <t>17.01.05.03</t>
  </si>
  <si>
    <t>INTERLIGACOES ELETRICAS CHILLER E BOMBAS</t>
  </si>
  <si>
    <t>17.01.05.04</t>
  </si>
  <si>
    <t>INTERLIGACOES ELETRICAS DOS FAN COIL</t>
  </si>
  <si>
    <t>17.01.05.05</t>
  </si>
  <si>
    <t>CONTROLADORES PARA CHILERS E BOMBAS</t>
  </si>
  <si>
    <t>17.01.06.00</t>
  </si>
  <si>
    <t>17.01.06.01</t>
  </si>
  <si>
    <t>UNIDADE RESFRIADORA AGUA 150TR-CONDENS.AGUA</t>
  </si>
  <si>
    <t>17.01.06.02</t>
  </si>
  <si>
    <t>FANCOLETE HIWAL HIDRÓNICO 10.000 BTUS</t>
  </si>
  <si>
    <t>17.01.06.03</t>
  </si>
  <si>
    <t>FANCOLETE HIWAL HIDRÓNICO 24.000 BTUS</t>
  </si>
  <si>
    <t>17.01.06.04</t>
  </si>
  <si>
    <t>TROCADOR DE CALOR TIPO PISO TETO - 1,0TR</t>
  </si>
  <si>
    <t>17.01.06.05</t>
  </si>
  <si>
    <t>TROCADOR DE CALOR TIPO PISO TETO - 1,05R</t>
  </si>
  <si>
    <t>17.01.06.06</t>
  </si>
  <si>
    <t>TROCADOR DE CALOR TIPO PISO TETO - 2,0TR</t>
  </si>
  <si>
    <t>17.01.06.07</t>
  </si>
  <si>
    <t>TROCADOR DE CALOR TIPO PISO TETO - 2,5TR</t>
  </si>
  <si>
    <t>17.01.06.08</t>
  </si>
  <si>
    <t>FAN COIL 3TR -6R - COM FILTO R RESISTÊNCIA</t>
  </si>
  <si>
    <t>17.01.06.09</t>
  </si>
  <si>
    <t>FAN COIL 5 TR -6R - COM FILTO R RESISTÊNCIA</t>
  </si>
  <si>
    <t>17.01.06.10</t>
  </si>
  <si>
    <t>FAN COIL 8 TR - -6R - COM FILTO R RESISTÊNCIA</t>
  </si>
  <si>
    <t>17.01.06.11</t>
  </si>
  <si>
    <t>FAN COIL 10 TR -6R - COM FILTO R RESISTÊNCIA</t>
  </si>
  <si>
    <t>17.01.07.00</t>
  </si>
  <si>
    <t>MONTAGEM MECÂNICA E ELÉTRICA DO SISTEMA DE REFRIGERAÇÃO</t>
  </si>
  <si>
    <t>17.01.07.01</t>
  </si>
  <si>
    <t>MONTAGEM MECÂNICA E ELÉTRICA DO SISTEMA DE REFRIGERAÇÃO COM ACOMPANHAMENTO ESPECIALIZADO NA MONTAGEM E OPERACIONALIZAÇÃO E START-UP DO SITEMA - BLOCO A/B</t>
  </si>
  <si>
    <t>REVESTIMENTO</t>
  </si>
  <si>
    <t>18.01.00</t>
  </si>
  <si>
    <t>PISOS</t>
  </si>
  <si>
    <t>18.01.01</t>
  </si>
  <si>
    <t xml:space="preserve"> 68325 </t>
  </si>
  <si>
    <t>PISO EM CONCRETO 20 MPA PREPARO MECANICO, ESPESSURA 7CM, INCLUSO SELANTE ELASTICO A BASE DE POLIURETANO</t>
  </si>
  <si>
    <t>18.01.02</t>
  </si>
  <si>
    <t>18.01.03</t>
  </si>
  <si>
    <t xml:space="preserve"> 84191 </t>
  </si>
  <si>
    <t>PISO EM GRANILITE, MARMORITE OU GRANITINA ESPESSURA 8 MM, INCLUSO JUNTAS DE DILATACAO PLASTICAS</t>
  </si>
  <si>
    <t>18.01.04</t>
  </si>
  <si>
    <t>18.01.05</t>
  </si>
  <si>
    <t xml:space="preserve"> 98680 </t>
  </si>
  <si>
    <t>PISO CIMENTADO, TRAÇO 1:3 (CIMENTO E AREIA), ACABAMENTO LISO, ESPESSURA 3,0 CM, PREPARO MECÂNICO DA ARGAMASSA. AF_06/2018</t>
  </si>
  <si>
    <t>18.01.06</t>
  </si>
  <si>
    <t>FITA ANTI DERRAPANTE</t>
  </si>
  <si>
    <t>18.02.00</t>
  </si>
  <si>
    <t>ACABAMENTOS E ARREMATES</t>
  </si>
  <si>
    <t>18.02.01</t>
  </si>
  <si>
    <t>RODAPE VINILICO ALTURA 5CM, ESPESSURA 1MM, FIXADO COM COLA</t>
  </si>
  <si>
    <t>18.02.02</t>
  </si>
  <si>
    <t>RODAPE EM CONCRETO</t>
  </si>
  <si>
    <t>18.02.03</t>
  </si>
  <si>
    <t>MARCO DE CONCRETO PARA ESQUADRIAS EXTERNAS</t>
  </si>
  <si>
    <t>18.02.04</t>
  </si>
  <si>
    <t>RODAPÉ EM MADEIRA</t>
  </si>
  <si>
    <t>18.02.05</t>
  </si>
  <si>
    <t>FRONTAL DO PALCO</t>
  </si>
  <si>
    <t>18.02.06</t>
  </si>
  <si>
    <t>RODAPÉ EM GRANILITE ALT 10CM</t>
  </si>
  <si>
    <t>18.02.07</t>
  </si>
  <si>
    <t xml:space="preserve"> 87900 </t>
  </si>
  <si>
    <t>CHAPISCO APLICADO EM ALVENARIA (COM PRESENÇA DE VÃOS) E ESTRUTURAS DE CONCRETO DE FACHADA, COM ROLO PARA TEXTURA ACRÍLICA.  ARGAMASSA TRAÇO 1:4 E EMULSÃO POLIMÉRICA (ADESIVO) COM PREPARO EM BETONEIRA 400L. AF_06/2014</t>
  </si>
  <si>
    <t>18.02.08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</si>
  <si>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</si>
  <si>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</si>
  <si>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>18.02.09</t>
  </si>
  <si>
    <t xml:space="preserve"> 87777 </t>
  </si>
  <si>
    <t>EMBOÇO OU MASSA ÚNICA EM ARGAMASSA TRAÇO 1:2:8, PREPARO MANUAL, APLICADA MANUALMENTE EM PANOS DE FACHADA COM PRESENÇA DE VÃOS, ESPESSURA DE 25 MM. AF_06/2014</t>
  </si>
  <si>
    <t>18.02.10</t>
  </si>
  <si>
    <t xml:space="preserve"> 87264 </t>
  </si>
  <si>
    <t>REVESTIMENTO CERÂMICO PARA PAREDES INTERNAS COM PLACAS TIPO ESMALTADA EXTRA DE DIMENSÕES 20X20 CM APLICADAS EM AMBIENTES DE ÁREA MENOR QUE 5 M² NA ALTURA INTEIRA DAS PAREDES. AF_06/2014</t>
  </si>
  <si>
    <t>18.02.11</t>
  </si>
  <si>
    <t xml:space="preserve"> 88786 </t>
  </si>
  <si>
    <t xml:space="preserve">REVESTIMENTO CERÂMICO PARA PAREDES EXTERNAS EM PASTILHAS DE PORCELANA 2,5 X 2,5 CM (PLACAS DE 30 X 30 CM), ALINHADAS A PRUMO, APLICADO EM PANOS COM VÃOS. AF_10/2014 – EXCLUSO AS PASTILHAS QUE JÁ ENCONTRAM-SE NO CANTEIRO DE OBRAS </t>
  </si>
  <si>
    <t>18.02.12</t>
  </si>
  <si>
    <t>REVESTIMENTO EM CRISTAIS DE QUARTZO</t>
  </si>
  <si>
    <t>18.02.13</t>
  </si>
  <si>
    <t>REVESTIMENTO PLACA CIMENTÍCIA E ASSESSÓRIOS</t>
  </si>
  <si>
    <t>18.03.00</t>
  </si>
  <si>
    <t>REVESTIMENTO PAREDE - AUDITÓRIO</t>
  </si>
  <si>
    <t>18.03.01</t>
  </si>
  <si>
    <t>REVESTIMENTO IDEACUSTIC OU EQUIVALENTE TÉCNICO E ACESSÓRIOS</t>
  </si>
  <si>
    <t>18.03.02</t>
  </si>
  <si>
    <t>CONTRA PAREDE DE DRYWALL ACÚSTICA  CONSTITUÍDA DE DUPLA CAMADA DE GESSO ACARTONADO DE 12,5 MM COM JUNTAS DESENCONTRADAS E TOPOS CONTRA PLACADO, FIXADO SOBRE ESTRUTURA METÁLICA DE AÇO GALVANIZADO (MONTANTES E GUIAS DE 48 MM) COM BANDA ACÚSTICA NAS EXTREMIDADES DA ESTRUTURA, PREENCHIDO COM LÃ DE PET 50 MM DENSIDADE 60 KG/M³ OBS: ADICIONAR UMA CAMADA DE MANTA DE ALTA DENSIDADE ENTRE AS CAMADAS DE PLACAS DE 2 MM  (POLÍMERO) – EXCLUSO FORNECIMENTO DA CAMADA DE MANTA DE ALTA DENSIDADE ENTRE AS CAMADAS DE PLACAS DE 2 MM, VERIFICAR ABAIXO</t>
  </si>
  <si>
    <t>18.03.03</t>
  </si>
  <si>
    <t>MANTA DE ALTA DENSIDADE ENTRE AS CAMADAS DE PLACAS DE 2 MM  (POLÍMERO) REF. LAYERMIX DA VIBRACSYSTEM</t>
  </si>
  <si>
    <t>18.04.00</t>
  </si>
  <si>
    <t>18.04.01</t>
  </si>
  <si>
    <t>BRISE EM ALUMÍNIO COM PINTURA DE FÁBRICA PARA FACHADA, INCL. ASSESSÓRIOS</t>
  </si>
  <si>
    <t>18.05.00</t>
  </si>
  <si>
    <t>PAVIMENTAÇÃO</t>
  </si>
  <si>
    <t>18.05.01</t>
  </si>
  <si>
    <t>LASTRO DE CONCRETO TRACO 1:3:5, ESPESSURA 8CM, PREPARO MECANICO (838,35M2 X 8CM)</t>
  </si>
  <si>
    <t>18.05.02</t>
  </si>
  <si>
    <t xml:space="preserve"> 94272 </t>
  </si>
  <si>
    <t>GUIA (MEIO-FIO) E SARJETA CONJUGADOS DE CONCRETO, MOLDADA  IN LOCO  EM TRECHO CURVO COM EXTRUSORA, 65 CM BASE (15 CM BASE DA GUIA + 50 CM BASE DA SARJETA) X 26 CM ALTURA. AF_06/2016</t>
  </si>
  <si>
    <t>18.06.00</t>
  </si>
  <si>
    <t>MUROS E CERCAS</t>
  </si>
  <si>
    <t>18.06.01</t>
  </si>
  <si>
    <t>EXECUÇÃO DE MURO EM PILARES INTERCALDADOS DE CONCRETO,  MD3G NEO REX OU EQUIVALENTE TÉCNICO</t>
  </si>
  <si>
    <t>18.06.02</t>
  </si>
  <si>
    <t>ALAMBRADO EM TUBOS DE FERRO GALVANIZADO A CADA 2M ALTURA 3M, FIXADOS E M BLOCOS DE CONCRETO, COM TELA DE ARAME GALVANIZADO REVESTIDO COM PVC FIO 12 MALHA 7,5CM</t>
  </si>
  <si>
    <t>18.06.03</t>
  </si>
  <si>
    <t>PORTAO FERRO PERFIS CHAPAS(28KG/M2) – (8M2 X 28KG/M2)</t>
  </si>
  <si>
    <t>18.06.04</t>
  </si>
  <si>
    <t>PINTURA COM TINTA ALQUÍDICA DE ACABAMENTO (ESMALTE SINTÉTICO ACETINADO) APLICADA A ROLO OU PINCEL SOBRE SUPERFÍCIES METÁLICAS (EXCETO PERFIL) EXECUTADO EM OBRA (02 DEMÃOS). AF_01/2020</t>
  </si>
  <si>
    <t>18.06.05</t>
  </si>
  <si>
    <t>PINTURA COM TINTA ALQUÍDICA DE FUNDO (TIPO ZARCÃO) APLICADA A ROLO OU PINCEL SOBRE SUPERFÍCIES METÁLICAS (EXCETO PERFIL) EXECUTADO EM OBRA (POR DEMÃO). AF_01/2020</t>
  </si>
  <si>
    <t>19.00.00</t>
  </si>
  <si>
    <t>IMPERMEABILIZAÇÃO</t>
  </si>
  <si>
    <t>19.01.00</t>
  </si>
  <si>
    <t>19.01.01</t>
  </si>
  <si>
    <t>98581/003</t>
  </si>
  <si>
    <t>CIMENTO ESPECIAL CRISTALIZANTE COM ADESIVO LIQUIDO DE ALTA PERFORMANCEA BASE DE RESINA ACRÍLICA, UMA DEMAO</t>
  </si>
  <si>
    <t>19.01.02</t>
  </si>
  <si>
    <t>19.01.03</t>
  </si>
  <si>
    <t xml:space="preserve"> 98546 </t>
  </si>
  <si>
    <t>IMPERMEABILIZAÇÃO DE SUPERFÍCIE COM MANTA ASFÁLTICA, UMA CAMADA, INCLUSIVE APLICAÇÃO DE PRIMER ASFÁLTICO, E=3MM. AF_06/2018</t>
  </si>
  <si>
    <t>19.01.04</t>
  </si>
  <si>
    <t xml:space="preserve"> 98567 </t>
  </si>
  <si>
    <t>PROTEÇÃO MECÂNICA DE SUPERFICIE HORIZONTAL COM ARGAMASSA DE CIMENTO E AREIA, TRAÇO 1:3, E=4CM. AF_06/2018</t>
  </si>
  <si>
    <t>20.00.000</t>
  </si>
  <si>
    <t>PINTURA</t>
  </si>
  <si>
    <t>20.01.00</t>
  </si>
  <si>
    <t>20.01.01</t>
  </si>
  <si>
    <t xml:space="preserve"> 96131 </t>
  </si>
  <si>
    <t>APLICAÇÃO MANUAL DE MASSA ACRÍLICA EM PANOS DE FACHADA COM PRESENÇA DE VÃOS, DE EDIFÍCIOS DE MÚLTIPLOS PAVIMENTOS, DUAS DEMÃOS. AF_05/2017</t>
  </si>
  <si>
    <t>20.01.02</t>
  </si>
  <si>
    <t xml:space="preserve"> 95622 </t>
  </si>
  <si>
    <t>APLICAÇÃO MANUAL DE TINTA LÁTEX ACRÍLICA EM PANOS COM PRESENÇA DE VÃOS DE EDIFÍCIOS DE MÚLTIPLOS PAVIMENTOS, DUAS DEMÃOS. AF_11/2016</t>
  </si>
  <si>
    <t>20.01.03</t>
  </si>
  <si>
    <t xml:space="preserve"> 84645 </t>
  </si>
  <si>
    <t>VERNIZ SINTETICO BRILHANTE, 2 DEMAOS</t>
  </si>
  <si>
    <t>20.01.04</t>
  </si>
  <si>
    <t xml:space="preserve"> 6082 </t>
  </si>
  <si>
    <t>PINTURA EM VERNIZ SINTETICO BRILHANTE EM MADEIRA, TRES DEMAOS</t>
  </si>
  <si>
    <t>20.01.05</t>
  </si>
  <si>
    <t xml:space="preserve"> 79497/001 </t>
  </si>
  <si>
    <t>PINTURA A OLEO, 3 DEMAOS</t>
  </si>
  <si>
    <t>20.01.06</t>
  </si>
  <si>
    <t xml:space="preserve"> 88482 </t>
  </si>
  <si>
    <t>APLICAÇÃO DE FUNDO SELADOR LÁTEX PVA EM TETO, UMA DEMÃO. AF_06/2014</t>
  </si>
  <si>
    <t>21.00.000</t>
  </si>
  <si>
    <t>VIDROS</t>
  </si>
  <si>
    <t xml:space="preserve"> 84957 </t>
  </si>
  <si>
    <t>VIDRO LISO COMUM TRANSPARENTE, ESPESSURA 5MM</t>
  </si>
  <si>
    <t>VIDRO LIXA , ESPESSURA 4MM</t>
  </si>
  <si>
    <t xml:space="preserve"> 72120 </t>
  </si>
  <si>
    <t>VIDRO TEMPERADO INCOLOR, ESPESSURA 10MM, FORNECIMENTO E INSTALACAO, INCLUSIVE MASSA PARA VEDACAO</t>
  </si>
  <si>
    <t>22.00.000</t>
  </si>
  <si>
    <t>22.01.00</t>
  </si>
  <si>
    <t>AUDIO VISUAL</t>
  </si>
  <si>
    <t>22.01.01</t>
  </si>
  <si>
    <t>SUPORTE PARA PROJETOR MULTIMÍDIA</t>
  </si>
  <si>
    <t>23.00.000</t>
  </si>
  <si>
    <t>FORRO</t>
  </si>
  <si>
    <t>23.01.00</t>
  </si>
  <si>
    <t>FORRO - AUDITÓRIO</t>
  </si>
  <si>
    <t>23.01.01</t>
  </si>
  <si>
    <t xml:space="preserve"> 96114 </t>
  </si>
  <si>
    <t>FORRO EM DRYWALL, PARA AMBIENTES COMERCIAIS, INCLUSIVE ESTRUTURA DE FIXAÇÃO. AF_05/2017_P</t>
  </si>
  <si>
    <t>23.01.02</t>
  </si>
  <si>
    <t>MANTA DE ALTA DENSIDADE ENTRE AS CAMADAS DE PLACAS DE 2 MM  (POLÍMERO) REF. LAYERMIX DA VIBRACYSTEM</t>
  </si>
  <si>
    <t>23.01.03</t>
  </si>
  <si>
    <t>ISOLAMENTO TÉRMICO/ACÚSTICO COM MANDA DE LÃ DE VIDRO, ESPESSURA 2,5CM (FORRO AUDITÓRIO)</t>
  </si>
  <si>
    <t>23.02.00</t>
  </si>
  <si>
    <t>23.02.01</t>
  </si>
  <si>
    <t>23.02.02</t>
  </si>
  <si>
    <t>FORROS FECHAMENTO CAIXILHO E TELA ARAME GALV REVESTIDO C/ PVC FIO 12 BWG (2,77MM) MALHA 3" (7,5 X 7,5CM)</t>
  </si>
  <si>
    <t>23.02.03</t>
  </si>
  <si>
    <t>RV 24.10.0053 (A)</t>
  </si>
  <si>
    <t>FORRO DE GESSO ACARTONADO MODULAR TECHNFORRO (62,5X125CM) REMOVIVEL</t>
  </si>
  <si>
    <t>24.00.000</t>
  </si>
  <si>
    <t>PAISAGISMO / URBANIZAÇÃO</t>
  </si>
  <si>
    <t>25.00.000</t>
  </si>
  <si>
    <t>SERVIÇOS COMPLEMENTARES</t>
  </si>
  <si>
    <t>25.01.00</t>
  </si>
  <si>
    <t>PLACAS SINALIZADORAS INTERNAS</t>
  </si>
  <si>
    <t>25.01.01</t>
  </si>
  <si>
    <t>MODELO C - PVC (20X20)</t>
  </si>
  <si>
    <t>25.01.02</t>
  </si>
  <si>
    <t>MODELO F - PVC (30X9)</t>
  </si>
  <si>
    <t>25.01.03</t>
  </si>
  <si>
    <t>MODELO H - ACRÍLICA (30 X 30)</t>
  </si>
  <si>
    <t>25.01.04</t>
  </si>
  <si>
    <t>MODELO I - MOLDURA ALUMÍNIO , PVC (40 X 20)</t>
  </si>
  <si>
    <t>25.01.05</t>
  </si>
  <si>
    <t>MODELO J - PVC ( 30 X 20)</t>
  </si>
  <si>
    <t>25.01.06</t>
  </si>
  <si>
    <t>MODELO JA- MOLDURA ALUMÍNIO , PVC (40 X 20)</t>
  </si>
  <si>
    <t>25.01.07</t>
  </si>
  <si>
    <t>MODELO K - PVC (30X9)</t>
  </si>
  <si>
    <t>25.01.08</t>
  </si>
  <si>
    <t>MODELO L - PVC (VARIÁVEL X 50)</t>
  </si>
  <si>
    <t>25.01.09</t>
  </si>
  <si>
    <t>MODELO P - PVC (15 X 20)</t>
  </si>
  <si>
    <t>25.01.10</t>
  </si>
  <si>
    <t>MODELO PA - PVC (15 X 20)</t>
  </si>
  <si>
    <t>25.01.11</t>
  </si>
  <si>
    <t>MODELO Q -MOLDURA ALUMÍNIO , PVC (100 X 25)</t>
  </si>
  <si>
    <t>25.01.12</t>
  </si>
  <si>
    <t>MODELO R - MOLDURA ALUMÍNIO , PVC (80 X 30)</t>
  </si>
  <si>
    <t>25.01.13</t>
  </si>
  <si>
    <t>MODELO S - ACRÍLICA (30 X 20)</t>
  </si>
  <si>
    <t>25.01.14</t>
  </si>
  <si>
    <t>MODELO T - PVC (30X20)</t>
  </si>
  <si>
    <t>25.02.00</t>
  </si>
  <si>
    <t>PLACAS SINALIZADORAS EXTERNAS</t>
  </si>
  <si>
    <t>25.02.01</t>
  </si>
  <si>
    <t>PLACA DE ENTRADA DO CAMPUS</t>
  </si>
  <si>
    <t>25.02.02</t>
  </si>
  <si>
    <t>PLACA DE ENTRADA DO PRÉDIO</t>
  </si>
  <si>
    <t>25.02.03</t>
  </si>
  <si>
    <t>PLACA DE ALTO DO PRÉDIO</t>
  </si>
  <si>
    <t>25.02.04</t>
  </si>
  <si>
    <t>TOTEM DE DIRECIONAMENTO GERAL</t>
  </si>
  <si>
    <t>25.03.00</t>
  </si>
  <si>
    <t xml:space="preserve">MAPA TÁTIL </t>
  </si>
  <si>
    <t>25.03.01</t>
  </si>
  <si>
    <t>EXTERNO GERAL</t>
  </si>
  <si>
    <t>25.03.02</t>
  </si>
  <si>
    <t>INTERNO GERAL</t>
  </si>
  <si>
    <t>25.03.03</t>
  </si>
  <si>
    <t>INTERNO DE PAVIMENTO</t>
  </si>
  <si>
    <t>25.04.00</t>
  </si>
  <si>
    <t xml:space="preserve">PISO PODOTÁTIL </t>
  </si>
  <si>
    <t>25.04.01</t>
  </si>
  <si>
    <t>200628</t>
  </si>
  <si>
    <t>PISO PODOTÁTIL INTERNO/EXTERNO 0.25 X 0.25 CM</t>
  </si>
  <si>
    <t>25.05.00</t>
  </si>
  <si>
    <t>INTERIORES - MOBILIÁRIO</t>
  </si>
  <si>
    <t>25.05.01</t>
  </si>
  <si>
    <t>ARMÁRIOS</t>
  </si>
  <si>
    <t>25.05.02</t>
  </si>
  <si>
    <t>POLTRONAS DE AUDITÓRIOS</t>
  </si>
  <si>
    <t>25.05.03</t>
  </si>
  <si>
    <t>POLTRONAS DE AUDITÓRIOS PARA OBESOS</t>
  </si>
  <si>
    <t>25.05.04</t>
  </si>
  <si>
    <t>LOUSA BRANCA PARA SALA DE AULA</t>
  </si>
  <si>
    <t>25.05.05</t>
  </si>
  <si>
    <t>ESTRUTURA METÁLICA SOBRE BANCADA CENTRAL PARA FIXAÇÃO DE CAIXA DE TOMADA E GÁS.</t>
  </si>
  <si>
    <t>26.00.000</t>
  </si>
  <si>
    <t>LIMPEZA</t>
  </si>
  <si>
    <t>26.01.00</t>
  </si>
  <si>
    <t>LIMPEZA FINAL</t>
  </si>
  <si>
    <t>26.01.01</t>
  </si>
  <si>
    <t>SC 29.15.0400 (/)</t>
  </si>
  <si>
    <t>LIMPEZA DE PISOS VINILICOS.(DESONERADO)</t>
  </si>
  <si>
    <t>26.01.02</t>
  </si>
  <si>
    <t>SC 29.15.0350 (/)</t>
  </si>
  <si>
    <t>LIMPEZA DE PISOS CIMENTADOS.(DESONERADO)</t>
  </si>
  <si>
    <t>26.01.03</t>
  </si>
  <si>
    <t>SC 30.15.0200 (/)</t>
  </si>
  <si>
    <t>LIMPEZA DE PAREDE REVESTIDA COM PASTILHAS, CERAMICA OU AZULEJO, COM A LAVAGEM DA MESMA UTILIZANDO SOLUCAO ACIDA DILUIDA EM AGUA, INCLUSIVE USO DE ESCADA ATE 2 PAVIMENTOS.</t>
  </si>
  <si>
    <t>26.01.04</t>
  </si>
  <si>
    <t>SC 29.15.0050 (/)</t>
  </si>
  <si>
    <t xml:space="preserve">LIMPEZA LOUCAS E METAIS </t>
  </si>
  <si>
    <t>26.01.05</t>
  </si>
  <si>
    <t>SC 29.15.0500 (/)</t>
  </si>
  <si>
    <t>LIMPEZA DE VIDROS</t>
  </si>
  <si>
    <t>14.01.08</t>
  </si>
  <si>
    <t>14.01.01.01</t>
  </si>
  <si>
    <t>14.01.01.02</t>
  </si>
  <si>
    <t>14.01.01.03</t>
  </si>
  <si>
    <t>14.01.01.04</t>
  </si>
  <si>
    <t>14.01.01.05</t>
  </si>
  <si>
    <t>14.01.01.06</t>
  </si>
  <si>
    <t>14.01.01.07</t>
  </si>
  <si>
    <t>14.01.01.08</t>
  </si>
  <si>
    <t>14.01.01.09</t>
  </si>
  <si>
    <t>18.00.00</t>
  </si>
  <si>
    <t>14.01.07.06</t>
  </si>
  <si>
    <t>14.01.07.07</t>
  </si>
  <si>
    <t>14.01.07.08</t>
  </si>
  <si>
    <t>14.01.07.09</t>
  </si>
  <si>
    <t>14.01.08.01</t>
  </si>
  <si>
    <t>14.01.08.02</t>
  </si>
  <si>
    <t>14.01.08.03</t>
  </si>
  <si>
    <t>14.01.08.04</t>
  </si>
  <si>
    <t>14.01.08.05</t>
  </si>
  <si>
    <r>
      <t>A referência utilizada como base de custos é a planilha do Sistema Nacional de Pesquisa de Custos e Índices da Construção Civil (SINAPI) de</t>
    </r>
    <r>
      <rPr>
        <b/>
        <sz val="9"/>
        <color indexed="10"/>
        <rFont val="Verdana"/>
        <family val="2"/>
      </rPr>
      <t xml:space="preserve"> Jun/2020</t>
    </r>
  </si>
  <si>
    <t xml:space="preserve">As composições que não constam no SINAPI, procedeu-se a obtenção da composição em outra fonte (SCO Rio; SBC) ou composição própria utilizando-se como base de cálculo os insumos do SINAPI. </t>
  </si>
  <si>
    <t>No caso de não haver o insumo no SINAPI, foi mantido a referência de valor indicada na composição do SCO Rio ou SBC;</t>
  </si>
  <si>
    <t>OBRA: REMANESCENTE DAS UFASAs “A” e “B” DO CAMPUS UNIVERSITÁRIO  XV DE NOVEMBRO DA UFF</t>
  </si>
  <si>
    <t>MODELO DE PLANILHA DE CUSTOS E FORMAÇÃO DE PREÇOS PARA EXECUÇÃO DE OBRA POR EMPREITADA POR PREÇO UNITÁRIO</t>
  </si>
  <si>
    <t>ANEXO III DO EDITAL DE LICITAÇÃO POR RDC ELETRÔNICO N.º 09/2020</t>
  </si>
  <si>
    <t>UFF</t>
  </si>
  <si>
    <t>COMPOSIÇÃO UFF-ADM-23069.154508/2020-90</t>
  </si>
  <si>
    <t>%</t>
  </si>
  <si>
    <t>EQUIPAMENTOS, SERVIÇOS DE SEGURANÇA DO TRABALHO E PROTEÇÕES, CONFORME NR-18, TAXAS, LICENÇAS</t>
  </si>
  <si>
    <t>ALUGUEL MENSAL DE ELEVADOR CREMALHEIRA COM 45,50M DE ALTURA, 03 CANCELAS, CABINE SIMPLES 1.200KG OU 17 PESSOAS (1 UNID POR TORRE X 2 TORRES X 15 MESES)</t>
  </si>
  <si>
    <t>CONSUMÍVEIS – ÁGUA E LUZ</t>
  </si>
  <si>
    <t>CONSUMO D'ÁGUA E ESGOTO SANITÁRIO (50 M3/MÊS X 15 MESES)</t>
  </si>
  <si>
    <t>CONSUMO DE ENERGIA ELETRICA ( 4.750KW X 15 MESES)</t>
  </si>
  <si>
    <t>"AS BUILT"</t>
  </si>
  <si>
    <t>FORNECIMENTO E INSTALAÇÃO DE ELEVADOR 7 PARADAS, E CARACTERÍSTICAS  CONF. MEMORIAL DESCRITIVO  (7 PARADAS x 3 ELEVADORES x 2 PRÉDIOS)</t>
  </si>
  <si>
    <t>PARADA</t>
  </si>
  <si>
    <t>CASA DE MAQUINAS PARA ELEVADOR SOCIAL</t>
  </si>
  <si>
    <t xml:space="preserve"> - Incluso BDI (desonerado) sobre preço unitário de itens de obra de: 28,92 % e sobre itens de equipamentos de: 16,82%;</t>
  </si>
  <si>
    <t xml:space="preserve"> - Mês de Referência: Ago/2020;</t>
  </si>
  <si>
    <t>MODELO DE PLANILHA DE CRONOGRAMA FÍSICO E FINANCEIRO</t>
  </si>
  <si>
    <t>TOTAL POR ETAPA</t>
  </si>
  <si>
    <t>01 Mês</t>
  </si>
  <si>
    <t>02 Meses</t>
  </si>
  <si>
    <t>03 Meses</t>
  </si>
  <si>
    <t>04 Meses</t>
  </si>
  <si>
    <t>05 Meses</t>
  </si>
  <si>
    <t>06 Meses</t>
  </si>
  <si>
    <t>07 Meses</t>
  </si>
  <si>
    <t>08 Meses</t>
  </si>
  <si>
    <t>09 Meses</t>
  </si>
  <si>
    <t>10 Meses</t>
  </si>
  <si>
    <t>11 Meses</t>
  </si>
  <si>
    <t>12 Meses</t>
  </si>
  <si>
    <t>13 Meses</t>
  </si>
  <si>
    <t>14 Meses</t>
  </si>
  <si>
    <t>15 Meses</t>
  </si>
  <si>
    <t>1ª Medição</t>
  </si>
  <si>
    <t>2ª Medição</t>
  </si>
  <si>
    <t>3ª Medição</t>
  </si>
  <si>
    <t>4ª Medição</t>
  </si>
  <si>
    <t>5ª Medição</t>
  </si>
  <si>
    <t>6ª Medição</t>
  </si>
  <si>
    <t>7ª Medição</t>
  </si>
  <si>
    <t>8ª Medição</t>
  </si>
  <si>
    <t>9ª Medição</t>
  </si>
  <si>
    <t>10ª Medição</t>
  </si>
  <si>
    <t>11ª Medição</t>
  </si>
  <si>
    <t>12ª Medição</t>
  </si>
  <si>
    <t>13ª Medição</t>
  </si>
  <si>
    <t>14ª Medição</t>
  </si>
  <si>
    <t>15ª Medição</t>
  </si>
  <si>
    <t>% Planejado</t>
  </si>
  <si>
    <t>TOTAL GERAL (R$)</t>
  </si>
  <si>
    <t>Medição Mensal (R$)</t>
  </si>
  <si>
    <t>% Acumulado</t>
  </si>
  <si>
    <t>Identificação e assinatura do Responsável legal da empresa, com carimbo com CNPJ</t>
  </si>
  <si>
    <t>Assinatura do Responsável Técnico pelo Orçamento:</t>
  </si>
  <si>
    <t>Número do CREA/CAU:</t>
  </si>
  <si>
    <t>DANIEL DE ALMEIDA SILVA</t>
  </si>
  <si>
    <t>SIAPE: 1759897 / Arquiteto e Urbanista</t>
  </si>
  <si>
    <t>Acumulado I - Serviços (R$)</t>
  </si>
  <si>
    <t>% Mensal I - Serviços</t>
  </si>
  <si>
    <t>% Mensal - Serviços + Administração</t>
  </si>
  <si>
    <t>TOTAL GERAL - ADMINISTRAÇÃO (R$)</t>
  </si>
  <si>
    <t>ANEXO III-B DO EDITAL DE LICITAÇÃO POR RDC ELETRÔNICO N.º 09/2020</t>
  </si>
  <si>
    <t>ADMINISTRAÇÃO LOCAL</t>
  </si>
  <si>
    <t xml:space="preserve"> Mensal - Serviços + Administração (R$)</t>
  </si>
  <si>
    <t>Acumulado Mensal - Serviços + Administração (R$)</t>
  </si>
  <si>
    <t>03.02.00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</si>
  <si>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</si>
  <si>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</si>
  <si>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</si>
  <si>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</si>
  <si>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</si>
  <si>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</si>
  <si>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</si>
  <si>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</si>
  <si>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</si>
  <si>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</si>
  <si>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</si>
  <si>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</si>
  <si>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</si>
  <si>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03.03.00</t>
  </si>
  <si>
    <t>03.03.01</t>
  </si>
  <si>
    <t>03.03.02</t>
  </si>
  <si>
    <t>03.03.03</t>
  </si>
  <si>
    <t>03.03.04</t>
  </si>
  <si>
    <t>03.04.00</t>
  </si>
  <si>
    <t>03.04.01</t>
  </si>
  <si>
    <t>03.04.02</t>
  </si>
  <si>
    <t xml:space="preserve"> CANTEIRO DE OBRA / MANUTENÇÃO</t>
  </si>
</sst>
</file>

<file path=xl/styles.xml><?xml version="1.0" encoding="utf-8"?>
<styleSheet xmlns="http://schemas.openxmlformats.org/spreadsheetml/2006/main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\$* #,##0.00_);_(\$* \(#,##0.00\);_(\$* \-??_);_(@_)"/>
    <numFmt numFmtId="166" formatCode="_-* #,##0.00_-;\-* #,##0.00_-;_-* \-??_-;_-@_-"/>
    <numFmt numFmtId="167" formatCode="_(* #,##0.00_);_(* \(#,##0.00\);_(* \-??_);_(@_)"/>
    <numFmt numFmtId="168" formatCode="0.0000%"/>
    <numFmt numFmtId="169" formatCode="0.000%"/>
    <numFmt numFmtId="170" formatCode="[$R$]#,##0.00"/>
    <numFmt numFmtId="171" formatCode="dd/mm/yy"/>
    <numFmt numFmtId="172" formatCode="&quot;R$ &quot;#,##0.00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2"/>
      <color indexed="10"/>
      <name val="Verdana"/>
      <family val="2"/>
    </font>
    <font>
      <b/>
      <sz val="9"/>
      <color indexed="10"/>
      <name val="Verdana"/>
      <family val="2"/>
    </font>
    <font>
      <i/>
      <sz val="8"/>
      <color indexed="8"/>
      <name val="Verdana"/>
      <family val="2"/>
    </font>
    <font>
      <i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7"/>
      <color rgb="FFFF0000"/>
      <name val="Verdana"/>
      <family val="2"/>
    </font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sz val="10"/>
      <name val="MS Sans Serif"/>
      <family val="2"/>
      <charset val="1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i/>
      <sz val="7"/>
      <name val="Verdana"/>
      <family val="2"/>
    </font>
    <font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9"/>
      <color rgb="FF000000"/>
      <name val="Calibri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983B0"/>
        <bgColor rgb="FF808080"/>
      </patternFill>
    </fill>
    <fill>
      <patternFill patternType="solid">
        <fgColor rgb="FF729FCF"/>
        <bgColor rgb="FF5983B0"/>
      </patternFill>
    </fill>
    <fill>
      <patternFill patternType="solid">
        <fgColor theme="0"/>
        <bgColor rgb="FFBFBFB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CCCCC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8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23" fillId="6" borderId="0" applyNumberFormat="0" applyBorder="0" applyAlignment="0" applyProtection="0"/>
    <xf numFmtId="0" fontId="13" fillId="2" borderId="1" applyNumberFormat="0" applyAlignment="0" applyProtection="0"/>
    <xf numFmtId="0" fontId="14" fillId="16" borderId="2" applyNumberFormat="0" applyAlignment="0" applyProtection="0"/>
    <xf numFmtId="165" fontId="24" fillId="0" borderId="0" applyFill="0" applyBorder="0" applyAlignment="0" applyProtection="0"/>
    <xf numFmtId="0" fontId="25" fillId="0" borderId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6" fillId="3" borderId="1" applyNumberFormat="0" applyAlignment="0" applyProtection="0"/>
    <xf numFmtId="0" fontId="15" fillId="0" borderId="3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4" borderId="7" applyNumberFormat="0" applyFont="0" applyAlignment="0" applyProtection="0"/>
    <xf numFmtId="0" fontId="18" fillId="2" borderId="8" applyNumberFormat="0" applyAlignment="0" applyProtection="0"/>
    <xf numFmtId="9" fontId="2" fillId="0" borderId="0" applyFont="0" applyFill="0" applyBorder="0" applyAlignment="0" applyProtection="0"/>
    <xf numFmtId="9" fontId="24" fillId="0" borderId="0" applyFill="0" applyBorder="0" applyAlignment="0" applyProtection="0"/>
    <xf numFmtId="9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ill="0" applyBorder="0" applyAlignment="0" applyProtection="0"/>
    <xf numFmtId="164" fontId="24" fillId="0" borderId="0" applyFill="0" applyBorder="0" applyAlignment="0" applyProtection="0"/>
    <xf numFmtId="166" fontId="1" fillId="0" borderId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4" fillId="0" borderId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2" fillId="0" borderId="0"/>
    <xf numFmtId="0" fontId="43" fillId="0" borderId="0"/>
    <xf numFmtId="0" fontId="42" fillId="20" borderId="0" applyProtection="0"/>
    <xf numFmtId="0" fontId="42" fillId="21" borderId="0" applyBorder="0" applyProtection="0"/>
    <xf numFmtId="0" fontId="44" fillId="0" borderId="0" applyBorder="0" applyProtection="0"/>
    <xf numFmtId="0" fontId="44" fillId="0" borderId="0" applyBorder="0" applyProtection="0"/>
    <xf numFmtId="0" fontId="45" fillId="0" borderId="0"/>
  </cellStyleXfs>
  <cellXfs count="286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/>
    <xf numFmtId="44" fontId="6" fillId="0" borderId="0" xfId="38" applyFont="1" applyFill="1" applyBorder="1"/>
    <xf numFmtId="44" fontId="5" fillId="0" borderId="0" xfId="38" applyFont="1"/>
    <xf numFmtId="4" fontId="3" fillId="0" borderId="0" xfId="0" applyNumberFormat="1" applyFont="1"/>
    <xf numFmtId="0" fontId="5" fillId="17" borderId="10" xfId="0" applyFont="1" applyFill="1" applyBorder="1" applyAlignment="1" applyProtection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left" vertical="center" wrapText="1"/>
    </xf>
    <xf numFmtId="44" fontId="6" fillId="0" borderId="0" xfId="38" applyFont="1"/>
    <xf numFmtId="44" fontId="3" fillId="0" borderId="0" xfId="38" applyFont="1"/>
    <xf numFmtId="44" fontId="4" fillId="0" borderId="0" xfId="38" applyFont="1"/>
    <xf numFmtId="0" fontId="6" fillId="18" borderId="10" xfId="0" applyFont="1" applyFill="1" applyBorder="1" applyAlignment="1" applyProtection="1">
      <alignment horizontal="center" vertical="center" wrapText="1"/>
    </xf>
    <xf numFmtId="2" fontId="5" fillId="17" borderId="10" xfId="0" applyNumberFormat="1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2" fontId="5" fillId="18" borderId="1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Alignment="1">
      <alignment horizontal="left" vertical="center"/>
    </xf>
    <xf numFmtId="0" fontId="30" fillId="0" borderId="0" xfId="0" applyFont="1" applyBorder="1" applyAlignment="1">
      <alignment horizontal="center"/>
    </xf>
    <xf numFmtId="4" fontId="32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distributed" wrapText="1"/>
    </xf>
    <xf numFmtId="4" fontId="33" fillId="0" borderId="10" xfId="0" applyNumberFormat="1" applyFont="1" applyBorder="1" applyAlignment="1">
      <alignment horizontal="right" vertical="center"/>
    </xf>
    <xf numFmtId="168" fontId="5" fillId="17" borderId="10" xfId="6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6" fillId="17" borderId="10" xfId="0" applyFont="1" applyFill="1" applyBorder="1" applyAlignment="1" applyProtection="1">
      <alignment horizontal="center" vertical="center" wrapText="1"/>
    </xf>
    <xf numFmtId="0" fontId="5" fillId="18" borderId="10" xfId="0" applyFont="1" applyFill="1" applyBorder="1" applyAlignment="1" applyProtection="1">
      <alignment horizontal="center" vertical="center" wrapText="1"/>
    </xf>
    <xf numFmtId="0" fontId="6" fillId="19" borderId="10" xfId="0" applyFont="1" applyFill="1" applyBorder="1" applyAlignment="1" applyProtection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4" fontId="33" fillId="18" borderId="10" xfId="0" applyNumberFormat="1" applyFont="1" applyFill="1" applyBorder="1" applyAlignment="1">
      <alignment horizontal="right" vertical="center"/>
    </xf>
    <xf numFmtId="2" fontId="37" fillId="18" borderId="10" xfId="0" applyNumberFormat="1" applyFont="1" applyFill="1" applyBorder="1" applyAlignment="1">
      <alignment horizontal="right"/>
    </xf>
    <xf numFmtId="44" fontId="37" fillId="18" borderId="10" xfId="38" applyFont="1" applyFill="1" applyBorder="1"/>
    <xf numFmtId="0" fontId="37" fillId="18" borderId="10" xfId="0" applyFont="1" applyFill="1" applyBorder="1"/>
    <xf numFmtId="4" fontId="6" fillId="18" borderId="10" xfId="0" applyNumberFormat="1" applyFont="1" applyFill="1" applyBorder="1"/>
    <xf numFmtId="0" fontId="5" fillId="0" borderId="10" xfId="0" applyFont="1" applyBorder="1"/>
    <xf numFmtId="2" fontId="5" fillId="0" borderId="10" xfId="38" applyNumberFormat="1" applyFont="1" applyBorder="1"/>
    <xf numFmtId="4" fontId="5" fillId="0" borderId="10" xfId="0" applyNumberFormat="1" applyFont="1" applyBorder="1"/>
    <xf numFmtId="0" fontId="6" fillId="19" borderId="1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43" fontId="5" fillId="17" borderId="10" xfId="79" applyFont="1" applyFill="1" applyBorder="1" applyAlignment="1">
      <alignment horizontal="center" vertical="center" wrapText="1"/>
    </xf>
    <xf numFmtId="43" fontId="33" fillId="0" borderId="10" xfId="79" applyFont="1" applyBorder="1" applyAlignment="1">
      <alignment horizontal="center" vertical="center"/>
    </xf>
    <xf numFmtId="10" fontId="5" fillId="0" borderId="10" xfId="60" applyNumberFormat="1" applyFont="1" applyBorder="1" applyAlignment="1">
      <alignment horizontal="center" vertical="center"/>
    </xf>
    <xf numFmtId="2" fontId="6" fillId="17" borderId="10" xfId="0" applyNumberFormat="1" applyFont="1" applyFill="1" applyBorder="1" applyAlignment="1" applyProtection="1">
      <alignment horizontal="center" vertical="center" wrapText="1"/>
    </xf>
    <xf numFmtId="2" fontId="6" fillId="18" borderId="10" xfId="0" applyNumberFormat="1" applyFont="1" applyFill="1" applyBorder="1" applyAlignment="1" applyProtection="1">
      <alignment horizontal="center" vertical="center" wrapText="1"/>
    </xf>
    <xf numFmtId="43" fontId="5" fillId="18" borderId="10" xfId="79" applyFont="1" applyFill="1" applyBorder="1" applyAlignment="1">
      <alignment horizontal="center" vertical="center" wrapText="1"/>
    </xf>
    <xf numFmtId="43" fontId="33" fillId="18" borderId="10" xfId="79" applyFont="1" applyFill="1" applyBorder="1" applyAlignment="1">
      <alignment horizontal="center" vertical="center"/>
    </xf>
    <xf numFmtId="10" fontId="5" fillId="18" borderId="10" xfId="60" applyNumberFormat="1" applyFont="1" applyFill="1" applyBorder="1" applyAlignment="1">
      <alignment horizontal="center" vertical="center"/>
    </xf>
    <xf numFmtId="2" fontId="5" fillId="18" borderId="10" xfId="38" applyNumberFormat="1" applyFont="1" applyFill="1" applyBorder="1"/>
    <xf numFmtId="168" fontId="5" fillId="18" borderId="10" xfId="60" applyNumberFormat="1" applyFont="1" applyFill="1" applyBorder="1" applyAlignment="1">
      <alignment horizontal="center" vertical="center" wrapText="1"/>
    </xf>
    <xf numFmtId="4" fontId="5" fillId="18" borderId="10" xfId="0" applyNumberFormat="1" applyFont="1" applyFill="1" applyBorder="1"/>
    <xf numFmtId="2" fontId="6" fillId="19" borderId="10" xfId="0" applyNumberFormat="1" applyFont="1" applyFill="1" applyBorder="1" applyAlignment="1" applyProtection="1">
      <alignment horizontal="center" vertical="center" wrapText="1"/>
    </xf>
    <xf numFmtId="43" fontId="5" fillId="19" borderId="10" xfId="79" applyFont="1" applyFill="1" applyBorder="1" applyAlignment="1">
      <alignment horizontal="center" vertical="center" wrapText="1"/>
    </xf>
    <xf numFmtId="43" fontId="33" fillId="19" borderId="10" xfId="79" applyFont="1" applyFill="1" applyBorder="1" applyAlignment="1">
      <alignment horizontal="center" vertical="center"/>
    </xf>
    <xf numFmtId="10" fontId="5" fillId="19" borderId="10" xfId="60" applyNumberFormat="1" applyFont="1" applyFill="1" applyBorder="1" applyAlignment="1">
      <alignment horizontal="center" vertical="center"/>
    </xf>
    <xf numFmtId="2" fontId="5" fillId="19" borderId="10" xfId="38" applyNumberFormat="1" applyFont="1" applyFill="1" applyBorder="1"/>
    <xf numFmtId="168" fontId="5" fillId="19" borderId="10" xfId="60" applyNumberFormat="1" applyFont="1" applyFill="1" applyBorder="1" applyAlignment="1">
      <alignment horizontal="center" vertical="center" wrapText="1"/>
    </xf>
    <xf numFmtId="4" fontId="33" fillId="19" borderId="10" xfId="0" applyNumberFormat="1" applyFont="1" applyFill="1" applyBorder="1" applyAlignment="1">
      <alignment horizontal="right" vertical="center"/>
    </xf>
    <xf numFmtId="4" fontId="5" fillId="19" borderId="10" xfId="0" applyNumberFormat="1" applyFont="1" applyFill="1" applyBorder="1"/>
    <xf numFmtId="0" fontId="6" fillId="18" borderId="10" xfId="0" applyNumberFormat="1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43" fontId="5" fillId="0" borderId="10" xfId="79" applyFont="1" applyBorder="1" applyAlignment="1">
      <alignment vertical="center"/>
    </xf>
    <xf numFmtId="43" fontId="6" fillId="18" borderId="10" xfId="79" applyFont="1" applyFill="1" applyBorder="1" applyAlignment="1">
      <alignment horizontal="center" vertical="center" wrapText="1"/>
    </xf>
    <xf numFmtId="43" fontId="34" fillId="18" borderId="10" xfId="79" applyFont="1" applyFill="1" applyBorder="1" applyAlignment="1">
      <alignment horizontal="center" vertical="center"/>
    </xf>
    <xf numFmtId="10" fontId="6" fillId="18" borderId="10" xfId="60" applyNumberFormat="1" applyFont="1" applyFill="1" applyBorder="1" applyAlignment="1">
      <alignment horizontal="center" vertical="center"/>
    </xf>
    <xf numFmtId="2" fontId="6" fillId="18" borderId="10" xfId="38" applyNumberFormat="1" applyFont="1" applyFill="1" applyBorder="1"/>
    <xf numFmtId="168" fontId="6" fillId="18" borderId="10" xfId="60" applyNumberFormat="1" applyFont="1" applyFill="1" applyBorder="1" applyAlignment="1">
      <alignment horizontal="center" vertical="center" wrapText="1"/>
    </xf>
    <xf numFmtId="4" fontId="34" fillId="18" borderId="10" xfId="0" applyNumberFormat="1" applyFont="1" applyFill="1" applyBorder="1" applyAlignment="1">
      <alignment horizontal="right" vertical="center"/>
    </xf>
    <xf numFmtId="4" fontId="6" fillId="18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19" borderId="10" xfId="0" applyFont="1" applyFill="1" applyBorder="1" applyAlignment="1">
      <alignment vertical="center"/>
    </xf>
    <xf numFmtId="0" fontId="5" fillId="0" borderId="0" xfId="0" applyFont="1" applyBorder="1" applyAlignment="1"/>
    <xf numFmtId="44" fontId="36" fillId="18" borderId="17" xfId="38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19" borderId="10" xfId="0" applyFont="1" applyFill="1" applyBorder="1" applyAlignment="1">
      <alignment vertical="center"/>
    </xf>
    <xf numFmtId="0" fontId="3" fillId="0" borderId="0" xfId="0" applyFont="1" applyBorder="1"/>
    <xf numFmtId="0" fontId="5" fillId="0" borderId="0" xfId="0" applyFont="1" applyBorder="1"/>
    <xf numFmtId="0" fontId="6" fillId="19" borderId="20" xfId="0" applyFont="1" applyFill="1" applyBorder="1" applyAlignment="1" applyProtection="1">
      <alignment horizontal="center" vertical="center" wrapText="1"/>
    </xf>
    <xf numFmtId="0" fontId="5" fillId="19" borderId="19" xfId="0" applyFont="1" applyFill="1" applyBorder="1" applyAlignment="1" applyProtection="1">
      <alignment horizontal="center" vertical="center" wrapText="1"/>
    </xf>
    <xf numFmtId="2" fontId="6" fillId="19" borderId="19" xfId="0" applyNumberFormat="1" applyFont="1" applyFill="1" applyBorder="1" applyAlignment="1" applyProtection="1">
      <alignment horizontal="left" vertical="center" wrapText="1"/>
    </xf>
    <xf numFmtId="0" fontId="5" fillId="19" borderId="19" xfId="0" applyFont="1" applyFill="1" applyBorder="1" applyAlignment="1">
      <alignment horizontal="center" vertical="center" wrapText="1"/>
    </xf>
    <xf numFmtId="2" fontId="5" fillId="19" borderId="19" xfId="0" applyNumberFormat="1" applyFont="1" applyFill="1" applyBorder="1" applyAlignment="1">
      <alignment horizontal="center" vertical="center" wrapText="1"/>
    </xf>
    <xf numFmtId="2" fontId="37" fillId="19" borderId="19" xfId="0" applyNumberFormat="1" applyFont="1" applyFill="1" applyBorder="1" applyAlignment="1">
      <alignment horizontal="right"/>
    </xf>
    <xf numFmtId="44" fontId="37" fillId="19" borderId="19" xfId="38" applyFont="1" applyFill="1" applyBorder="1"/>
    <xf numFmtId="44" fontId="38" fillId="19" borderId="19" xfId="38" applyFont="1" applyFill="1" applyBorder="1"/>
    <xf numFmtId="0" fontId="37" fillId="19" borderId="19" xfId="0" applyFont="1" applyFill="1" applyBorder="1"/>
    <xf numFmtId="4" fontId="6" fillId="19" borderId="21" xfId="0" applyNumberFormat="1" applyFont="1" applyFill="1" applyBorder="1" applyAlignment="1">
      <alignment vertical="center"/>
    </xf>
    <xf numFmtId="0" fontId="6" fillId="18" borderId="22" xfId="0" applyFont="1" applyFill="1" applyBorder="1" applyAlignment="1" applyProtection="1">
      <alignment horizontal="center" vertical="center" wrapText="1"/>
    </xf>
    <xf numFmtId="0" fontId="6" fillId="0" borderId="23" xfId="0" applyFont="1" applyBorder="1" applyAlignment="1">
      <alignment vertical="center"/>
    </xf>
    <xf numFmtId="0" fontId="5" fillId="17" borderId="22" xfId="0" applyFont="1" applyFill="1" applyBorder="1" applyAlignment="1" applyProtection="1">
      <alignment horizontal="center" vertical="center" wrapText="1"/>
    </xf>
    <xf numFmtId="0" fontId="6" fillId="19" borderId="22" xfId="0" applyFont="1" applyFill="1" applyBorder="1" applyAlignment="1" applyProtection="1">
      <alignment horizontal="center" vertical="center" wrapText="1"/>
    </xf>
    <xf numFmtId="4" fontId="6" fillId="19" borderId="23" xfId="0" applyNumberFormat="1" applyFont="1" applyFill="1" applyBorder="1" applyAlignment="1">
      <alignment vertical="center"/>
    </xf>
    <xf numFmtId="0" fontId="5" fillId="18" borderId="22" xfId="0" applyFont="1" applyFill="1" applyBorder="1" applyAlignment="1" applyProtection="1">
      <alignment horizontal="center" vertical="center" wrapText="1"/>
    </xf>
    <xf numFmtId="0" fontId="5" fillId="0" borderId="23" xfId="0" applyFont="1" applyBorder="1"/>
    <xf numFmtId="0" fontId="6" fillId="19" borderId="34" xfId="0" applyFont="1" applyFill="1" applyBorder="1" applyAlignment="1">
      <alignment vertical="center" wrapText="1"/>
    </xf>
    <xf numFmtId="10" fontId="6" fillId="19" borderId="35" xfId="60" applyNumberFormat="1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vertical="center" wrapText="1"/>
    </xf>
    <xf numFmtId="169" fontId="6" fillId="19" borderId="35" xfId="60" applyNumberFormat="1" applyFont="1" applyFill="1" applyBorder="1" applyAlignment="1">
      <alignment horizontal="right" vertical="center"/>
    </xf>
    <xf numFmtId="0" fontId="3" fillId="19" borderId="34" xfId="0" applyFont="1" applyFill="1" applyBorder="1"/>
    <xf numFmtId="0" fontId="5" fillId="19" borderId="34" xfId="0" applyFont="1" applyFill="1" applyBorder="1"/>
    <xf numFmtId="0" fontId="6" fillId="17" borderId="22" xfId="0" applyFont="1" applyFill="1" applyBorder="1" applyAlignment="1" applyProtection="1">
      <alignment horizontal="center" vertical="center" wrapText="1"/>
    </xf>
    <xf numFmtId="4" fontId="32" fillId="0" borderId="0" xfId="0" applyNumberFormat="1" applyFont="1" applyAlignment="1">
      <alignment horizontal="center" vertical="center"/>
    </xf>
    <xf numFmtId="2" fontId="5" fillId="18" borderId="10" xfId="0" applyNumberFormat="1" applyFont="1" applyFill="1" applyBorder="1" applyAlignment="1" applyProtection="1">
      <alignment horizontal="center" vertical="center" wrapText="1"/>
    </xf>
    <xf numFmtId="43" fontId="5" fillId="18" borderId="10" xfId="79" applyFont="1" applyFill="1" applyBorder="1" applyAlignment="1">
      <alignment vertical="center"/>
    </xf>
    <xf numFmtId="4" fontId="5" fillId="18" borderId="10" xfId="0" applyNumberFormat="1" applyFont="1" applyFill="1" applyBorder="1" applyAlignment="1">
      <alignment vertical="center"/>
    </xf>
    <xf numFmtId="2" fontId="5" fillId="18" borderId="10" xfId="0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79" applyFont="1" applyFill="1" applyBorder="1" applyAlignment="1">
      <alignment horizontal="center" vertical="center" wrapText="1"/>
    </xf>
    <xf numFmtId="43" fontId="33" fillId="0" borderId="10" xfId="79" applyFont="1" applyFill="1" applyBorder="1" applyAlignment="1">
      <alignment horizontal="center" vertical="center"/>
    </xf>
    <xf numFmtId="10" fontId="5" fillId="0" borderId="10" xfId="6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0" fontId="6" fillId="19" borderId="23" xfId="0" applyFont="1" applyFill="1" applyBorder="1" applyAlignment="1">
      <alignment vertical="center"/>
    </xf>
    <xf numFmtId="0" fontId="46" fillId="0" borderId="0" xfId="86" applyFont="1"/>
    <xf numFmtId="0" fontId="45" fillId="0" borderId="0" xfId="86"/>
    <xf numFmtId="171" fontId="47" fillId="0" borderId="0" xfId="86" applyNumberFormat="1" applyFont="1" applyBorder="1" applyAlignment="1">
      <alignment horizontal="center" vertical="center"/>
    </xf>
    <xf numFmtId="49" fontId="47" fillId="0" borderId="0" xfId="86" applyNumberFormat="1" applyFont="1" applyBorder="1" applyAlignment="1">
      <alignment horizontal="center" vertical="center"/>
    </xf>
    <xf numFmtId="0" fontId="47" fillId="0" borderId="0" xfId="86" applyFont="1" applyBorder="1" applyAlignment="1">
      <alignment horizontal="center" vertical="center"/>
    </xf>
    <xf numFmtId="0" fontId="46" fillId="22" borderId="0" xfId="86" applyFont="1" applyFill="1"/>
    <xf numFmtId="0" fontId="45" fillId="17" borderId="0" xfId="86" applyFill="1"/>
    <xf numFmtId="172" fontId="48" fillId="17" borderId="42" xfId="86" applyNumberFormat="1" applyFont="1" applyFill="1" applyBorder="1" applyAlignment="1">
      <alignment horizontal="center" vertical="center"/>
    </xf>
    <xf numFmtId="172" fontId="48" fillId="17" borderId="19" xfId="86" applyNumberFormat="1" applyFont="1" applyFill="1" applyBorder="1" applyAlignment="1">
      <alignment horizontal="center" vertical="center"/>
    </xf>
    <xf numFmtId="43" fontId="48" fillId="17" borderId="19" xfId="79" applyFont="1" applyFill="1" applyBorder="1" applyAlignment="1">
      <alignment horizontal="center" vertical="center"/>
    </xf>
    <xf numFmtId="43" fontId="48" fillId="17" borderId="21" xfId="79" applyFont="1" applyFill="1" applyBorder="1" applyAlignment="1">
      <alignment horizontal="center" vertical="center"/>
    </xf>
    <xf numFmtId="0" fontId="46" fillId="17" borderId="0" xfId="86" applyFont="1" applyFill="1"/>
    <xf numFmtId="10" fontId="48" fillId="17" borderId="11" xfId="86" applyNumberFormat="1" applyFont="1" applyFill="1" applyBorder="1" applyAlignment="1">
      <alignment horizontal="center" vertical="center"/>
    </xf>
    <xf numFmtId="10" fontId="48" fillId="17" borderId="10" xfId="86" applyNumberFormat="1" applyFont="1" applyFill="1" applyBorder="1" applyAlignment="1">
      <alignment horizontal="center" vertical="center"/>
    </xf>
    <xf numFmtId="10" fontId="48" fillId="23" borderId="10" xfId="86" applyNumberFormat="1" applyFont="1" applyFill="1" applyBorder="1" applyAlignment="1">
      <alignment horizontal="center" vertical="center"/>
    </xf>
    <xf numFmtId="10" fontId="48" fillId="23" borderId="23" xfId="86" applyNumberFormat="1" applyFont="1" applyFill="1" applyBorder="1" applyAlignment="1">
      <alignment horizontal="center" vertical="center"/>
    </xf>
    <xf numFmtId="43" fontId="48" fillId="22" borderId="11" xfId="79" applyFont="1" applyFill="1" applyBorder="1" applyAlignment="1">
      <alignment horizontal="center" vertical="center"/>
    </xf>
    <xf numFmtId="43" fontId="48" fillId="22" borderId="10" xfId="79" applyFont="1" applyFill="1" applyBorder="1" applyAlignment="1">
      <alignment horizontal="center" vertical="center"/>
    </xf>
    <xf numFmtId="43" fontId="48" fillId="22" borderId="23" xfId="79" applyFont="1" applyFill="1" applyBorder="1" applyAlignment="1">
      <alignment horizontal="center" vertical="center"/>
    </xf>
    <xf numFmtId="10" fontId="48" fillId="23" borderId="11" xfId="86" applyNumberFormat="1" applyFont="1" applyFill="1" applyBorder="1" applyAlignment="1">
      <alignment horizontal="center" vertical="center"/>
    </xf>
    <xf numFmtId="172" fontId="48" fillId="17" borderId="10" xfId="86" applyNumberFormat="1" applyFont="1" applyFill="1" applyBorder="1" applyAlignment="1">
      <alignment horizontal="center" vertical="center"/>
    </xf>
    <xf numFmtId="172" fontId="48" fillId="17" borderId="23" xfId="86" applyNumberFormat="1" applyFont="1" applyFill="1" applyBorder="1" applyAlignment="1">
      <alignment horizontal="center" vertical="center"/>
    </xf>
    <xf numFmtId="10" fontId="48" fillId="17" borderId="23" xfId="86" applyNumberFormat="1" applyFont="1" applyFill="1" applyBorder="1" applyAlignment="1">
      <alignment horizontal="center" vertical="center"/>
    </xf>
    <xf numFmtId="172" fontId="48" fillId="22" borderId="11" xfId="86" applyNumberFormat="1" applyFont="1" applyFill="1" applyBorder="1" applyAlignment="1">
      <alignment horizontal="center" vertical="center"/>
    </xf>
    <xf numFmtId="172" fontId="48" fillId="22" borderId="10" xfId="86" applyNumberFormat="1" applyFont="1" applyFill="1" applyBorder="1" applyAlignment="1">
      <alignment horizontal="center" vertical="center"/>
    </xf>
    <xf numFmtId="172" fontId="48" fillId="22" borderId="23" xfId="86" applyNumberFormat="1" applyFont="1" applyFill="1" applyBorder="1" applyAlignment="1">
      <alignment horizontal="center" vertical="center"/>
    </xf>
    <xf numFmtId="10" fontId="48" fillId="22" borderId="11" xfId="86" applyNumberFormat="1" applyFont="1" applyFill="1" applyBorder="1" applyAlignment="1">
      <alignment horizontal="center" vertical="center"/>
    </xf>
    <xf numFmtId="10" fontId="48" fillId="22" borderId="10" xfId="86" applyNumberFormat="1" applyFont="1" applyFill="1" applyBorder="1" applyAlignment="1">
      <alignment horizontal="center" vertical="center"/>
    </xf>
    <xf numFmtId="10" fontId="48" fillId="22" borderId="23" xfId="86" applyNumberFormat="1" applyFont="1" applyFill="1" applyBorder="1" applyAlignment="1">
      <alignment horizontal="center" vertical="center"/>
    </xf>
    <xf numFmtId="172" fontId="48" fillId="17" borderId="11" xfId="86" applyNumberFormat="1" applyFont="1" applyFill="1" applyBorder="1" applyAlignment="1">
      <alignment horizontal="center" vertical="center"/>
    </xf>
    <xf numFmtId="43" fontId="48" fillId="17" borderId="10" xfId="79" applyFont="1" applyFill="1" applyBorder="1" applyAlignment="1">
      <alignment horizontal="center" vertical="center"/>
    </xf>
    <xf numFmtId="43" fontId="48" fillId="17" borderId="23" xfId="79" applyFont="1" applyFill="1" applyBorder="1" applyAlignment="1">
      <alignment horizontal="center" vertical="center"/>
    </xf>
    <xf numFmtId="10" fontId="48" fillId="22" borderId="43" xfId="86" applyNumberFormat="1" applyFont="1" applyFill="1" applyBorder="1" applyAlignment="1">
      <alignment horizontal="center" vertical="center"/>
    </xf>
    <xf numFmtId="10" fontId="48" fillId="22" borderId="44" xfId="86" applyNumberFormat="1" applyFont="1" applyFill="1" applyBorder="1" applyAlignment="1">
      <alignment horizontal="center" vertical="center"/>
    </xf>
    <xf numFmtId="10" fontId="48" fillId="23" borderId="44" xfId="86" applyNumberFormat="1" applyFont="1" applyFill="1" applyBorder="1" applyAlignment="1">
      <alignment horizontal="center" vertical="center"/>
    </xf>
    <xf numFmtId="10" fontId="48" fillId="23" borderId="45" xfId="86" applyNumberFormat="1" applyFont="1" applyFill="1" applyBorder="1" applyAlignment="1">
      <alignment horizontal="center" vertical="center"/>
    </xf>
    <xf numFmtId="43" fontId="48" fillId="24" borderId="51" xfId="79" applyFont="1" applyFill="1" applyBorder="1" applyAlignment="1">
      <alignment horizontal="center" vertical="center"/>
    </xf>
    <xf numFmtId="43" fontId="48" fillId="24" borderId="19" xfId="79" applyFont="1" applyFill="1" applyBorder="1" applyAlignment="1">
      <alignment horizontal="center" vertical="center"/>
    </xf>
    <xf numFmtId="43" fontId="48" fillId="24" borderId="21" xfId="79" applyFont="1" applyFill="1" applyBorder="1" applyAlignment="1">
      <alignment horizontal="center" vertical="center"/>
    </xf>
    <xf numFmtId="43" fontId="48" fillId="24" borderId="13" xfId="79" applyFont="1" applyFill="1" applyBorder="1" applyAlignment="1">
      <alignment horizontal="center" vertical="center"/>
    </xf>
    <xf numFmtId="43" fontId="48" fillId="24" borderId="10" xfId="79" applyFont="1" applyFill="1" applyBorder="1" applyAlignment="1">
      <alignment horizontal="center" vertical="center"/>
    </xf>
    <xf numFmtId="43" fontId="48" fillId="24" borderId="23" xfId="79" applyFont="1" applyFill="1" applyBorder="1" applyAlignment="1">
      <alignment horizontal="center" vertical="center"/>
    </xf>
    <xf numFmtId="10" fontId="48" fillId="24" borderId="13" xfId="86" applyNumberFormat="1" applyFont="1" applyFill="1" applyBorder="1" applyAlignment="1">
      <alignment horizontal="center" vertical="center"/>
    </xf>
    <xf numFmtId="10" fontId="48" fillId="24" borderId="10" xfId="86" applyNumberFormat="1" applyFont="1" applyFill="1" applyBorder="1" applyAlignment="1">
      <alignment horizontal="center" vertical="center"/>
    </xf>
    <xf numFmtId="10" fontId="48" fillId="24" borderId="23" xfId="86" applyNumberFormat="1" applyFont="1" applyFill="1" applyBorder="1" applyAlignment="1">
      <alignment horizontal="center" vertical="center"/>
    </xf>
    <xf numFmtId="10" fontId="48" fillId="24" borderId="58" xfId="86" applyNumberFormat="1" applyFont="1" applyFill="1" applyBorder="1" applyAlignment="1">
      <alignment horizontal="center" vertical="center"/>
    </xf>
    <xf numFmtId="10" fontId="48" fillId="24" borderId="59" xfId="86" applyNumberFormat="1" applyFont="1" applyFill="1" applyBorder="1" applyAlignment="1">
      <alignment horizontal="center" vertical="center"/>
    </xf>
    <xf numFmtId="10" fontId="48" fillId="24" borderId="60" xfId="86" applyNumberFormat="1" applyFont="1" applyFill="1" applyBorder="1" applyAlignment="1">
      <alignment horizontal="center" vertical="center"/>
    </xf>
    <xf numFmtId="0" fontId="46" fillId="0" borderId="0" xfId="86" applyFont="1" applyAlignment="1">
      <alignment wrapText="1"/>
    </xf>
    <xf numFmtId="10" fontId="46" fillId="0" borderId="0" xfId="86" applyNumberFormat="1" applyFont="1"/>
    <xf numFmtId="170" fontId="47" fillId="0" borderId="0" xfId="86" applyNumberFormat="1" applyFont="1" applyBorder="1" applyAlignment="1">
      <alignment horizontal="left" vertical="center" wrapText="1"/>
    </xf>
    <xf numFmtId="10" fontId="48" fillId="22" borderId="64" xfId="86" applyNumberFormat="1" applyFont="1" applyFill="1" applyBorder="1" applyAlignment="1">
      <alignment horizontal="center" vertical="center"/>
    </xf>
    <xf numFmtId="10" fontId="48" fillId="22" borderId="65" xfId="86" applyNumberFormat="1" applyFont="1" applyFill="1" applyBorder="1" applyAlignment="1">
      <alignment horizontal="center" vertical="center"/>
    </xf>
    <xf numFmtId="10" fontId="48" fillId="22" borderId="66" xfId="86" applyNumberFormat="1" applyFont="1" applyFill="1" applyBorder="1" applyAlignment="1">
      <alignment horizontal="center" vertical="center"/>
    </xf>
    <xf numFmtId="10" fontId="48" fillId="22" borderId="67" xfId="86" applyNumberFormat="1" applyFont="1" applyFill="1" applyBorder="1" applyAlignment="1">
      <alignment horizontal="center" vertical="center"/>
    </xf>
    <xf numFmtId="10" fontId="48" fillId="22" borderId="68" xfId="86" applyNumberFormat="1" applyFont="1" applyFill="1" applyBorder="1" applyAlignment="1">
      <alignment horizontal="center" vertical="center"/>
    </xf>
    <xf numFmtId="10" fontId="48" fillId="22" borderId="69" xfId="86" applyNumberFormat="1" applyFont="1" applyFill="1" applyBorder="1" applyAlignment="1">
      <alignment horizontal="center" vertical="center"/>
    </xf>
    <xf numFmtId="0" fontId="52" fillId="22" borderId="39" xfId="86" applyFont="1" applyFill="1" applyBorder="1" applyAlignment="1">
      <alignment horizontal="center" vertical="center"/>
    </xf>
    <xf numFmtId="0" fontId="52" fillId="22" borderId="40" xfId="86" applyFont="1" applyFill="1" applyBorder="1" applyAlignment="1">
      <alignment horizontal="center" vertical="center"/>
    </xf>
    <xf numFmtId="0" fontId="52" fillId="22" borderId="10" xfId="86" applyFont="1" applyFill="1" applyBorder="1" applyAlignment="1">
      <alignment horizontal="center" vertical="center"/>
    </xf>
    <xf numFmtId="0" fontId="52" fillId="22" borderId="23" xfId="86" applyFont="1" applyFill="1" applyBorder="1" applyAlignment="1">
      <alignment horizontal="center" vertical="center"/>
    </xf>
    <xf numFmtId="0" fontId="52" fillId="22" borderId="17" xfId="86" applyFont="1" applyFill="1" applyBorder="1" applyAlignment="1">
      <alignment horizontal="center" vertical="center"/>
    </xf>
    <xf numFmtId="0" fontId="52" fillId="22" borderId="25" xfId="86" applyFont="1" applyFill="1" applyBorder="1" applyAlignment="1">
      <alignment horizontal="center" vertical="center"/>
    </xf>
    <xf numFmtId="43" fontId="52" fillId="22" borderId="41" xfId="79" applyFont="1" applyFill="1" applyBorder="1" applyAlignment="1">
      <alignment horizontal="center" vertical="center"/>
    </xf>
    <xf numFmtId="10" fontId="52" fillId="22" borderId="15" xfId="86" applyNumberFormat="1" applyFont="1" applyFill="1" applyBorder="1" applyAlignment="1">
      <alignment horizontal="center" vertical="center"/>
    </xf>
    <xf numFmtId="43" fontId="52" fillId="22" borderId="15" xfId="79" applyFont="1" applyFill="1" applyBorder="1" applyAlignment="1">
      <alignment horizontal="center" vertical="center"/>
    </xf>
    <xf numFmtId="43" fontId="52" fillId="17" borderId="15" xfId="79" applyFont="1" applyFill="1" applyBorder="1" applyAlignment="1">
      <alignment horizontal="center" vertical="center"/>
    </xf>
    <xf numFmtId="43" fontId="53" fillId="17" borderId="15" xfId="79" applyFont="1" applyFill="1" applyBorder="1" applyAlignment="1">
      <alignment vertical="center"/>
    </xf>
    <xf numFmtId="43" fontId="52" fillId="22" borderId="61" xfId="79" applyFont="1" applyFill="1" applyBorder="1" applyAlignment="1">
      <alignment horizontal="center" vertical="center"/>
    </xf>
    <xf numFmtId="9" fontId="5" fillId="17" borderId="10" xfId="60" applyFont="1" applyFill="1" applyBorder="1" applyAlignment="1">
      <alignment horizontal="center" vertical="center" wrapText="1"/>
    </xf>
    <xf numFmtId="10" fontId="52" fillId="22" borderId="73" xfId="86" applyNumberFormat="1" applyFont="1" applyFill="1" applyBorder="1" applyAlignment="1">
      <alignment horizontal="center" vertical="center"/>
    </xf>
    <xf numFmtId="43" fontId="52" fillId="22" borderId="72" xfId="79" applyFont="1" applyFill="1" applyBorder="1" applyAlignment="1">
      <alignment horizontal="center" vertical="center"/>
    </xf>
    <xf numFmtId="2" fontId="6" fillId="19" borderId="10" xfId="0" applyNumberFormat="1" applyFont="1" applyFill="1" applyBorder="1" applyAlignment="1" applyProtection="1">
      <alignment horizontal="left" vertical="center" wrapText="1"/>
    </xf>
    <xf numFmtId="43" fontId="46" fillId="0" borderId="0" xfId="86" applyNumberFormat="1" applyFont="1"/>
    <xf numFmtId="43" fontId="6" fillId="19" borderId="10" xfId="79" applyFont="1" applyFill="1" applyBorder="1" applyAlignment="1">
      <alignment horizontal="center" vertical="center" wrapText="1"/>
    </xf>
    <xf numFmtId="43" fontId="6" fillId="19" borderId="10" xfId="79" applyFont="1" applyFill="1" applyBorder="1" applyAlignment="1">
      <alignment horizontal="center" vertical="center"/>
    </xf>
    <xf numFmtId="10" fontId="6" fillId="19" borderId="10" xfId="60" applyNumberFormat="1" applyFont="1" applyFill="1" applyBorder="1" applyAlignment="1">
      <alignment horizontal="center" vertical="center"/>
    </xf>
    <xf numFmtId="2" fontId="6" fillId="19" borderId="10" xfId="38" applyNumberFormat="1" applyFont="1" applyFill="1" applyBorder="1"/>
    <xf numFmtId="168" fontId="6" fillId="19" borderId="10" xfId="60" applyNumberFormat="1" applyFont="1" applyFill="1" applyBorder="1" applyAlignment="1">
      <alignment horizontal="center" vertical="center" wrapText="1"/>
    </xf>
    <xf numFmtId="4" fontId="6" fillId="19" borderId="10" xfId="0" applyNumberFormat="1" applyFont="1" applyFill="1" applyBorder="1" applyAlignment="1">
      <alignment horizontal="right" vertical="center"/>
    </xf>
    <xf numFmtId="4" fontId="6" fillId="19" borderId="10" xfId="0" applyNumberFormat="1" applyFont="1" applyFill="1" applyBorder="1"/>
    <xf numFmtId="4" fontId="5" fillId="19" borderId="10" xfId="0" applyNumberFormat="1" applyFont="1" applyFill="1" applyBorder="1" applyAlignment="1">
      <alignment vertical="center"/>
    </xf>
    <xf numFmtId="4" fontId="6" fillId="17" borderId="23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32" fillId="0" borderId="0" xfId="0" applyFont="1" applyAlignment="1"/>
    <xf numFmtId="44" fontId="36" fillId="18" borderId="23" xfId="38" applyFont="1" applyFill="1" applyBorder="1" applyAlignment="1">
      <alignment horizontal="center" vertical="center" wrapText="1"/>
    </xf>
    <xf numFmtId="44" fontId="36" fillId="18" borderId="25" xfId="38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textRotation="255"/>
    </xf>
    <xf numFmtId="0" fontId="39" fillId="0" borderId="0" xfId="0" applyFont="1" applyBorder="1" applyAlignment="1">
      <alignment horizontal="center" vertical="center" textRotation="255"/>
    </xf>
    <xf numFmtId="0" fontId="31" fillId="0" borderId="0" xfId="0" quotePrefix="1" applyFont="1" applyBorder="1" applyAlignment="1">
      <alignment horizontal="left" vertical="distributed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0" fontId="41" fillId="0" borderId="0" xfId="0" applyNumberFormat="1" applyFont="1" applyBorder="1" applyAlignment="1">
      <alignment horizontal="center" vertical="center" wrapText="1"/>
    </xf>
    <xf numFmtId="0" fontId="36" fillId="18" borderId="28" xfId="0" applyFont="1" applyFill="1" applyBorder="1" applyAlignment="1">
      <alignment horizontal="center" vertical="center" wrapText="1"/>
    </xf>
    <xf numFmtId="0" fontId="36" fillId="18" borderId="29" xfId="0" applyFont="1" applyFill="1" applyBorder="1" applyAlignment="1">
      <alignment horizontal="center" vertical="center" wrapText="1"/>
    </xf>
    <xf numFmtId="0" fontId="36" fillId="18" borderId="30" xfId="0" applyFont="1" applyFill="1" applyBorder="1" applyAlignment="1">
      <alignment horizontal="center" vertical="center" wrapText="1"/>
    </xf>
    <xf numFmtId="4" fontId="36" fillId="18" borderId="31" xfId="38" applyNumberFormat="1" applyFont="1" applyFill="1" applyBorder="1" applyAlignment="1">
      <alignment horizontal="center" vertical="center"/>
    </xf>
    <xf numFmtId="4" fontId="36" fillId="18" borderId="29" xfId="38" applyNumberFormat="1" applyFont="1" applyFill="1" applyBorder="1" applyAlignment="1">
      <alignment horizontal="center" vertical="center"/>
    </xf>
    <xf numFmtId="4" fontId="36" fillId="18" borderId="32" xfId="38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top" wrapText="1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8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16" xfId="0" applyFont="1" applyFill="1" applyBorder="1" applyAlignment="1">
      <alignment horizontal="center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7" xfId="0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 wrapText="1"/>
    </xf>
    <xf numFmtId="2" fontId="36" fillId="18" borderId="17" xfId="0" applyNumberFormat="1" applyFont="1" applyFill="1" applyBorder="1" applyAlignment="1">
      <alignment horizontal="center" vertical="center" wrapText="1"/>
    </xf>
    <xf numFmtId="44" fontId="36" fillId="18" borderId="10" xfId="38" applyFont="1" applyFill="1" applyBorder="1" applyAlignment="1">
      <alignment horizontal="center" vertical="center" wrapText="1"/>
    </xf>
    <xf numFmtId="0" fontId="36" fillId="18" borderId="27" xfId="0" applyFont="1" applyFill="1" applyBorder="1" applyAlignment="1">
      <alignment horizontal="center" vertical="center"/>
    </xf>
    <xf numFmtId="0" fontId="36" fillId="18" borderId="17" xfId="0" applyFont="1" applyFill="1" applyBorder="1" applyAlignment="1">
      <alignment horizontal="center" vertical="center"/>
    </xf>
    <xf numFmtId="0" fontId="36" fillId="18" borderId="27" xfId="0" applyFont="1" applyFill="1" applyBorder="1" applyAlignment="1" applyProtection="1">
      <alignment horizontal="center" vertical="center" wrapText="1"/>
    </xf>
    <xf numFmtId="0" fontId="36" fillId="18" borderId="17" xfId="0" applyFont="1" applyFill="1" applyBorder="1" applyAlignment="1" applyProtection="1">
      <alignment horizontal="center" vertical="center" wrapText="1"/>
    </xf>
    <xf numFmtId="0" fontId="36" fillId="18" borderId="27" xfId="0" applyFont="1" applyFill="1" applyBorder="1" applyAlignment="1">
      <alignment horizontal="center" vertical="center" wrapText="1"/>
    </xf>
    <xf numFmtId="2" fontId="36" fillId="18" borderId="10" xfId="0" applyNumberFormat="1" applyFont="1" applyFill="1" applyBorder="1" applyAlignment="1">
      <alignment horizontal="center" vertical="center"/>
    </xf>
    <xf numFmtId="2" fontId="36" fillId="18" borderId="17" xfId="0" applyNumberFormat="1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 wrapText="1"/>
    </xf>
    <xf numFmtId="0" fontId="6" fillId="19" borderId="34" xfId="0" applyFont="1" applyFill="1" applyBorder="1" applyAlignment="1">
      <alignment horizontal="center" vertical="center" wrapText="1"/>
    </xf>
    <xf numFmtId="4" fontId="6" fillId="19" borderId="36" xfId="38" applyNumberFormat="1" applyFont="1" applyFill="1" applyBorder="1" applyAlignment="1">
      <alignment horizontal="center" vertical="center"/>
    </xf>
    <xf numFmtId="4" fontId="6" fillId="19" borderId="37" xfId="38" applyNumberFormat="1" applyFont="1" applyFill="1" applyBorder="1" applyAlignment="1">
      <alignment horizontal="center" vertical="center"/>
    </xf>
    <xf numFmtId="0" fontId="36" fillId="18" borderId="26" xfId="0" applyFont="1" applyFill="1" applyBorder="1" applyAlignment="1">
      <alignment horizontal="center" vertical="center"/>
    </xf>
    <xf numFmtId="0" fontId="36" fillId="18" borderId="24" xfId="0" applyFont="1" applyFill="1" applyBorder="1" applyAlignment="1">
      <alignment horizontal="center" vertical="center"/>
    </xf>
    <xf numFmtId="170" fontId="47" fillId="0" borderId="0" xfId="86" applyNumberFormat="1" applyFont="1" applyBorder="1" applyAlignment="1">
      <alignment horizontal="left" vertical="center" wrapText="1"/>
    </xf>
    <xf numFmtId="49" fontId="47" fillId="0" borderId="0" xfId="86" applyNumberFormat="1" applyFont="1" applyBorder="1" applyAlignment="1">
      <alignment horizontal="center" vertical="center"/>
    </xf>
    <xf numFmtId="0" fontId="47" fillId="0" borderId="0" xfId="86" applyFont="1" applyBorder="1" applyAlignment="1">
      <alignment horizontal="center" vertical="center"/>
    </xf>
    <xf numFmtId="0" fontId="52" fillId="22" borderId="38" xfId="86" applyFont="1" applyFill="1" applyBorder="1" applyAlignment="1">
      <alignment horizontal="center" vertical="center"/>
    </xf>
    <xf numFmtId="0" fontId="52" fillId="22" borderId="22" xfId="86" applyFont="1" applyFill="1" applyBorder="1" applyAlignment="1">
      <alignment horizontal="center" vertical="center"/>
    </xf>
    <xf numFmtId="0" fontId="52" fillId="22" borderId="24" xfId="86" applyFont="1" applyFill="1" applyBorder="1" applyAlignment="1">
      <alignment horizontal="center" vertical="center"/>
    </xf>
    <xf numFmtId="0" fontId="52" fillId="22" borderId="39" xfId="86" applyFont="1" applyFill="1" applyBorder="1" applyAlignment="1">
      <alignment horizontal="center" vertical="center" wrapText="1"/>
    </xf>
    <xf numFmtId="0" fontId="52" fillId="22" borderId="10" xfId="86" applyFont="1" applyFill="1" applyBorder="1" applyAlignment="1">
      <alignment horizontal="center" vertical="center" wrapText="1"/>
    </xf>
    <xf numFmtId="0" fontId="52" fillId="22" borderId="17" xfId="86" applyFont="1" applyFill="1" applyBorder="1" applyAlignment="1">
      <alignment horizontal="center" vertical="center" wrapText="1"/>
    </xf>
    <xf numFmtId="0" fontId="52" fillId="17" borderId="20" xfId="86" applyFont="1" applyFill="1" applyBorder="1" applyAlignment="1">
      <alignment horizontal="center" vertical="center"/>
    </xf>
    <xf numFmtId="0" fontId="52" fillId="17" borderId="22" xfId="86" applyFont="1" applyFill="1" applyBorder="1" applyAlignment="1">
      <alignment horizontal="center" vertical="center"/>
    </xf>
    <xf numFmtId="0" fontId="52" fillId="17" borderId="19" xfId="86" applyFont="1" applyFill="1" applyBorder="1" applyAlignment="1">
      <alignment horizontal="center" vertical="center" wrapText="1"/>
    </xf>
    <xf numFmtId="0" fontId="52" fillId="17" borderId="10" xfId="86" applyFont="1" applyFill="1" applyBorder="1" applyAlignment="1">
      <alignment horizontal="center" vertical="center" wrapText="1"/>
    </xf>
    <xf numFmtId="0" fontId="52" fillId="17" borderId="44" xfId="86" applyFont="1" applyFill="1" applyBorder="1" applyAlignment="1">
      <alignment horizontal="center" vertical="center" wrapText="1"/>
    </xf>
    <xf numFmtId="0" fontId="52" fillId="17" borderId="14" xfId="86" applyFont="1" applyFill="1" applyBorder="1" applyAlignment="1">
      <alignment horizontal="center" vertical="center" wrapText="1"/>
    </xf>
    <xf numFmtId="0" fontId="52" fillId="17" borderId="70" xfId="86" applyFont="1" applyFill="1" applyBorder="1" applyAlignment="1">
      <alignment horizontal="center" vertical="center"/>
    </xf>
    <xf numFmtId="0" fontId="52" fillId="17" borderId="71" xfId="86" applyFont="1" applyFill="1" applyBorder="1" applyAlignment="1">
      <alignment horizontal="center" vertical="center"/>
    </xf>
    <xf numFmtId="0" fontId="52" fillId="22" borderId="10" xfId="86" applyFont="1" applyFill="1" applyBorder="1" applyAlignment="1">
      <alignment horizontal="center" vertical="center" wrapText="1" shrinkToFit="1"/>
    </xf>
    <xf numFmtId="0" fontId="54" fillId="0" borderId="46" xfId="86" applyFont="1" applyBorder="1" applyAlignment="1">
      <alignment horizontal="center" wrapText="1"/>
    </xf>
    <xf numFmtId="0" fontId="54" fillId="0" borderId="47" xfId="86" applyFont="1" applyBorder="1" applyAlignment="1">
      <alignment horizontal="center" wrapText="1"/>
    </xf>
    <xf numFmtId="0" fontId="52" fillId="17" borderId="55" xfId="86" applyFont="1" applyFill="1" applyBorder="1" applyAlignment="1">
      <alignment horizontal="center" vertical="center" wrapText="1"/>
    </xf>
    <xf numFmtId="0" fontId="52" fillId="17" borderId="56" xfId="86" applyFont="1" applyFill="1" applyBorder="1" applyAlignment="1">
      <alignment horizontal="center" vertical="center" wrapText="1"/>
    </xf>
    <xf numFmtId="0" fontId="52" fillId="17" borderId="57" xfId="86" applyFont="1" applyFill="1" applyBorder="1" applyAlignment="1">
      <alignment horizontal="center" vertical="center" wrapText="1"/>
    </xf>
    <xf numFmtId="0" fontId="47" fillId="0" borderId="0" xfId="86" applyFont="1" applyBorder="1" applyAlignment="1">
      <alignment horizontal="center" vertical="center" wrapText="1"/>
    </xf>
    <xf numFmtId="0" fontId="52" fillId="17" borderId="52" xfId="86" applyFont="1" applyFill="1" applyBorder="1" applyAlignment="1">
      <alignment horizontal="center" vertical="center" wrapText="1"/>
    </xf>
    <xf numFmtId="0" fontId="52" fillId="17" borderId="53" xfId="86" applyFont="1" applyFill="1" applyBorder="1" applyAlignment="1">
      <alignment horizontal="center" vertical="center" wrapText="1"/>
    </xf>
    <xf numFmtId="0" fontId="52" fillId="17" borderId="54" xfId="86" applyFont="1" applyFill="1" applyBorder="1" applyAlignment="1">
      <alignment horizontal="center" vertical="center" wrapText="1"/>
    </xf>
    <xf numFmtId="0" fontId="49" fillId="0" borderId="39" xfId="0" applyFont="1" applyFill="1" applyBorder="1" applyAlignment="1">
      <alignment horizontal="center" vertical="top" wrapText="1"/>
    </xf>
    <xf numFmtId="0" fontId="50" fillId="0" borderId="39" xfId="86" applyFont="1" applyBorder="1" applyAlignment="1">
      <alignment horizontal="center" vertical="top"/>
    </xf>
    <xf numFmtId="0" fontId="50" fillId="0" borderId="10" xfId="86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170" fontId="47" fillId="0" borderId="12" xfId="86" applyNumberFormat="1" applyFont="1" applyBorder="1" applyAlignment="1">
      <alignment horizontal="center" vertical="center" wrapText="1"/>
    </xf>
    <xf numFmtId="0" fontId="52" fillId="0" borderId="52" xfId="86" applyFont="1" applyBorder="1" applyAlignment="1">
      <alignment horizontal="center" vertical="center" wrapText="1"/>
    </xf>
    <xf numFmtId="0" fontId="52" fillId="0" borderId="53" xfId="86" applyFont="1" applyBorder="1" applyAlignment="1">
      <alignment horizontal="center" vertical="center" wrapText="1"/>
    </xf>
    <xf numFmtId="0" fontId="52" fillId="0" borderId="54" xfId="86" applyFont="1" applyBorder="1" applyAlignment="1">
      <alignment horizontal="center" vertical="center" wrapText="1"/>
    </xf>
    <xf numFmtId="0" fontId="54" fillId="0" borderId="62" xfId="86" applyFont="1" applyBorder="1" applyAlignment="1">
      <alignment horizontal="center"/>
    </xf>
    <xf numFmtId="0" fontId="54" fillId="0" borderId="63" xfId="86" applyFont="1" applyBorder="1" applyAlignment="1">
      <alignment horizontal="center"/>
    </xf>
    <xf numFmtId="0" fontId="52" fillId="17" borderId="48" xfId="86" applyFont="1" applyFill="1" applyBorder="1" applyAlignment="1">
      <alignment horizontal="center" vertical="center" wrapText="1"/>
    </xf>
    <xf numFmtId="0" fontId="52" fillId="17" borderId="49" xfId="86" applyFont="1" applyFill="1" applyBorder="1" applyAlignment="1">
      <alignment horizontal="center" vertical="center" wrapText="1"/>
    </xf>
    <xf numFmtId="0" fontId="52" fillId="17" borderId="50" xfId="86" applyFont="1" applyFill="1" applyBorder="1" applyAlignment="1">
      <alignment horizontal="center" vertical="center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urrency_Revised Pricing List to CISCEA" xfId="28"/>
    <cellStyle name="Excel Built-in Normal_Mapa de Cotações Cinto tipo paraquedista.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oeda 10" xfId="38"/>
    <cellStyle name="Moeda 10 2" xfId="39"/>
    <cellStyle name="Moeda 13 2" xfId="40"/>
    <cellStyle name="Moeda 14 2" xfId="41"/>
    <cellStyle name="Moeda 15 2" xfId="42"/>
    <cellStyle name="Moeda 2 2" xfId="43"/>
    <cellStyle name="Moeda 3 2" xfId="44"/>
    <cellStyle name="Moeda 4 2" xfId="45"/>
    <cellStyle name="Moeda 5 2" xfId="46"/>
    <cellStyle name="Moeda 6 2" xfId="47"/>
    <cellStyle name="Moeda 7 2" xfId="48"/>
    <cellStyle name="Moeda 8 2" xfId="49"/>
    <cellStyle name="Moeda 9 2" xfId="50"/>
    <cellStyle name="Neutral" xfId="51"/>
    <cellStyle name="Normal" xfId="0" builtinId="0"/>
    <cellStyle name="Normal 16_COMPOSICAO ARQ" xfId="81"/>
    <cellStyle name="Normal 2" xfId="52"/>
    <cellStyle name="Normal 3" xfId="53"/>
    <cellStyle name="Normal 3 2" xfId="54"/>
    <cellStyle name="Normal 4" xfId="55"/>
    <cellStyle name="Normal 5" xfId="56"/>
    <cellStyle name="Normal 6" xfId="57"/>
    <cellStyle name="Normal 7" xfId="80"/>
    <cellStyle name="Normal 7 2" xfId="86"/>
    <cellStyle name="Note" xfId="58"/>
    <cellStyle name="Output" xfId="59"/>
    <cellStyle name="Porcentagem" xfId="60" builtinId="5"/>
    <cellStyle name="Porcentagem 2" xfId="61"/>
    <cellStyle name="Porcentagem 2 2" xfId="62"/>
    <cellStyle name="Porcentagem 3" xfId="78"/>
    <cellStyle name="Sem título1" xfId="82"/>
    <cellStyle name="Sem título2" xfId="83"/>
    <cellStyle name="Sem título3" xfId="84"/>
    <cellStyle name="Sem título4" xfId="85"/>
    <cellStyle name="Separador de milhares" xfId="79" builtinId="3"/>
    <cellStyle name="Separador de milhares 10 2" xfId="63"/>
    <cellStyle name="Separador de milhares 13 2" xfId="64"/>
    <cellStyle name="Separador de milhares 15 2" xfId="65"/>
    <cellStyle name="Separador de milhares 2 2" xfId="66"/>
    <cellStyle name="Separador de milhares 2 2 2" xfId="67"/>
    <cellStyle name="Separador de milhares 2 3" xfId="68"/>
    <cellStyle name="Separador de milhares 3 2" xfId="69"/>
    <cellStyle name="Title" xfId="70"/>
    <cellStyle name="Título 1 1" xfId="71"/>
    <cellStyle name="Título 1 1 1" xfId="72"/>
    <cellStyle name="Título 1 1_ANEXO A - 049.016.G00.PL.002.01Memória" xfId="73"/>
    <cellStyle name="Título 5" xfId="74"/>
    <cellStyle name="Título 6" xfId="75"/>
    <cellStyle name="Vírgula 2" xfId="76"/>
    <cellStyle name="Warning Text" xfId="77"/>
  </cellStyles>
  <dxfs count="2">
    <dxf>
      <font>
        <sz val="11"/>
        <color rgb="FFFFFFFF"/>
        <name val="Calibri"/>
      </font>
    </dxf>
    <dxf>
      <font>
        <sz val="11"/>
        <color rgb="FFFFFFFF"/>
        <name val="Calibri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3"/>
  <sheetViews>
    <sheetView tabSelected="1" topLeftCell="A43" zoomScale="90" zoomScaleNormal="90" workbookViewId="0">
      <selection activeCell="D51" sqref="D51"/>
    </sheetView>
  </sheetViews>
  <sheetFormatPr defaultRowHeight="15.75"/>
  <cols>
    <col min="1" max="1" width="13.7109375" style="1" customWidth="1"/>
    <col min="2" max="2" width="14.140625" style="1" customWidth="1"/>
    <col min="3" max="3" width="14.42578125" style="1" hidden="1" customWidth="1"/>
    <col min="4" max="4" width="47.85546875" style="2" customWidth="1"/>
    <col min="5" max="5" width="8.42578125" style="3" customWidth="1"/>
    <col min="6" max="6" width="11.42578125" style="5" bestFit="1" customWidth="1"/>
    <col min="7" max="7" width="14.28515625" style="5" customWidth="1"/>
    <col min="8" max="8" width="8.7109375" style="5" bestFit="1" customWidth="1"/>
    <col min="9" max="9" width="15.140625" style="19" customWidth="1"/>
    <col min="10" max="10" width="12" style="20" bestFit="1" customWidth="1"/>
    <col min="11" max="12" width="13.28515625" style="4" bestFit="1" customWidth="1"/>
    <col min="13" max="13" width="16.140625" style="4" bestFit="1" customWidth="1"/>
    <col min="14" max="14" width="16" style="4" customWidth="1"/>
    <col min="15" max="15" width="9.140625" style="4"/>
    <col min="16" max="16" width="14" style="4" customWidth="1"/>
    <col min="17" max="16384" width="9.140625" style="4"/>
  </cols>
  <sheetData>
    <row r="1" spans="1:14" ht="15">
      <c r="A1" s="214" t="s">
        <v>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5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ht="15">
      <c r="A4" s="214" t="s">
        <v>1533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ht="15">
      <c r="A5" s="215" t="s">
        <v>1532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4" ht="23.25" customHeight="1">
      <c r="A6" s="216" t="s">
        <v>1531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</row>
    <row r="7" spans="1:14" ht="15" customHeight="1">
      <c r="A7" s="216" t="s">
        <v>26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4" thickBot="1">
      <c r="A8" s="83"/>
      <c r="B8" s="83"/>
      <c r="C8" s="83"/>
      <c r="D8" s="83"/>
      <c r="E8" s="83"/>
      <c r="F8" s="83"/>
      <c r="G8" s="83"/>
      <c r="H8" s="83"/>
      <c r="I8" s="79"/>
      <c r="J8" s="79"/>
      <c r="K8" s="79"/>
      <c r="L8" s="84"/>
      <c r="M8" s="83"/>
      <c r="N8" s="83"/>
    </row>
    <row r="9" spans="1:14" ht="15.75" customHeight="1" thickTop="1" thickBot="1">
      <c r="A9" s="31"/>
      <c r="B9" s="31"/>
      <c r="C9" s="31"/>
      <c r="D9" s="32"/>
      <c r="E9" s="217" t="s">
        <v>15</v>
      </c>
      <c r="F9" s="218"/>
      <c r="G9" s="219"/>
      <c r="H9" s="220" t="s">
        <v>25</v>
      </c>
      <c r="I9" s="221"/>
      <c r="J9" s="221"/>
      <c r="K9" s="221"/>
      <c r="L9" s="221"/>
      <c r="M9" s="221"/>
      <c r="N9" s="222"/>
    </row>
    <row r="10" spans="1:14" thickTop="1">
      <c r="A10" s="244" t="s">
        <v>0</v>
      </c>
      <c r="B10" s="233" t="s">
        <v>14</v>
      </c>
      <c r="C10" s="235" t="s">
        <v>16</v>
      </c>
      <c r="D10" s="237" t="s">
        <v>1</v>
      </c>
      <c r="E10" s="238" t="s">
        <v>3</v>
      </c>
      <c r="F10" s="238" t="s">
        <v>4</v>
      </c>
      <c r="G10" s="224" t="s">
        <v>17</v>
      </c>
      <c r="H10" s="226" t="s">
        <v>18</v>
      </c>
      <c r="I10" s="228" t="s">
        <v>19</v>
      </c>
      <c r="J10" s="230" t="s">
        <v>20</v>
      </c>
      <c r="K10" s="232" t="s">
        <v>21</v>
      </c>
      <c r="L10" s="232"/>
      <c r="M10" s="232"/>
      <c r="N10" s="208" t="s">
        <v>22</v>
      </c>
    </row>
    <row r="11" spans="1:14" ht="15">
      <c r="A11" s="245"/>
      <c r="B11" s="234"/>
      <c r="C11" s="236"/>
      <c r="D11" s="229"/>
      <c r="E11" s="239"/>
      <c r="F11" s="239"/>
      <c r="G11" s="225"/>
      <c r="H11" s="227"/>
      <c r="I11" s="229"/>
      <c r="J11" s="231"/>
      <c r="K11" s="80" t="s">
        <v>5</v>
      </c>
      <c r="L11" s="80" t="s">
        <v>23</v>
      </c>
      <c r="M11" s="80" t="s">
        <v>10</v>
      </c>
      <c r="N11" s="209"/>
    </row>
    <row r="12" spans="1:14" ht="15">
      <c r="A12" s="85" t="s">
        <v>27</v>
      </c>
      <c r="B12" s="86"/>
      <c r="C12" s="86"/>
      <c r="D12" s="87" t="s">
        <v>28</v>
      </c>
      <c r="E12" s="88"/>
      <c r="F12" s="89"/>
      <c r="G12" s="90"/>
      <c r="H12" s="90"/>
      <c r="I12" s="91"/>
      <c r="J12" s="92"/>
      <c r="K12" s="93"/>
      <c r="L12" s="93"/>
      <c r="M12" s="93"/>
      <c r="N12" s="94">
        <f>SUM(M13)</f>
        <v>385089.58356000006</v>
      </c>
    </row>
    <row r="13" spans="1:14" ht="15">
      <c r="A13" s="100" t="s">
        <v>29</v>
      </c>
      <c r="B13" s="34"/>
      <c r="C13" s="34"/>
      <c r="D13" s="113" t="s">
        <v>1542</v>
      </c>
      <c r="E13" s="23"/>
      <c r="F13" s="24"/>
      <c r="G13" s="38"/>
      <c r="H13" s="38"/>
      <c r="I13" s="39"/>
      <c r="J13" s="39"/>
      <c r="K13" s="40"/>
      <c r="L13" s="40"/>
      <c r="M13" s="112">
        <f>SUM(L14:L15)</f>
        <v>385089.58356000006</v>
      </c>
      <c r="N13" s="96"/>
    </row>
    <row r="14" spans="1:14" ht="15">
      <c r="A14" s="97" t="s">
        <v>31</v>
      </c>
      <c r="B14" s="14" t="s">
        <v>32</v>
      </c>
      <c r="C14" s="14">
        <v>89</v>
      </c>
      <c r="D14" s="17" t="s">
        <v>33</v>
      </c>
      <c r="E14" s="15" t="s">
        <v>34</v>
      </c>
      <c r="F14" s="48">
        <v>16503</v>
      </c>
      <c r="G14" s="49">
        <v>9</v>
      </c>
      <c r="H14" s="50">
        <v>0.28920000000000001</v>
      </c>
      <c r="I14" s="43">
        <f>G14*(1+H14)</f>
        <v>11.602800000000002</v>
      </c>
      <c r="J14" s="30">
        <f>$J$706</f>
        <v>0</v>
      </c>
      <c r="K14" s="29">
        <f>I14*(1-J14)</f>
        <v>11.602800000000002</v>
      </c>
      <c r="L14" s="47">
        <f>K14*F14</f>
        <v>191481.00840000002</v>
      </c>
      <c r="M14" s="77"/>
      <c r="N14" s="96"/>
    </row>
    <row r="15" spans="1:14" ht="15">
      <c r="A15" s="97" t="s">
        <v>35</v>
      </c>
      <c r="B15" s="14" t="s">
        <v>32</v>
      </c>
      <c r="C15" s="14">
        <v>64</v>
      </c>
      <c r="D15" s="17" t="s">
        <v>36</v>
      </c>
      <c r="E15" s="15" t="s">
        <v>34</v>
      </c>
      <c r="F15" s="48">
        <v>16503</v>
      </c>
      <c r="G15" s="49">
        <v>9.1</v>
      </c>
      <c r="H15" s="50">
        <v>0.28920000000000001</v>
      </c>
      <c r="I15" s="43">
        <f>G15*(1+H15)</f>
        <v>11.731720000000001</v>
      </c>
      <c r="J15" s="30">
        <f>$J$706</f>
        <v>0</v>
      </c>
      <c r="K15" s="29">
        <f>I15*(1-J15)</f>
        <v>11.731720000000001</v>
      </c>
      <c r="L15" s="47">
        <f>K15*F15</f>
        <v>193608.57516000001</v>
      </c>
      <c r="M15" s="77"/>
      <c r="N15" s="96"/>
    </row>
    <row r="16" spans="1:14" ht="15" customHeight="1">
      <c r="A16" s="98" t="s">
        <v>37</v>
      </c>
      <c r="B16" s="35"/>
      <c r="C16" s="35"/>
      <c r="D16" s="194" t="s">
        <v>30</v>
      </c>
      <c r="E16" s="46"/>
      <c r="F16" s="196"/>
      <c r="G16" s="197"/>
      <c r="H16" s="198"/>
      <c r="I16" s="199"/>
      <c r="J16" s="200"/>
      <c r="K16" s="201"/>
      <c r="L16" s="202"/>
      <c r="M16" s="203">
        <f>SUM(L17)</f>
        <v>2107426.2845679997</v>
      </c>
      <c r="N16" s="99">
        <f>SUM(M16)</f>
        <v>2107426.2845679997</v>
      </c>
    </row>
    <row r="17" spans="1:14" ht="20.100000000000001" customHeight="1">
      <c r="A17" s="97" t="s">
        <v>38</v>
      </c>
      <c r="B17" s="14" t="s">
        <v>1534</v>
      </c>
      <c r="C17" s="14" t="s">
        <v>1535</v>
      </c>
      <c r="D17" s="22" t="s">
        <v>30</v>
      </c>
      <c r="E17" s="15" t="s">
        <v>1536</v>
      </c>
      <c r="F17" s="191">
        <v>1</v>
      </c>
      <c r="G17" s="49">
        <v>1634677.5399999996</v>
      </c>
      <c r="H17" s="50">
        <v>0.28920000000000001</v>
      </c>
      <c r="I17" s="69">
        <f t="shared" ref="I17:I39" si="0">G17*(1+H17)</f>
        <v>2107426.2845679997</v>
      </c>
      <c r="J17" s="30">
        <f>$J$706</f>
        <v>0</v>
      </c>
      <c r="K17" s="29">
        <f t="shared" ref="K17:K39" si="1">I17*(1-J17)</f>
        <v>2107426.2845679997</v>
      </c>
      <c r="L17" s="47">
        <f t="shared" ref="L17:L39" si="2">K17*F17</f>
        <v>2107426.2845679997</v>
      </c>
      <c r="M17" s="77"/>
      <c r="N17" s="96"/>
    </row>
    <row r="18" spans="1:14" ht="20.100000000000001" customHeight="1">
      <c r="A18" s="98" t="s">
        <v>82</v>
      </c>
      <c r="B18" s="35"/>
      <c r="C18" s="35"/>
      <c r="D18" s="194" t="s">
        <v>83</v>
      </c>
      <c r="E18" s="36"/>
      <c r="F18" s="60"/>
      <c r="G18" s="61"/>
      <c r="H18" s="62"/>
      <c r="I18" s="63"/>
      <c r="J18" s="64"/>
      <c r="K18" s="65"/>
      <c r="L18" s="66"/>
      <c r="M18" s="78"/>
      <c r="N18" s="99">
        <f>SUM(M19:M43)</f>
        <v>3401830.8819158408</v>
      </c>
    </row>
    <row r="19" spans="1:14" ht="20.100000000000001" customHeight="1">
      <c r="A19" s="95" t="s">
        <v>84</v>
      </c>
      <c r="B19" s="21"/>
      <c r="C19" s="21"/>
      <c r="D19" s="52" t="s">
        <v>85</v>
      </c>
      <c r="E19" s="23"/>
      <c r="F19" s="53"/>
      <c r="G19" s="54"/>
      <c r="H19" s="55"/>
      <c r="I19" s="56"/>
      <c r="J19" s="57"/>
      <c r="K19" s="37"/>
      <c r="L19" s="58"/>
      <c r="M19" s="112">
        <f>SUM(L20:L23)</f>
        <v>239711.9142</v>
      </c>
      <c r="N19" s="204"/>
    </row>
    <row r="20" spans="1:14" ht="45">
      <c r="A20" s="97" t="s">
        <v>86</v>
      </c>
      <c r="B20" s="14" t="s">
        <v>39</v>
      </c>
      <c r="C20" s="14" t="s">
        <v>87</v>
      </c>
      <c r="D20" s="22" t="s">
        <v>88</v>
      </c>
      <c r="E20" s="15" t="s">
        <v>34</v>
      </c>
      <c r="F20" s="48">
        <v>150</v>
      </c>
      <c r="G20" s="49">
        <v>752.05</v>
      </c>
      <c r="H20" s="50">
        <v>0.28920000000000001</v>
      </c>
      <c r="I20" s="69">
        <f t="shared" ref="I20:I23" si="3">G20*(1+H20)</f>
        <v>969.54286000000002</v>
      </c>
      <c r="J20" s="30">
        <f>$J$706</f>
        <v>0</v>
      </c>
      <c r="K20" s="29">
        <f t="shared" ref="K20:K23" si="4">I20*(1-J20)</f>
        <v>969.54286000000002</v>
      </c>
      <c r="L20" s="47">
        <f t="shared" ref="L20:L23" si="5">K20*F20</f>
        <v>145431.429</v>
      </c>
      <c r="M20" s="77"/>
      <c r="N20" s="204"/>
    </row>
    <row r="21" spans="1:14" ht="45">
      <c r="A21" s="97" t="s">
        <v>89</v>
      </c>
      <c r="B21" s="14" t="s">
        <v>39</v>
      </c>
      <c r="C21" s="14" t="s">
        <v>90</v>
      </c>
      <c r="D21" s="22" t="s">
        <v>91</v>
      </c>
      <c r="E21" s="15" t="s">
        <v>34</v>
      </c>
      <c r="F21" s="48">
        <v>60</v>
      </c>
      <c r="G21" s="49">
        <v>407.17</v>
      </c>
      <c r="H21" s="50">
        <v>0.28920000000000001</v>
      </c>
      <c r="I21" s="69">
        <f t="shared" si="3"/>
        <v>524.92356400000006</v>
      </c>
      <c r="J21" s="30">
        <f>$J$706</f>
        <v>0</v>
      </c>
      <c r="K21" s="29">
        <f t="shared" si="4"/>
        <v>524.92356400000006</v>
      </c>
      <c r="L21" s="47">
        <f t="shared" si="5"/>
        <v>31495.413840000005</v>
      </c>
      <c r="M21" s="77"/>
      <c r="N21" s="204"/>
    </row>
    <row r="22" spans="1:14" ht="33.75">
      <c r="A22" s="97" t="s">
        <v>92</v>
      </c>
      <c r="B22" s="14" t="s">
        <v>39</v>
      </c>
      <c r="C22" s="14" t="s">
        <v>93</v>
      </c>
      <c r="D22" s="22" t="s">
        <v>94</v>
      </c>
      <c r="E22" s="15" t="s">
        <v>34</v>
      </c>
      <c r="F22" s="48">
        <v>60</v>
      </c>
      <c r="G22" s="49">
        <v>780.18</v>
      </c>
      <c r="H22" s="50">
        <v>0.28920000000000001</v>
      </c>
      <c r="I22" s="69">
        <f t="shared" si="3"/>
        <v>1005.8080560000001</v>
      </c>
      <c r="J22" s="30">
        <f>$J$706</f>
        <v>0</v>
      </c>
      <c r="K22" s="29">
        <f t="shared" si="4"/>
        <v>1005.8080560000001</v>
      </c>
      <c r="L22" s="47">
        <f t="shared" si="5"/>
        <v>60348.483360000006</v>
      </c>
      <c r="M22" s="77"/>
      <c r="N22" s="204"/>
    </row>
    <row r="23" spans="1:14" ht="33.75">
      <c r="A23" s="97" t="s">
        <v>95</v>
      </c>
      <c r="B23" s="14" t="s">
        <v>39</v>
      </c>
      <c r="C23" s="14" t="s">
        <v>96</v>
      </c>
      <c r="D23" s="22" t="s">
        <v>97</v>
      </c>
      <c r="E23" s="15" t="s">
        <v>34</v>
      </c>
      <c r="F23" s="48">
        <v>6.3</v>
      </c>
      <c r="G23" s="49">
        <v>300</v>
      </c>
      <c r="H23" s="50">
        <v>0.28920000000000001</v>
      </c>
      <c r="I23" s="69">
        <f t="shared" si="3"/>
        <v>386.76000000000005</v>
      </c>
      <c r="J23" s="30">
        <f>$J$706</f>
        <v>0</v>
      </c>
      <c r="K23" s="29">
        <f t="shared" si="4"/>
        <v>386.76000000000005</v>
      </c>
      <c r="L23" s="47">
        <f t="shared" si="5"/>
        <v>2436.5880000000002</v>
      </c>
      <c r="M23" s="77"/>
      <c r="N23" s="204"/>
    </row>
    <row r="24" spans="1:14" ht="33.75">
      <c r="A24" s="100" t="s">
        <v>1597</v>
      </c>
      <c r="B24" s="34"/>
      <c r="C24" s="34"/>
      <c r="D24" s="110" t="s">
        <v>1537</v>
      </c>
      <c r="E24" s="23"/>
      <c r="F24" s="53"/>
      <c r="G24" s="54"/>
      <c r="H24" s="55"/>
      <c r="I24" s="111">
        <f t="shared" si="0"/>
        <v>0</v>
      </c>
      <c r="J24" s="57"/>
      <c r="K24" s="37"/>
      <c r="L24" s="112"/>
      <c r="M24" s="112">
        <f>SUM(L25:L37)</f>
        <v>2877199.0251998403</v>
      </c>
      <c r="N24" s="96"/>
    </row>
    <row r="25" spans="1:14" ht="87.75" customHeight="1">
      <c r="A25" s="97" t="s">
        <v>1598</v>
      </c>
      <c r="B25" s="14" t="s">
        <v>39</v>
      </c>
      <c r="C25" s="14" t="s">
        <v>44</v>
      </c>
      <c r="D25" s="22" t="s">
        <v>45</v>
      </c>
      <c r="E25" s="15" t="s">
        <v>46</v>
      </c>
      <c r="F25" s="48">
        <v>3122.7</v>
      </c>
      <c r="G25" s="49">
        <v>71.459999999999994</v>
      </c>
      <c r="H25" s="50">
        <v>0.28920000000000001</v>
      </c>
      <c r="I25" s="69">
        <f t="shared" si="0"/>
        <v>92.126232000000002</v>
      </c>
      <c r="J25" s="30">
        <f t="shared" ref="J25:J37" si="6">$J$706</f>
        <v>0</v>
      </c>
      <c r="K25" s="29">
        <f t="shared" si="1"/>
        <v>92.126232000000002</v>
      </c>
      <c r="L25" s="47">
        <f t="shared" si="2"/>
        <v>287682.58466639998</v>
      </c>
      <c r="M25" s="77"/>
      <c r="N25" s="96"/>
    </row>
    <row r="26" spans="1:14" ht="22.5">
      <c r="A26" s="97" t="s">
        <v>1599</v>
      </c>
      <c r="B26" s="14" t="s">
        <v>32</v>
      </c>
      <c r="C26" s="14">
        <v>12659</v>
      </c>
      <c r="D26" s="22" t="s">
        <v>47</v>
      </c>
      <c r="E26" s="15" t="s">
        <v>34</v>
      </c>
      <c r="F26" s="48">
        <v>13136</v>
      </c>
      <c r="G26" s="49">
        <v>8.6</v>
      </c>
      <c r="H26" s="50">
        <v>0.28920000000000001</v>
      </c>
      <c r="I26" s="69">
        <f t="shared" si="0"/>
        <v>11.087120000000001</v>
      </c>
      <c r="J26" s="30">
        <f t="shared" si="6"/>
        <v>0</v>
      </c>
      <c r="K26" s="29">
        <f t="shared" si="1"/>
        <v>11.087120000000001</v>
      </c>
      <c r="L26" s="47">
        <f t="shared" si="2"/>
        <v>145640.40832000002</v>
      </c>
      <c r="M26" s="77"/>
      <c r="N26" s="96"/>
    </row>
    <row r="27" spans="1:14" ht="45">
      <c r="A27" s="97" t="s">
        <v>1600</v>
      </c>
      <c r="B27" s="14" t="s">
        <v>39</v>
      </c>
      <c r="C27" s="14" t="s">
        <v>48</v>
      </c>
      <c r="D27" s="22" t="s">
        <v>49</v>
      </c>
      <c r="E27" s="15" t="s">
        <v>46</v>
      </c>
      <c r="F27" s="48">
        <v>1475.06</v>
      </c>
      <c r="G27" s="49">
        <v>538.32000000000005</v>
      </c>
      <c r="H27" s="50">
        <v>0.28920000000000001</v>
      </c>
      <c r="I27" s="69">
        <f t="shared" si="0"/>
        <v>694.00214400000016</v>
      </c>
      <c r="J27" s="30">
        <f t="shared" si="6"/>
        <v>0</v>
      </c>
      <c r="K27" s="29">
        <f t="shared" si="1"/>
        <v>694.00214400000016</v>
      </c>
      <c r="L27" s="47">
        <f t="shared" si="2"/>
        <v>1023694.8025286401</v>
      </c>
      <c r="M27" s="77"/>
      <c r="N27" s="96"/>
    </row>
    <row r="28" spans="1:14" ht="45">
      <c r="A28" s="97" t="s">
        <v>1601</v>
      </c>
      <c r="B28" s="14" t="s">
        <v>39</v>
      </c>
      <c r="C28" s="14" t="s">
        <v>50</v>
      </c>
      <c r="D28" s="22" t="s">
        <v>51</v>
      </c>
      <c r="E28" s="15" t="s">
        <v>52</v>
      </c>
      <c r="F28" s="48">
        <v>125</v>
      </c>
      <c r="G28" s="49">
        <v>368.15</v>
      </c>
      <c r="H28" s="50">
        <v>0.28920000000000001</v>
      </c>
      <c r="I28" s="69">
        <f t="shared" si="0"/>
        <v>474.61898000000002</v>
      </c>
      <c r="J28" s="30">
        <f t="shared" si="6"/>
        <v>0</v>
      </c>
      <c r="K28" s="29">
        <f t="shared" si="1"/>
        <v>474.61898000000002</v>
      </c>
      <c r="L28" s="47">
        <f t="shared" si="2"/>
        <v>59327.372500000005</v>
      </c>
      <c r="M28" s="77"/>
      <c r="N28" s="96"/>
    </row>
    <row r="29" spans="1:14" ht="45">
      <c r="A29" s="97" t="s">
        <v>1602</v>
      </c>
      <c r="B29" s="14" t="s">
        <v>32</v>
      </c>
      <c r="C29" s="14">
        <v>42674</v>
      </c>
      <c r="D29" s="22" t="s">
        <v>1538</v>
      </c>
      <c r="E29" s="15" t="s">
        <v>40</v>
      </c>
      <c r="F29" s="48">
        <v>30</v>
      </c>
      <c r="G29" s="49">
        <v>4100</v>
      </c>
      <c r="H29" s="50">
        <v>0.28920000000000001</v>
      </c>
      <c r="I29" s="69">
        <f t="shared" si="0"/>
        <v>5285.72</v>
      </c>
      <c r="J29" s="30">
        <f t="shared" si="6"/>
        <v>0</v>
      </c>
      <c r="K29" s="29">
        <f t="shared" si="1"/>
        <v>5285.72</v>
      </c>
      <c r="L29" s="47">
        <f t="shared" si="2"/>
        <v>158571.6</v>
      </c>
      <c r="M29" s="77"/>
      <c r="N29" s="96"/>
    </row>
    <row r="30" spans="1:14" ht="33.75">
      <c r="A30" s="97" t="s">
        <v>1603</v>
      </c>
      <c r="B30" s="14" t="s">
        <v>41</v>
      </c>
      <c r="C30" s="14"/>
      <c r="D30" s="22" t="s">
        <v>53</v>
      </c>
      <c r="E30" s="15" t="s">
        <v>54</v>
      </c>
      <c r="F30" s="48">
        <v>2</v>
      </c>
      <c r="G30" s="49">
        <v>4500</v>
      </c>
      <c r="H30" s="50">
        <v>0.28920000000000001</v>
      </c>
      <c r="I30" s="69">
        <f t="shared" si="0"/>
        <v>5801.4000000000005</v>
      </c>
      <c r="J30" s="30">
        <f t="shared" si="6"/>
        <v>0</v>
      </c>
      <c r="K30" s="29">
        <f t="shared" si="1"/>
        <v>5801.4000000000005</v>
      </c>
      <c r="L30" s="47">
        <f t="shared" si="2"/>
        <v>11602.800000000001</v>
      </c>
      <c r="M30" s="77"/>
      <c r="N30" s="96"/>
    </row>
    <row r="31" spans="1:14" ht="39.75" customHeight="1">
      <c r="A31" s="97" t="s">
        <v>1604</v>
      </c>
      <c r="B31" s="14" t="s">
        <v>41</v>
      </c>
      <c r="C31" s="14"/>
      <c r="D31" s="22" t="s">
        <v>55</v>
      </c>
      <c r="E31" s="15" t="s">
        <v>54</v>
      </c>
      <c r="F31" s="48">
        <v>2</v>
      </c>
      <c r="G31" s="49">
        <v>3200</v>
      </c>
      <c r="H31" s="50">
        <v>0.28920000000000001</v>
      </c>
      <c r="I31" s="69">
        <f t="shared" si="0"/>
        <v>4125.4400000000005</v>
      </c>
      <c r="J31" s="30">
        <f t="shared" si="6"/>
        <v>0</v>
      </c>
      <c r="K31" s="29">
        <f t="shared" si="1"/>
        <v>4125.4400000000005</v>
      </c>
      <c r="L31" s="47">
        <f t="shared" si="2"/>
        <v>8250.880000000001</v>
      </c>
      <c r="M31" s="77"/>
      <c r="N31" s="96"/>
    </row>
    <row r="32" spans="1:14" ht="15">
      <c r="A32" s="97" t="s">
        <v>1605</v>
      </c>
      <c r="B32" s="14" t="s">
        <v>41</v>
      </c>
      <c r="C32" s="14"/>
      <c r="D32" s="22" t="s">
        <v>56</v>
      </c>
      <c r="E32" s="15" t="s">
        <v>34</v>
      </c>
      <c r="F32" s="48">
        <v>2030</v>
      </c>
      <c r="G32" s="49">
        <v>0.55000000000000004</v>
      </c>
      <c r="H32" s="50">
        <v>0.28920000000000001</v>
      </c>
      <c r="I32" s="69">
        <f t="shared" si="0"/>
        <v>0.70906000000000013</v>
      </c>
      <c r="J32" s="30">
        <f t="shared" si="6"/>
        <v>0</v>
      </c>
      <c r="K32" s="29">
        <f t="shared" si="1"/>
        <v>0.70906000000000013</v>
      </c>
      <c r="L32" s="47">
        <f t="shared" si="2"/>
        <v>1439.3918000000003</v>
      </c>
      <c r="M32" s="77"/>
      <c r="N32" s="96"/>
    </row>
    <row r="33" spans="1:14" ht="33.75">
      <c r="A33" s="97" t="s">
        <v>1606</v>
      </c>
      <c r="B33" s="14" t="s">
        <v>39</v>
      </c>
      <c r="C33" s="14" t="s">
        <v>57</v>
      </c>
      <c r="D33" s="22" t="s">
        <v>58</v>
      </c>
      <c r="E33" s="15" t="s">
        <v>59</v>
      </c>
      <c r="F33" s="48">
        <v>4000</v>
      </c>
      <c r="G33" s="49">
        <v>0.39</v>
      </c>
      <c r="H33" s="50">
        <v>0.28920000000000001</v>
      </c>
      <c r="I33" s="69">
        <f t="shared" si="0"/>
        <v>0.50278800000000001</v>
      </c>
      <c r="J33" s="30">
        <f t="shared" si="6"/>
        <v>0</v>
      </c>
      <c r="K33" s="29">
        <f t="shared" si="1"/>
        <v>0.50278800000000001</v>
      </c>
      <c r="L33" s="47">
        <f t="shared" si="2"/>
        <v>2011.152</v>
      </c>
      <c r="M33" s="77"/>
      <c r="N33" s="96"/>
    </row>
    <row r="34" spans="1:14" ht="45">
      <c r="A34" s="97" t="s">
        <v>1607</v>
      </c>
      <c r="B34" s="14" t="s">
        <v>39</v>
      </c>
      <c r="C34" s="14" t="s">
        <v>60</v>
      </c>
      <c r="D34" s="22" t="s">
        <v>61</v>
      </c>
      <c r="E34" s="15" t="s">
        <v>62</v>
      </c>
      <c r="F34" s="48">
        <v>38960</v>
      </c>
      <c r="G34" s="49">
        <v>5.66</v>
      </c>
      <c r="H34" s="50">
        <v>0.28920000000000001</v>
      </c>
      <c r="I34" s="69">
        <f t="shared" si="0"/>
        <v>7.2968720000000005</v>
      </c>
      <c r="J34" s="30">
        <f t="shared" si="6"/>
        <v>0</v>
      </c>
      <c r="K34" s="29">
        <f t="shared" si="1"/>
        <v>7.2968720000000005</v>
      </c>
      <c r="L34" s="47">
        <f t="shared" si="2"/>
        <v>284286.13312000001</v>
      </c>
      <c r="M34" s="77"/>
      <c r="N34" s="96"/>
    </row>
    <row r="35" spans="1:14" ht="45">
      <c r="A35" s="97" t="s">
        <v>1608</v>
      </c>
      <c r="B35" s="14" t="s">
        <v>39</v>
      </c>
      <c r="C35" s="14" t="s">
        <v>63</v>
      </c>
      <c r="D35" s="22" t="s">
        <v>64</v>
      </c>
      <c r="E35" s="15" t="s">
        <v>34</v>
      </c>
      <c r="F35" s="48">
        <v>38960</v>
      </c>
      <c r="G35" s="49">
        <v>10.75</v>
      </c>
      <c r="H35" s="50">
        <v>0.28920000000000001</v>
      </c>
      <c r="I35" s="69">
        <f t="shared" si="0"/>
        <v>13.858900000000002</v>
      </c>
      <c r="J35" s="30">
        <f t="shared" si="6"/>
        <v>0</v>
      </c>
      <c r="K35" s="29">
        <f t="shared" si="1"/>
        <v>13.858900000000002</v>
      </c>
      <c r="L35" s="47">
        <f t="shared" si="2"/>
        <v>539942.74400000006</v>
      </c>
      <c r="M35" s="77"/>
      <c r="N35" s="96"/>
    </row>
    <row r="36" spans="1:14" ht="33.75">
      <c r="A36" s="97" t="s">
        <v>1609</v>
      </c>
      <c r="B36" s="14" t="s">
        <v>39</v>
      </c>
      <c r="C36" s="14" t="s">
        <v>65</v>
      </c>
      <c r="D36" s="22" t="s">
        <v>66</v>
      </c>
      <c r="E36" s="15" t="s">
        <v>67</v>
      </c>
      <c r="F36" s="48">
        <v>7497.82</v>
      </c>
      <c r="G36" s="49">
        <v>17</v>
      </c>
      <c r="H36" s="50">
        <v>0.28920000000000001</v>
      </c>
      <c r="I36" s="69">
        <f t="shared" si="0"/>
        <v>21.916400000000003</v>
      </c>
      <c r="J36" s="30">
        <f t="shared" si="6"/>
        <v>0</v>
      </c>
      <c r="K36" s="29">
        <f t="shared" si="1"/>
        <v>21.916400000000003</v>
      </c>
      <c r="L36" s="47">
        <f t="shared" si="2"/>
        <v>164325.22224800001</v>
      </c>
      <c r="M36" s="77"/>
      <c r="N36" s="96"/>
    </row>
    <row r="37" spans="1:14" ht="33.75">
      <c r="A37" s="97" t="s">
        <v>1610</v>
      </c>
      <c r="B37" s="14" t="s">
        <v>39</v>
      </c>
      <c r="C37" s="14" t="s">
        <v>68</v>
      </c>
      <c r="D37" s="22" t="s">
        <v>69</v>
      </c>
      <c r="E37" s="15" t="s">
        <v>46</v>
      </c>
      <c r="F37" s="48">
        <v>7497.82</v>
      </c>
      <c r="G37" s="49">
        <v>19.7</v>
      </c>
      <c r="H37" s="50">
        <v>0.28920000000000001</v>
      </c>
      <c r="I37" s="69">
        <f t="shared" si="0"/>
        <v>25.39724</v>
      </c>
      <c r="J37" s="30">
        <f t="shared" si="6"/>
        <v>0</v>
      </c>
      <c r="K37" s="29">
        <f t="shared" si="1"/>
        <v>25.39724</v>
      </c>
      <c r="L37" s="47">
        <f t="shared" si="2"/>
        <v>190423.93401679999</v>
      </c>
      <c r="M37" s="77"/>
      <c r="N37" s="96"/>
    </row>
    <row r="38" spans="1:14" ht="15">
      <c r="A38" s="100" t="s">
        <v>1611</v>
      </c>
      <c r="B38" s="34"/>
      <c r="C38" s="34"/>
      <c r="D38" s="110" t="s">
        <v>70</v>
      </c>
      <c r="E38" s="23"/>
      <c r="F38" s="53"/>
      <c r="G38" s="54"/>
      <c r="H38" s="55"/>
      <c r="I38" s="111"/>
      <c r="J38" s="57"/>
      <c r="K38" s="37"/>
      <c r="L38" s="112"/>
      <c r="M38" s="112">
        <f>SUM(L39:L42)</f>
        <v>201303.39741600002</v>
      </c>
      <c r="N38" s="96"/>
    </row>
    <row r="39" spans="1:14" ht="33.75">
      <c r="A39" s="97" t="s">
        <v>1612</v>
      </c>
      <c r="B39" s="14" t="s">
        <v>39</v>
      </c>
      <c r="C39" s="14" t="s">
        <v>71</v>
      </c>
      <c r="D39" s="22" t="s">
        <v>72</v>
      </c>
      <c r="E39" s="15" t="s">
        <v>73</v>
      </c>
      <c r="F39" s="48">
        <v>986</v>
      </c>
      <c r="G39" s="49">
        <v>14.83</v>
      </c>
      <c r="H39" s="50">
        <v>0.28920000000000001</v>
      </c>
      <c r="I39" s="69">
        <f t="shared" si="0"/>
        <v>19.118836000000002</v>
      </c>
      <c r="J39" s="30">
        <f>$J$706</f>
        <v>0</v>
      </c>
      <c r="K39" s="29">
        <f t="shared" si="1"/>
        <v>19.118836000000002</v>
      </c>
      <c r="L39" s="47">
        <f t="shared" si="2"/>
        <v>18851.172296000001</v>
      </c>
      <c r="M39" s="77"/>
      <c r="N39" s="96"/>
    </row>
    <row r="40" spans="1:14" ht="33.75">
      <c r="A40" s="97" t="s">
        <v>1613</v>
      </c>
      <c r="B40" s="114" t="s">
        <v>39</v>
      </c>
      <c r="C40" s="114" t="s">
        <v>74</v>
      </c>
      <c r="D40" s="115" t="s">
        <v>75</v>
      </c>
      <c r="E40" s="116" t="s">
        <v>59</v>
      </c>
      <c r="F40" s="117">
        <v>44370</v>
      </c>
      <c r="G40" s="118">
        <v>0.78</v>
      </c>
      <c r="H40" s="119">
        <v>0.28920000000000001</v>
      </c>
      <c r="I40" s="69">
        <f t="shared" ref="I40" si="7">G40*(1+H40)</f>
        <v>1.005576</v>
      </c>
      <c r="J40" s="30">
        <f>$J$706</f>
        <v>0</v>
      </c>
      <c r="K40" s="29">
        <f t="shared" ref="K40" si="8">I40*(1-J40)</f>
        <v>1.005576</v>
      </c>
      <c r="L40" s="47">
        <f t="shared" ref="L40" si="9">K40*F40</f>
        <v>44617.407120000003</v>
      </c>
      <c r="M40" s="120"/>
      <c r="N40" s="96"/>
    </row>
    <row r="41" spans="1:14" ht="90">
      <c r="A41" s="97" t="s">
        <v>1614</v>
      </c>
      <c r="B41" s="14" t="s">
        <v>76</v>
      </c>
      <c r="C41" s="14" t="s">
        <v>77</v>
      </c>
      <c r="D41" s="22" t="s">
        <v>78</v>
      </c>
      <c r="E41" s="15" t="s">
        <v>79</v>
      </c>
      <c r="F41" s="48">
        <v>1479</v>
      </c>
      <c r="G41" s="49">
        <v>15</v>
      </c>
      <c r="H41" s="50">
        <v>0.28920000000000001</v>
      </c>
      <c r="I41" s="69">
        <f t="shared" ref="I41:I45" si="10">G41*(1+H41)</f>
        <v>19.338000000000001</v>
      </c>
      <c r="J41" s="30">
        <f>$J$706</f>
        <v>0</v>
      </c>
      <c r="K41" s="29">
        <f t="shared" ref="K41:K45" si="11">I41*(1-J41)</f>
        <v>19.338000000000001</v>
      </c>
      <c r="L41" s="47">
        <f t="shared" ref="L41:L45" si="12">K41*F41</f>
        <v>28600.902000000002</v>
      </c>
      <c r="M41" s="77"/>
      <c r="N41" s="96"/>
    </row>
    <row r="42" spans="1:14" ht="90">
      <c r="A42" s="97" t="s">
        <v>1615</v>
      </c>
      <c r="B42" s="14" t="s">
        <v>76</v>
      </c>
      <c r="C42" s="14" t="s">
        <v>80</v>
      </c>
      <c r="D42" s="22" t="s">
        <v>81</v>
      </c>
      <c r="E42" s="15" t="s">
        <v>54</v>
      </c>
      <c r="F42" s="48">
        <v>296</v>
      </c>
      <c r="G42" s="49">
        <v>286.25</v>
      </c>
      <c r="H42" s="50">
        <v>0.28920000000000001</v>
      </c>
      <c r="I42" s="69">
        <f t="shared" si="10"/>
        <v>369.03350000000006</v>
      </c>
      <c r="J42" s="30">
        <f>$J$706</f>
        <v>0</v>
      </c>
      <c r="K42" s="29">
        <f t="shared" si="11"/>
        <v>369.03350000000006</v>
      </c>
      <c r="L42" s="47">
        <f t="shared" si="12"/>
        <v>109233.91600000001</v>
      </c>
      <c r="M42" s="77"/>
      <c r="N42" s="96"/>
    </row>
    <row r="43" spans="1:14" ht="15">
      <c r="A43" s="100" t="s">
        <v>1616</v>
      </c>
      <c r="B43" s="34"/>
      <c r="C43" s="34"/>
      <c r="D43" s="110" t="s">
        <v>1539</v>
      </c>
      <c r="E43" s="23"/>
      <c r="F43" s="53"/>
      <c r="G43" s="54"/>
      <c r="H43" s="55"/>
      <c r="I43" s="111">
        <f t="shared" si="10"/>
        <v>0</v>
      </c>
      <c r="J43" s="57"/>
      <c r="K43" s="37"/>
      <c r="L43" s="112"/>
      <c r="M43" s="112">
        <f>SUM(L44:L45)</f>
        <v>83616.545100000003</v>
      </c>
      <c r="N43" s="96"/>
    </row>
    <row r="44" spans="1:14" ht="22.5">
      <c r="A44" s="97" t="s">
        <v>1617</v>
      </c>
      <c r="B44" s="14" t="s">
        <v>41</v>
      </c>
      <c r="C44" s="14"/>
      <c r="D44" s="22" t="s">
        <v>1540</v>
      </c>
      <c r="E44" s="15" t="s">
        <v>42</v>
      </c>
      <c r="F44" s="48">
        <v>750</v>
      </c>
      <c r="G44" s="49">
        <v>23</v>
      </c>
      <c r="H44" s="50">
        <v>0.28920000000000001</v>
      </c>
      <c r="I44" s="69">
        <f t="shared" si="10"/>
        <v>29.651600000000002</v>
      </c>
      <c r="J44" s="30">
        <f>$J$706</f>
        <v>0</v>
      </c>
      <c r="K44" s="29">
        <f t="shared" si="11"/>
        <v>29.651600000000002</v>
      </c>
      <c r="L44" s="47">
        <f t="shared" si="12"/>
        <v>22238.7</v>
      </c>
      <c r="M44" s="77"/>
      <c r="N44" s="96"/>
    </row>
    <row r="45" spans="1:14" ht="22.5">
      <c r="A45" s="97" t="s">
        <v>1618</v>
      </c>
      <c r="B45" s="14" t="s">
        <v>41</v>
      </c>
      <c r="C45" s="14"/>
      <c r="D45" s="22" t="s">
        <v>1541</v>
      </c>
      <c r="E45" s="15" t="s">
        <v>43</v>
      </c>
      <c r="F45" s="48">
        <v>71250</v>
      </c>
      <c r="G45" s="49">
        <v>0.66820000000000002</v>
      </c>
      <c r="H45" s="50">
        <v>0.28920000000000001</v>
      </c>
      <c r="I45" s="69">
        <f t="shared" si="10"/>
        <v>0.86144344000000006</v>
      </c>
      <c r="J45" s="30">
        <f>$J$706</f>
        <v>0</v>
      </c>
      <c r="K45" s="29">
        <f t="shared" si="11"/>
        <v>0.86144344000000006</v>
      </c>
      <c r="L45" s="47">
        <f t="shared" si="12"/>
        <v>61377.845100000006</v>
      </c>
      <c r="M45" s="77"/>
      <c r="N45" s="96"/>
    </row>
    <row r="46" spans="1:14" ht="15">
      <c r="A46" s="98" t="s">
        <v>98</v>
      </c>
      <c r="B46" s="35"/>
      <c r="C46" s="35"/>
      <c r="D46" s="59" t="s">
        <v>99</v>
      </c>
      <c r="E46" s="36"/>
      <c r="F46" s="60"/>
      <c r="G46" s="61"/>
      <c r="H46" s="62"/>
      <c r="I46" s="63"/>
      <c r="J46" s="64"/>
      <c r="K46" s="65"/>
      <c r="L46" s="66"/>
      <c r="M46" s="78"/>
      <c r="N46" s="121"/>
    </row>
    <row r="47" spans="1:14" ht="15">
      <c r="A47" s="97"/>
      <c r="B47" s="14"/>
      <c r="C47" s="14"/>
      <c r="D47" s="22"/>
      <c r="E47" s="15"/>
      <c r="F47" s="48"/>
      <c r="G47" s="49"/>
      <c r="H47" s="50"/>
      <c r="I47" s="43"/>
      <c r="J47" s="30"/>
      <c r="K47" s="29"/>
      <c r="L47" s="44"/>
      <c r="M47" s="77"/>
      <c r="N47" s="96"/>
    </row>
    <row r="48" spans="1:14" ht="22.5">
      <c r="A48" s="98" t="s">
        <v>100</v>
      </c>
      <c r="B48" s="35"/>
      <c r="C48" s="35"/>
      <c r="D48" s="59" t="s">
        <v>101</v>
      </c>
      <c r="E48" s="36"/>
      <c r="F48" s="60"/>
      <c r="G48" s="61"/>
      <c r="H48" s="62"/>
      <c r="I48" s="63"/>
      <c r="J48" s="64"/>
      <c r="K48" s="65"/>
      <c r="L48" s="66"/>
      <c r="M48" s="78"/>
      <c r="N48" s="121"/>
    </row>
    <row r="49" spans="1:14" ht="15">
      <c r="A49" s="97"/>
      <c r="B49" s="14"/>
      <c r="C49" s="14"/>
      <c r="D49" s="22"/>
      <c r="E49" s="15"/>
      <c r="F49" s="48"/>
      <c r="G49" s="49"/>
      <c r="H49" s="50"/>
      <c r="I49" s="43"/>
      <c r="J49" s="30"/>
      <c r="K49" s="29"/>
      <c r="L49" s="44"/>
      <c r="M49" s="77"/>
      <c r="N49" s="96"/>
    </row>
    <row r="50" spans="1:14" ht="22.5">
      <c r="A50" s="98" t="s">
        <v>102</v>
      </c>
      <c r="B50" s="35"/>
      <c r="C50" s="35"/>
      <c r="D50" s="59" t="s">
        <v>103</v>
      </c>
      <c r="E50" s="36"/>
      <c r="F50" s="60"/>
      <c r="G50" s="61"/>
      <c r="H50" s="62"/>
      <c r="I50" s="63"/>
      <c r="J50" s="64"/>
      <c r="K50" s="65"/>
      <c r="L50" s="66"/>
      <c r="M50" s="78"/>
      <c r="N50" s="121"/>
    </row>
    <row r="51" spans="1:14" ht="15">
      <c r="A51" s="97"/>
      <c r="B51" s="14"/>
      <c r="C51" s="14"/>
      <c r="D51" s="22"/>
      <c r="E51" s="15"/>
      <c r="F51" s="48"/>
      <c r="G51" s="49"/>
      <c r="H51" s="50"/>
      <c r="I51" s="43"/>
      <c r="J51" s="30"/>
      <c r="K51" s="29"/>
      <c r="L51" s="44"/>
      <c r="M51" s="77"/>
      <c r="N51" s="96"/>
    </row>
    <row r="52" spans="1:14" ht="15">
      <c r="A52" s="98" t="s">
        <v>104</v>
      </c>
      <c r="B52" s="35"/>
      <c r="C52" s="35"/>
      <c r="D52" s="59" t="s">
        <v>105</v>
      </c>
      <c r="E52" s="36"/>
      <c r="F52" s="60"/>
      <c r="G52" s="61"/>
      <c r="H52" s="62"/>
      <c r="I52" s="63"/>
      <c r="J52" s="64"/>
      <c r="K52" s="65"/>
      <c r="L52" s="66"/>
      <c r="M52" s="78"/>
      <c r="N52" s="99">
        <f>SUM(M53)</f>
        <v>917267.35423255782</v>
      </c>
    </row>
    <row r="53" spans="1:14" ht="15">
      <c r="A53" s="95" t="s">
        <v>106</v>
      </c>
      <c r="B53" s="21"/>
      <c r="C53" s="21"/>
      <c r="D53" s="52" t="s">
        <v>107</v>
      </c>
      <c r="E53" s="23"/>
      <c r="F53" s="53"/>
      <c r="G53" s="54"/>
      <c r="H53" s="55"/>
      <c r="I53" s="56"/>
      <c r="J53" s="57"/>
      <c r="K53" s="37"/>
      <c r="L53" s="58"/>
      <c r="M53" s="76">
        <f>SUM(L54:L71)</f>
        <v>917267.35423255782</v>
      </c>
      <c r="N53" s="96"/>
    </row>
    <row r="54" spans="1:14" ht="56.25">
      <c r="A54" s="97" t="s">
        <v>108</v>
      </c>
      <c r="B54" s="14" t="s">
        <v>39</v>
      </c>
      <c r="C54" s="14" t="s">
        <v>109</v>
      </c>
      <c r="D54" s="22" t="s">
        <v>110</v>
      </c>
      <c r="E54" s="15" t="s">
        <v>111</v>
      </c>
      <c r="F54" s="48">
        <v>1311</v>
      </c>
      <c r="G54" s="49">
        <v>11.48</v>
      </c>
      <c r="H54" s="50">
        <v>0.28920000000000001</v>
      </c>
      <c r="I54" s="69">
        <f t="shared" ref="I54:I71" si="13">G54*(1+H54)</f>
        <v>14.800016000000001</v>
      </c>
      <c r="J54" s="30">
        <f t="shared" ref="J54:J71" si="14">$J$706</f>
        <v>0</v>
      </c>
      <c r="K54" s="29">
        <f t="shared" ref="K54:K71" si="15">I54*(1-J54)</f>
        <v>14.800016000000001</v>
      </c>
      <c r="L54" s="47">
        <f t="shared" ref="L54:L71" si="16">K54*F54</f>
        <v>19402.820976000003</v>
      </c>
      <c r="M54" s="77"/>
      <c r="N54" s="96"/>
    </row>
    <row r="55" spans="1:14" ht="56.25">
      <c r="A55" s="97" t="s">
        <v>112</v>
      </c>
      <c r="B55" s="14" t="s">
        <v>39</v>
      </c>
      <c r="C55" s="14" t="s">
        <v>113</v>
      </c>
      <c r="D55" s="22" t="s">
        <v>114</v>
      </c>
      <c r="E55" s="15" t="s">
        <v>111</v>
      </c>
      <c r="F55" s="48">
        <v>1888</v>
      </c>
      <c r="G55" s="49">
        <v>10.24</v>
      </c>
      <c r="H55" s="50">
        <v>0.28920000000000001</v>
      </c>
      <c r="I55" s="69">
        <f t="shared" si="13"/>
        <v>13.201408000000001</v>
      </c>
      <c r="J55" s="30">
        <f t="shared" si="14"/>
        <v>0</v>
      </c>
      <c r="K55" s="29">
        <f t="shared" si="15"/>
        <v>13.201408000000001</v>
      </c>
      <c r="L55" s="47">
        <f t="shared" si="16"/>
        <v>24924.258304000003</v>
      </c>
      <c r="M55" s="77"/>
      <c r="N55" s="96"/>
    </row>
    <row r="56" spans="1:14" ht="56.25">
      <c r="A56" s="97" t="s">
        <v>115</v>
      </c>
      <c r="B56" s="14" t="s">
        <v>39</v>
      </c>
      <c r="C56" s="14" t="s">
        <v>116</v>
      </c>
      <c r="D56" s="22" t="s">
        <v>117</v>
      </c>
      <c r="E56" s="15" t="s">
        <v>111</v>
      </c>
      <c r="F56" s="48">
        <v>2033</v>
      </c>
      <c r="G56" s="49">
        <v>9.2100000000000009</v>
      </c>
      <c r="H56" s="50">
        <v>0.28920000000000001</v>
      </c>
      <c r="I56" s="69">
        <f t="shared" si="13"/>
        <v>11.873532000000003</v>
      </c>
      <c r="J56" s="30">
        <f t="shared" si="14"/>
        <v>0</v>
      </c>
      <c r="K56" s="29">
        <f t="shared" si="15"/>
        <v>11.873532000000003</v>
      </c>
      <c r="L56" s="47">
        <f t="shared" si="16"/>
        <v>24138.890556000006</v>
      </c>
      <c r="M56" s="77"/>
      <c r="N56" s="96"/>
    </row>
    <row r="57" spans="1:14" ht="56.25">
      <c r="A57" s="97" t="s">
        <v>118</v>
      </c>
      <c r="B57" s="14" t="s">
        <v>39</v>
      </c>
      <c r="C57" s="14" t="s">
        <v>119</v>
      </c>
      <c r="D57" s="22" t="s">
        <v>120</v>
      </c>
      <c r="E57" s="15" t="s">
        <v>111</v>
      </c>
      <c r="F57" s="48">
        <v>1644</v>
      </c>
      <c r="G57" s="49">
        <v>8.0399999999999991</v>
      </c>
      <c r="H57" s="50">
        <v>0.28920000000000001</v>
      </c>
      <c r="I57" s="69">
        <f t="shared" si="13"/>
        <v>10.365168000000001</v>
      </c>
      <c r="J57" s="30">
        <f t="shared" si="14"/>
        <v>0</v>
      </c>
      <c r="K57" s="29">
        <f t="shared" si="15"/>
        <v>10.365168000000001</v>
      </c>
      <c r="L57" s="47">
        <f t="shared" si="16"/>
        <v>17040.336192000002</v>
      </c>
      <c r="M57" s="77"/>
      <c r="N57" s="96"/>
    </row>
    <row r="58" spans="1:14" ht="56.25">
      <c r="A58" s="97" t="s">
        <v>121</v>
      </c>
      <c r="B58" s="14" t="s">
        <v>39</v>
      </c>
      <c r="C58" s="14" t="s">
        <v>122</v>
      </c>
      <c r="D58" s="22" t="s">
        <v>123</v>
      </c>
      <c r="E58" s="15" t="s">
        <v>111</v>
      </c>
      <c r="F58" s="48">
        <v>2977</v>
      </c>
      <c r="G58" s="49">
        <v>6.68</v>
      </c>
      <c r="H58" s="50">
        <v>0.28920000000000001</v>
      </c>
      <c r="I58" s="69">
        <f t="shared" si="13"/>
        <v>8.6118560000000013</v>
      </c>
      <c r="J58" s="30">
        <f t="shared" si="14"/>
        <v>0</v>
      </c>
      <c r="K58" s="29">
        <f t="shared" si="15"/>
        <v>8.6118560000000013</v>
      </c>
      <c r="L58" s="47">
        <f t="shared" si="16"/>
        <v>25637.495312000003</v>
      </c>
      <c r="M58" s="77"/>
      <c r="N58" s="96"/>
    </row>
    <row r="59" spans="1:14" ht="56.25">
      <c r="A59" s="97" t="s">
        <v>124</v>
      </c>
      <c r="B59" s="14" t="s">
        <v>39</v>
      </c>
      <c r="C59" s="14" t="s">
        <v>125</v>
      </c>
      <c r="D59" s="22" t="s">
        <v>126</v>
      </c>
      <c r="E59" s="15" t="s">
        <v>111</v>
      </c>
      <c r="F59" s="48">
        <v>1269</v>
      </c>
      <c r="G59" s="49">
        <v>6.2</v>
      </c>
      <c r="H59" s="50">
        <v>0.28920000000000001</v>
      </c>
      <c r="I59" s="69">
        <f t="shared" si="13"/>
        <v>7.9930400000000006</v>
      </c>
      <c r="J59" s="30">
        <f t="shared" si="14"/>
        <v>0</v>
      </c>
      <c r="K59" s="29">
        <f t="shared" si="15"/>
        <v>7.9930400000000006</v>
      </c>
      <c r="L59" s="47">
        <f t="shared" si="16"/>
        <v>10143.16776</v>
      </c>
      <c r="M59" s="77"/>
      <c r="N59" s="96"/>
    </row>
    <row r="60" spans="1:14" ht="45">
      <c r="A60" s="97" t="s">
        <v>127</v>
      </c>
      <c r="B60" s="14" t="s">
        <v>41</v>
      </c>
      <c r="C60" s="14"/>
      <c r="D60" s="22" t="s">
        <v>128</v>
      </c>
      <c r="E60" s="15" t="s">
        <v>111</v>
      </c>
      <c r="F60" s="48">
        <v>2150</v>
      </c>
      <c r="G60" s="49">
        <v>16.88</v>
      </c>
      <c r="H60" s="50">
        <v>0.28920000000000001</v>
      </c>
      <c r="I60" s="69">
        <f t="shared" si="13"/>
        <v>21.761696000000001</v>
      </c>
      <c r="J60" s="30">
        <f t="shared" si="14"/>
        <v>0</v>
      </c>
      <c r="K60" s="29">
        <f t="shared" si="15"/>
        <v>21.761696000000001</v>
      </c>
      <c r="L60" s="47">
        <f t="shared" si="16"/>
        <v>46787.646399999998</v>
      </c>
      <c r="M60" s="77"/>
      <c r="N60" s="96"/>
    </row>
    <row r="61" spans="1:14" ht="22.5">
      <c r="A61" s="97" t="s">
        <v>129</v>
      </c>
      <c r="B61" s="14" t="s">
        <v>32</v>
      </c>
      <c r="C61" s="14">
        <v>40508</v>
      </c>
      <c r="D61" s="22" t="s">
        <v>130</v>
      </c>
      <c r="E61" s="15" t="s">
        <v>131</v>
      </c>
      <c r="F61" s="48">
        <v>327.88</v>
      </c>
      <c r="G61" s="49">
        <v>355.9</v>
      </c>
      <c r="H61" s="50">
        <v>0.28920000000000001</v>
      </c>
      <c r="I61" s="69">
        <f t="shared" si="13"/>
        <v>458.82628</v>
      </c>
      <c r="J61" s="30">
        <f t="shared" si="14"/>
        <v>0</v>
      </c>
      <c r="K61" s="29">
        <f t="shared" si="15"/>
        <v>458.82628</v>
      </c>
      <c r="L61" s="47">
        <f t="shared" si="16"/>
        <v>150439.96068640001</v>
      </c>
      <c r="M61" s="77"/>
      <c r="N61" s="96"/>
    </row>
    <row r="62" spans="1:14" ht="33.75">
      <c r="A62" s="97" t="s">
        <v>132</v>
      </c>
      <c r="B62" s="14" t="s">
        <v>39</v>
      </c>
      <c r="C62" s="14" t="s">
        <v>133</v>
      </c>
      <c r="D62" s="22" t="s">
        <v>134</v>
      </c>
      <c r="E62" s="15" t="s">
        <v>73</v>
      </c>
      <c r="F62" s="48">
        <v>327.88</v>
      </c>
      <c r="G62" s="49">
        <v>34.11</v>
      </c>
      <c r="H62" s="50">
        <v>0.28920000000000001</v>
      </c>
      <c r="I62" s="69">
        <f t="shared" si="13"/>
        <v>43.974612</v>
      </c>
      <c r="J62" s="30">
        <f t="shared" si="14"/>
        <v>0</v>
      </c>
      <c r="K62" s="29">
        <f t="shared" si="15"/>
        <v>43.974612</v>
      </c>
      <c r="L62" s="47">
        <f t="shared" si="16"/>
        <v>14418.395782559999</v>
      </c>
      <c r="M62" s="77"/>
      <c r="N62" s="96"/>
    </row>
    <row r="63" spans="1:14" ht="33.75">
      <c r="A63" s="97" t="s">
        <v>135</v>
      </c>
      <c r="B63" s="14" t="s">
        <v>39</v>
      </c>
      <c r="C63" s="14" t="s">
        <v>136</v>
      </c>
      <c r="D63" s="22" t="s">
        <v>137</v>
      </c>
      <c r="E63" s="15" t="s">
        <v>34</v>
      </c>
      <c r="F63" s="48">
        <v>455</v>
      </c>
      <c r="G63" s="49">
        <v>236.32</v>
      </c>
      <c r="H63" s="50">
        <v>0.28920000000000001</v>
      </c>
      <c r="I63" s="69">
        <f t="shared" si="13"/>
        <v>304.66374400000001</v>
      </c>
      <c r="J63" s="30">
        <f t="shared" si="14"/>
        <v>0</v>
      </c>
      <c r="K63" s="29">
        <f t="shared" si="15"/>
        <v>304.66374400000001</v>
      </c>
      <c r="L63" s="47">
        <f t="shared" si="16"/>
        <v>138622.00352</v>
      </c>
      <c r="M63" s="77"/>
      <c r="N63" s="96"/>
    </row>
    <row r="64" spans="1:14" ht="56.25">
      <c r="A64" s="97" t="s">
        <v>138</v>
      </c>
      <c r="B64" s="14" t="s">
        <v>39</v>
      </c>
      <c r="C64" s="14" t="s">
        <v>139</v>
      </c>
      <c r="D64" s="22" t="s">
        <v>140</v>
      </c>
      <c r="E64" s="15" t="s">
        <v>34</v>
      </c>
      <c r="F64" s="48">
        <v>1030</v>
      </c>
      <c r="G64" s="49">
        <v>77.209999999999994</v>
      </c>
      <c r="H64" s="50">
        <v>0.28920000000000001</v>
      </c>
      <c r="I64" s="69">
        <f t="shared" si="13"/>
        <v>99.539131999999995</v>
      </c>
      <c r="J64" s="30">
        <f t="shared" si="14"/>
        <v>0</v>
      </c>
      <c r="K64" s="29">
        <f t="shared" si="15"/>
        <v>99.539131999999995</v>
      </c>
      <c r="L64" s="47">
        <f t="shared" si="16"/>
        <v>102525.30596</v>
      </c>
      <c r="M64" s="77"/>
      <c r="N64" s="96"/>
    </row>
    <row r="65" spans="1:14" ht="56.25">
      <c r="A65" s="97" t="s">
        <v>141</v>
      </c>
      <c r="B65" s="14" t="s">
        <v>39</v>
      </c>
      <c r="C65" s="14" t="s">
        <v>142</v>
      </c>
      <c r="D65" s="22" t="s">
        <v>143</v>
      </c>
      <c r="E65" s="15" t="s">
        <v>34</v>
      </c>
      <c r="F65" s="48">
        <v>666</v>
      </c>
      <c r="G65" s="49">
        <v>67.58</v>
      </c>
      <c r="H65" s="50">
        <v>0.28920000000000001</v>
      </c>
      <c r="I65" s="69">
        <f t="shared" si="13"/>
        <v>87.124136000000007</v>
      </c>
      <c r="J65" s="30">
        <f t="shared" si="14"/>
        <v>0</v>
      </c>
      <c r="K65" s="29">
        <f t="shared" si="15"/>
        <v>87.124136000000007</v>
      </c>
      <c r="L65" s="47">
        <f t="shared" si="16"/>
        <v>58024.674576000005</v>
      </c>
      <c r="M65" s="77"/>
      <c r="N65" s="96"/>
    </row>
    <row r="66" spans="1:14" ht="45">
      <c r="A66" s="97" t="s">
        <v>144</v>
      </c>
      <c r="B66" s="14" t="s">
        <v>39</v>
      </c>
      <c r="C66" s="14" t="s">
        <v>145</v>
      </c>
      <c r="D66" s="22" t="s">
        <v>146</v>
      </c>
      <c r="E66" s="15" t="s">
        <v>34</v>
      </c>
      <c r="F66" s="48">
        <v>802</v>
      </c>
      <c r="G66" s="49">
        <v>204.55</v>
      </c>
      <c r="H66" s="50">
        <v>0.28920000000000001</v>
      </c>
      <c r="I66" s="69">
        <f t="shared" si="13"/>
        <v>263.70586000000003</v>
      </c>
      <c r="J66" s="30">
        <f t="shared" si="14"/>
        <v>0</v>
      </c>
      <c r="K66" s="29">
        <f t="shared" si="15"/>
        <v>263.70586000000003</v>
      </c>
      <c r="L66" s="47">
        <f t="shared" si="16"/>
        <v>211492.09972000003</v>
      </c>
      <c r="M66" s="77"/>
      <c r="N66" s="96"/>
    </row>
    <row r="67" spans="1:14" ht="67.5">
      <c r="A67" s="97" t="s">
        <v>147</v>
      </c>
      <c r="B67" s="14" t="s">
        <v>39</v>
      </c>
      <c r="C67" s="14" t="s">
        <v>148</v>
      </c>
      <c r="D67" s="22" t="s">
        <v>149</v>
      </c>
      <c r="E67" s="15" t="s">
        <v>34</v>
      </c>
      <c r="F67" s="48">
        <v>474</v>
      </c>
      <c r="G67" s="49">
        <v>75.430000000000007</v>
      </c>
      <c r="H67" s="50">
        <v>0.28920000000000001</v>
      </c>
      <c r="I67" s="69">
        <f t="shared" si="13"/>
        <v>97.244356000000025</v>
      </c>
      <c r="J67" s="30">
        <f t="shared" si="14"/>
        <v>0</v>
      </c>
      <c r="K67" s="29">
        <f t="shared" si="15"/>
        <v>97.244356000000025</v>
      </c>
      <c r="L67" s="47">
        <f t="shared" si="16"/>
        <v>46093.824744000012</v>
      </c>
      <c r="M67" s="77"/>
      <c r="N67" s="96"/>
    </row>
    <row r="68" spans="1:14" ht="22.5">
      <c r="A68" s="97" t="s">
        <v>150</v>
      </c>
      <c r="B68" s="14" t="s">
        <v>41</v>
      </c>
      <c r="C68" s="14"/>
      <c r="D68" s="22" t="s">
        <v>151</v>
      </c>
      <c r="E68" s="15" t="s">
        <v>152</v>
      </c>
      <c r="F68" s="48">
        <v>627</v>
      </c>
      <c r="G68" s="49">
        <v>13.669075134</v>
      </c>
      <c r="H68" s="50">
        <v>0.28920000000000001</v>
      </c>
      <c r="I68" s="69">
        <f t="shared" si="13"/>
        <v>17.622171662752802</v>
      </c>
      <c r="J68" s="30">
        <f t="shared" si="14"/>
        <v>0</v>
      </c>
      <c r="K68" s="29">
        <f t="shared" si="15"/>
        <v>17.622171662752802</v>
      </c>
      <c r="L68" s="47">
        <f t="shared" si="16"/>
        <v>11049.101632546006</v>
      </c>
      <c r="M68" s="77"/>
      <c r="N68" s="96"/>
    </row>
    <row r="69" spans="1:14" ht="22.5">
      <c r="A69" s="97" t="s">
        <v>153</v>
      </c>
      <c r="B69" s="14" t="s">
        <v>41</v>
      </c>
      <c r="C69" s="14"/>
      <c r="D69" s="22" t="s">
        <v>154</v>
      </c>
      <c r="E69" s="15" t="s">
        <v>155</v>
      </c>
      <c r="F69" s="48">
        <v>627</v>
      </c>
      <c r="G69" s="49">
        <v>3.4697571479999998</v>
      </c>
      <c r="H69" s="50">
        <v>0.28920000000000001</v>
      </c>
      <c r="I69" s="69">
        <f t="shared" si="13"/>
        <v>4.4732109152015997</v>
      </c>
      <c r="J69" s="30">
        <f t="shared" si="14"/>
        <v>0</v>
      </c>
      <c r="K69" s="29">
        <f t="shared" si="15"/>
        <v>4.4732109152015997</v>
      </c>
      <c r="L69" s="47">
        <f t="shared" si="16"/>
        <v>2804.7032438314031</v>
      </c>
      <c r="M69" s="77"/>
      <c r="N69" s="96"/>
    </row>
    <row r="70" spans="1:14" ht="33.75">
      <c r="A70" s="97" t="s">
        <v>156</v>
      </c>
      <c r="B70" s="14" t="s">
        <v>39</v>
      </c>
      <c r="C70" s="14" t="s">
        <v>157</v>
      </c>
      <c r="D70" s="22" t="s">
        <v>158</v>
      </c>
      <c r="E70" s="15" t="s">
        <v>73</v>
      </c>
      <c r="F70" s="48">
        <v>380</v>
      </c>
      <c r="G70" s="49">
        <v>20.32</v>
      </c>
      <c r="H70" s="50">
        <v>0.28920000000000001</v>
      </c>
      <c r="I70" s="69">
        <f t="shared" si="13"/>
        <v>26.196544000000003</v>
      </c>
      <c r="J70" s="30">
        <f t="shared" si="14"/>
        <v>0</v>
      </c>
      <c r="K70" s="29">
        <f t="shared" si="15"/>
        <v>26.196544000000003</v>
      </c>
      <c r="L70" s="47">
        <f t="shared" si="16"/>
        <v>9954.6867200000015</v>
      </c>
      <c r="M70" s="77"/>
      <c r="N70" s="96"/>
    </row>
    <row r="71" spans="1:14" ht="22.5">
      <c r="A71" s="97" t="s">
        <v>159</v>
      </c>
      <c r="B71" s="14" t="s">
        <v>41</v>
      </c>
      <c r="C71" s="14"/>
      <c r="D71" s="22" t="s">
        <v>160</v>
      </c>
      <c r="E71" s="15" t="s">
        <v>46</v>
      </c>
      <c r="F71" s="48">
        <v>122</v>
      </c>
      <c r="G71" s="49">
        <v>23.956794576</v>
      </c>
      <c r="H71" s="50">
        <v>0.28920000000000001</v>
      </c>
      <c r="I71" s="69">
        <f t="shared" si="13"/>
        <v>30.885099567379203</v>
      </c>
      <c r="J71" s="30">
        <f t="shared" si="14"/>
        <v>0</v>
      </c>
      <c r="K71" s="29">
        <f t="shared" si="15"/>
        <v>30.885099567379203</v>
      </c>
      <c r="L71" s="47">
        <f t="shared" si="16"/>
        <v>3767.982147220263</v>
      </c>
      <c r="M71" s="77"/>
      <c r="N71" s="96"/>
    </row>
    <row r="72" spans="1:14" ht="15">
      <c r="A72" s="98" t="s">
        <v>161</v>
      </c>
      <c r="B72" s="35"/>
      <c r="C72" s="35"/>
      <c r="D72" s="59" t="s">
        <v>162</v>
      </c>
      <c r="E72" s="36"/>
      <c r="F72" s="60"/>
      <c r="G72" s="61"/>
      <c r="H72" s="62"/>
      <c r="I72" s="63"/>
      <c r="J72" s="64"/>
      <c r="K72" s="65"/>
      <c r="L72" s="66"/>
      <c r="M72" s="78"/>
      <c r="N72" s="99">
        <f>SUM(M73:M84)</f>
        <v>2513482.5311186803</v>
      </c>
    </row>
    <row r="73" spans="1:14" ht="15">
      <c r="A73" s="95" t="s">
        <v>163</v>
      </c>
      <c r="B73" s="21"/>
      <c r="C73" s="21"/>
      <c r="D73" s="52" t="s">
        <v>164</v>
      </c>
      <c r="E73" s="23"/>
      <c r="F73" s="53"/>
      <c r="G73" s="54"/>
      <c r="H73" s="55"/>
      <c r="I73" s="56"/>
      <c r="J73" s="57"/>
      <c r="K73" s="37"/>
      <c r="L73" s="58"/>
      <c r="M73" s="76">
        <f>SUM(L74:L79)</f>
        <v>823260.27163732005</v>
      </c>
      <c r="N73" s="96"/>
    </row>
    <row r="74" spans="1:14" ht="22.5">
      <c r="A74" s="97" t="s">
        <v>165</v>
      </c>
      <c r="B74" s="14" t="s">
        <v>39</v>
      </c>
      <c r="C74" s="14" t="s">
        <v>166</v>
      </c>
      <c r="D74" s="22" t="s">
        <v>167</v>
      </c>
      <c r="E74" s="15" t="s">
        <v>46</v>
      </c>
      <c r="F74" s="48">
        <v>718</v>
      </c>
      <c r="G74" s="49">
        <v>20.49</v>
      </c>
      <c r="H74" s="50">
        <v>0.28920000000000001</v>
      </c>
      <c r="I74" s="69">
        <f t="shared" ref="I74:I79" si="17">G74*(1+H74)</f>
        <v>26.415708000000002</v>
      </c>
      <c r="J74" s="30">
        <f t="shared" ref="J74:J79" si="18">$J$706</f>
        <v>0</v>
      </c>
      <c r="K74" s="29">
        <f t="shared" ref="K74:K79" si="19">I74*(1-J74)</f>
        <v>26.415708000000002</v>
      </c>
      <c r="L74" s="47">
        <f t="shared" ref="L74:L79" si="20">K74*F74</f>
        <v>18966.478344000003</v>
      </c>
      <c r="M74" s="77"/>
      <c r="N74" s="96"/>
    </row>
    <row r="75" spans="1:14" ht="56.25">
      <c r="A75" s="97" t="s">
        <v>168</v>
      </c>
      <c r="B75" s="14" t="s">
        <v>76</v>
      </c>
      <c r="C75" s="14" t="s">
        <v>169</v>
      </c>
      <c r="D75" s="22" t="s">
        <v>170</v>
      </c>
      <c r="E75" s="15" t="s">
        <v>171</v>
      </c>
      <c r="F75" s="48">
        <v>3035.39</v>
      </c>
      <c r="G75" s="49">
        <v>123.89</v>
      </c>
      <c r="H75" s="50">
        <v>0.28920000000000001</v>
      </c>
      <c r="I75" s="69">
        <f t="shared" si="17"/>
        <v>159.71898800000002</v>
      </c>
      <c r="J75" s="30">
        <f t="shared" si="18"/>
        <v>0</v>
      </c>
      <c r="K75" s="29">
        <f t="shared" si="19"/>
        <v>159.71898800000002</v>
      </c>
      <c r="L75" s="47">
        <f t="shared" si="20"/>
        <v>484809.41898532008</v>
      </c>
      <c r="M75" s="77"/>
      <c r="N75" s="96"/>
    </row>
    <row r="76" spans="1:14" ht="45">
      <c r="A76" s="97" t="s">
        <v>172</v>
      </c>
      <c r="B76" s="14" t="s">
        <v>76</v>
      </c>
      <c r="C76" s="14" t="s">
        <v>173</v>
      </c>
      <c r="D76" s="22" t="s">
        <v>174</v>
      </c>
      <c r="E76" s="15" t="s">
        <v>171</v>
      </c>
      <c r="F76" s="48">
        <v>1030</v>
      </c>
      <c r="G76" s="49">
        <v>120.17</v>
      </c>
      <c r="H76" s="50">
        <v>0.28920000000000001</v>
      </c>
      <c r="I76" s="69">
        <f t="shared" si="17"/>
        <v>154.92316400000001</v>
      </c>
      <c r="J76" s="30">
        <f t="shared" si="18"/>
        <v>0</v>
      </c>
      <c r="K76" s="29">
        <f t="shared" si="19"/>
        <v>154.92316400000001</v>
      </c>
      <c r="L76" s="47">
        <f t="shared" si="20"/>
        <v>159570.85892000003</v>
      </c>
      <c r="M76" s="77"/>
      <c r="N76" s="96"/>
    </row>
    <row r="77" spans="1:14" ht="56.25">
      <c r="A77" s="97" t="s">
        <v>175</v>
      </c>
      <c r="B77" s="14" t="s">
        <v>76</v>
      </c>
      <c r="C77" s="14" t="s">
        <v>176</v>
      </c>
      <c r="D77" s="22" t="s">
        <v>177</v>
      </c>
      <c r="E77" s="15" t="s">
        <v>171</v>
      </c>
      <c r="F77" s="48">
        <v>418</v>
      </c>
      <c r="G77" s="49">
        <v>63.08</v>
      </c>
      <c r="H77" s="50">
        <v>0.28920000000000001</v>
      </c>
      <c r="I77" s="69">
        <f t="shared" si="17"/>
        <v>81.322736000000006</v>
      </c>
      <c r="J77" s="30">
        <f t="shared" si="18"/>
        <v>0</v>
      </c>
      <c r="K77" s="29">
        <f t="shared" si="19"/>
        <v>81.322736000000006</v>
      </c>
      <c r="L77" s="47">
        <f t="shared" si="20"/>
        <v>33992.903648</v>
      </c>
      <c r="M77" s="77"/>
      <c r="N77" s="96"/>
    </row>
    <row r="78" spans="1:14" ht="33.75">
      <c r="A78" s="97" t="s">
        <v>178</v>
      </c>
      <c r="B78" s="14" t="s">
        <v>39</v>
      </c>
      <c r="C78" s="14" t="s">
        <v>179</v>
      </c>
      <c r="D78" s="22" t="s">
        <v>180</v>
      </c>
      <c r="E78" s="15" t="s">
        <v>46</v>
      </c>
      <c r="F78" s="48">
        <v>802</v>
      </c>
      <c r="G78" s="49">
        <v>49.64</v>
      </c>
      <c r="H78" s="50">
        <v>0.28920000000000001</v>
      </c>
      <c r="I78" s="69">
        <f t="shared" si="17"/>
        <v>63.995888000000008</v>
      </c>
      <c r="J78" s="30">
        <f t="shared" si="18"/>
        <v>0</v>
      </c>
      <c r="K78" s="29">
        <f t="shared" si="19"/>
        <v>63.995888000000008</v>
      </c>
      <c r="L78" s="47">
        <f t="shared" si="20"/>
        <v>51324.702176000006</v>
      </c>
      <c r="M78" s="77"/>
      <c r="N78" s="96"/>
    </row>
    <row r="79" spans="1:14" ht="45">
      <c r="A79" s="97" t="s">
        <v>181</v>
      </c>
      <c r="B79" s="14" t="s">
        <v>39</v>
      </c>
      <c r="C79" s="14" t="s">
        <v>182</v>
      </c>
      <c r="D79" s="22" t="s">
        <v>183</v>
      </c>
      <c r="E79" s="15" t="s">
        <v>34</v>
      </c>
      <c r="F79" s="48">
        <v>423</v>
      </c>
      <c r="G79" s="49">
        <v>136.79</v>
      </c>
      <c r="H79" s="50">
        <v>0.28920000000000001</v>
      </c>
      <c r="I79" s="69">
        <f t="shared" si="17"/>
        <v>176.34966800000001</v>
      </c>
      <c r="J79" s="30">
        <f t="shared" si="18"/>
        <v>0</v>
      </c>
      <c r="K79" s="29">
        <f t="shared" si="19"/>
        <v>176.34966800000001</v>
      </c>
      <c r="L79" s="47">
        <f t="shared" si="20"/>
        <v>74595.909564000001</v>
      </c>
      <c r="M79" s="77"/>
      <c r="N79" s="96"/>
    </row>
    <row r="80" spans="1:14" ht="15">
      <c r="A80" s="95" t="s">
        <v>184</v>
      </c>
      <c r="B80" s="21"/>
      <c r="C80" s="21"/>
      <c r="D80" s="52" t="s">
        <v>185</v>
      </c>
      <c r="E80" s="23"/>
      <c r="F80" s="53"/>
      <c r="G80" s="54"/>
      <c r="H80" s="55"/>
      <c r="I80" s="56"/>
      <c r="J80" s="57"/>
      <c r="K80" s="37"/>
      <c r="L80" s="58"/>
      <c r="M80" s="76">
        <f>SUM(L81:L83)</f>
        <v>1542139.9416016003</v>
      </c>
      <c r="N80" s="96"/>
    </row>
    <row r="81" spans="1:14" ht="56.25">
      <c r="A81" s="97" t="s">
        <v>186</v>
      </c>
      <c r="B81" s="14" t="s">
        <v>32</v>
      </c>
      <c r="C81" s="14">
        <v>90093</v>
      </c>
      <c r="D81" s="22" t="s">
        <v>187</v>
      </c>
      <c r="E81" s="15" t="s">
        <v>171</v>
      </c>
      <c r="F81" s="48">
        <v>5857.42</v>
      </c>
      <c r="G81" s="49">
        <v>131.4</v>
      </c>
      <c r="H81" s="50">
        <v>0.28920000000000001</v>
      </c>
      <c r="I81" s="69">
        <f t="shared" ref="I81:I83" si="21">G81*(1+H81)</f>
        <v>169.40088000000003</v>
      </c>
      <c r="J81" s="30">
        <f>$J$706</f>
        <v>0</v>
      </c>
      <c r="K81" s="29">
        <f t="shared" ref="K81:K83" si="22">I81*(1-J81)</f>
        <v>169.40088000000003</v>
      </c>
      <c r="L81" s="47">
        <f t="shared" ref="L81:L83" si="23">K81*F81</f>
        <v>992252.10252960015</v>
      </c>
      <c r="M81" s="77"/>
      <c r="N81" s="96"/>
    </row>
    <row r="82" spans="1:14" ht="45">
      <c r="A82" s="97" t="s">
        <v>188</v>
      </c>
      <c r="B82" s="14" t="s">
        <v>39</v>
      </c>
      <c r="C82" s="14" t="s">
        <v>189</v>
      </c>
      <c r="D82" s="22" t="s">
        <v>190</v>
      </c>
      <c r="E82" s="15" t="s">
        <v>34</v>
      </c>
      <c r="F82" s="48">
        <v>412</v>
      </c>
      <c r="G82" s="49">
        <v>699.43</v>
      </c>
      <c r="H82" s="50">
        <v>0.28920000000000001</v>
      </c>
      <c r="I82" s="69">
        <f t="shared" si="21"/>
        <v>901.70515599999999</v>
      </c>
      <c r="J82" s="30">
        <f>$J$706</f>
        <v>0</v>
      </c>
      <c r="K82" s="29">
        <f t="shared" si="22"/>
        <v>901.70515599999999</v>
      </c>
      <c r="L82" s="47">
        <f t="shared" si="23"/>
        <v>371502.52427200001</v>
      </c>
      <c r="M82" s="77"/>
      <c r="N82" s="96"/>
    </row>
    <row r="83" spans="1:14" ht="33.75">
      <c r="A83" s="97" t="s">
        <v>191</v>
      </c>
      <c r="B83" s="14" t="s">
        <v>41</v>
      </c>
      <c r="C83" s="14"/>
      <c r="D83" s="22" t="s">
        <v>192</v>
      </c>
      <c r="E83" s="15" t="s">
        <v>171</v>
      </c>
      <c r="F83" s="48">
        <v>210</v>
      </c>
      <c r="G83" s="49">
        <v>658.9</v>
      </c>
      <c r="H83" s="50">
        <v>0.28920000000000001</v>
      </c>
      <c r="I83" s="69">
        <f t="shared" si="21"/>
        <v>849.45388000000003</v>
      </c>
      <c r="J83" s="30">
        <f>$J$706</f>
        <v>0</v>
      </c>
      <c r="K83" s="29">
        <f t="shared" si="22"/>
        <v>849.45388000000003</v>
      </c>
      <c r="L83" s="47">
        <f t="shared" si="23"/>
        <v>178385.31479999999</v>
      </c>
      <c r="M83" s="77"/>
      <c r="N83" s="96"/>
    </row>
    <row r="84" spans="1:14" ht="15">
      <c r="A84" s="95" t="s">
        <v>193</v>
      </c>
      <c r="B84" s="21"/>
      <c r="C84" s="21"/>
      <c r="D84" s="52" t="s">
        <v>194</v>
      </c>
      <c r="E84" s="23"/>
      <c r="F84" s="53"/>
      <c r="G84" s="54"/>
      <c r="H84" s="55"/>
      <c r="I84" s="56"/>
      <c r="J84" s="57"/>
      <c r="K84" s="37"/>
      <c r="L84" s="58"/>
      <c r="M84" s="76">
        <f>SUM(L85:L90)</f>
        <v>148082.31787976</v>
      </c>
      <c r="N84" s="96"/>
    </row>
    <row r="85" spans="1:14" ht="45">
      <c r="A85" s="97" t="s">
        <v>195</v>
      </c>
      <c r="B85" s="14" t="s">
        <v>39</v>
      </c>
      <c r="C85" s="14" t="s">
        <v>196</v>
      </c>
      <c r="D85" s="22" t="s">
        <v>197</v>
      </c>
      <c r="E85" s="15" t="s">
        <v>34</v>
      </c>
      <c r="F85" s="48">
        <v>270</v>
      </c>
      <c r="G85" s="49">
        <v>70.52</v>
      </c>
      <c r="H85" s="50">
        <v>0.28920000000000001</v>
      </c>
      <c r="I85" s="69">
        <f t="shared" ref="I85:I90" si="24">G85*(1+H85)</f>
        <v>90.914383999999998</v>
      </c>
      <c r="J85" s="30">
        <f t="shared" ref="J85:J90" si="25">$J$706</f>
        <v>0</v>
      </c>
      <c r="K85" s="29">
        <f t="shared" ref="K85:K90" si="26">I85*(1-J85)</f>
        <v>90.914383999999998</v>
      </c>
      <c r="L85" s="47">
        <f t="shared" ref="L85:L90" si="27">K85*F85</f>
        <v>24546.883679999999</v>
      </c>
      <c r="M85" s="77"/>
      <c r="N85" s="96"/>
    </row>
    <row r="86" spans="1:14" ht="56.25">
      <c r="A86" s="97" t="s">
        <v>198</v>
      </c>
      <c r="B86" s="14" t="s">
        <v>199</v>
      </c>
      <c r="C86" s="14"/>
      <c r="D86" s="22" t="s">
        <v>200</v>
      </c>
      <c r="E86" s="15" t="s">
        <v>171</v>
      </c>
      <c r="F86" s="48">
        <v>270</v>
      </c>
      <c r="G86" s="49">
        <v>118</v>
      </c>
      <c r="H86" s="50">
        <v>0.28920000000000001</v>
      </c>
      <c r="I86" s="69">
        <f t="shared" si="24"/>
        <v>152.12560000000002</v>
      </c>
      <c r="J86" s="30">
        <f t="shared" si="25"/>
        <v>0</v>
      </c>
      <c r="K86" s="29">
        <f t="shared" si="26"/>
        <v>152.12560000000002</v>
      </c>
      <c r="L86" s="47">
        <f t="shared" si="27"/>
        <v>41073.912000000004</v>
      </c>
      <c r="M86" s="77"/>
      <c r="N86" s="96"/>
    </row>
    <row r="87" spans="1:14" ht="33.75">
      <c r="A87" s="97" t="s">
        <v>201</v>
      </c>
      <c r="B87" s="14" t="s">
        <v>39</v>
      </c>
      <c r="C87" s="14" t="s">
        <v>202</v>
      </c>
      <c r="D87" s="22" t="s">
        <v>203</v>
      </c>
      <c r="E87" s="15" t="s">
        <v>34</v>
      </c>
      <c r="F87" s="48">
        <v>33.14</v>
      </c>
      <c r="G87" s="49">
        <v>131.77000000000001</v>
      </c>
      <c r="H87" s="50">
        <v>0.28920000000000001</v>
      </c>
      <c r="I87" s="69">
        <f t="shared" si="24"/>
        <v>169.87788400000002</v>
      </c>
      <c r="J87" s="30">
        <f t="shared" si="25"/>
        <v>0</v>
      </c>
      <c r="K87" s="29">
        <f t="shared" si="26"/>
        <v>169.87788400000002</v>
      </c>
      <c r="L87" s="47">
        <f t="shared" si="27"/>
        <v>5629.7530757600007</v>
      </c>
      <c r="M87" s="77"/>
      <c r="N87" s="96"/>
    </row>
    <row r="88" spans="1:14" ht="22.5">
      <c r="A88" s="97" t="s">
        <v>204</v>
      </c>
      <c r="B88" s="14" t="s">
        <v>39</v>
      </c>
      <c r="C88" s="14" t="s">
        <v>205</v>
      </c>
      <c r="D88" s="22" t="s">
        <v>206</v>
      </c>
      <c r="E88" s="15" t="s">
        <v>34</v>
      </c>
      <c r="F88" s="48">
        <v>236.5</v>
      </c>
      <c r="G88" s="49">
        <v>122.64</v>
      </c>
      <c r="H88" s="50">
        <v>0.28920000000000001</v>
      </c>
      <c r="I88" s="69">
        <f t="shared" si="24"/>
        <v>158.10748800000002</v>
      </c>
      <c r="J88" s="30">
        <f t="shared" si="25"/>
        <v>0</v>
      </c>
      <c r="K88" s="29">
        <f t="shared" si="26"/>
        <v>158.10748800000002</v>
      </c>
      <c r="L88" s="47">
        <f t="shared" si="27"/>
        <v>37392.420912000001</v>
      </c>
      <c r="M88" s="77"/>
      <c r="N88" s="96"/>
    </row>
    <row r="89" spans="1:14" ht="15">
      <c r="A89" s="97" t="s">
        <v>207</v>
      </c>
      <c r="B89" s="14" t="s">
        <v>199</v>
      </c>
      <c r="C89" s="14"/>
      <c r="D89" s="22" t="s">
        <v>208</v>
      </c>
      <c r="E89" s="15" t="s">
        <v>171</v>
      </c>
      <c r="F89" s="48">
        <v>61</v>
      </c>
      <c r="G89" s="49">
        <v>476.2</v>
      </c>
      <c r="H89" s="50">
        <v>0.28920000000000001</v>
      </c>
      <c r="I89" s="69">
        <f t="shared" si="24"/>
        <v>613.91704000000004</v>
      </c>
      <c r="J89" s="30">
        <f t="shared" si="25"/>
        <v>0</v>
      </c>
      <c r="K89" s="29">
        <f t="shared" si="26"/>
        <v>613.91704000000004</v>
      </c>
      <c r="L89" s="47">
        <f t="shared" si="27"/>
        <v>37448.939440000002</v>
      </c>
      <c r="M89" s="77"/>
      <c r="N89" s="96"/>
    </row>
    <row r="90" spans="1:14" ht="22.5">
      <c r="A90" s="97" t="s">
        <v>209</v>
      </c>
      <c r="B90" s="14" t="s">
        <v>39</v>
      </c>
      <c r="C90" s="14" t="s">
        <v>210</v>
      </c>
      <c r="D90" s="22" t="s">
        <v>211</v>
      </c>
      <c r="E90" s="15" t="s">
        <v>34</v>
      </c>
      <c r="F90" s="48">
        <v>61</v>
      </c>
      <c r="G90" s="49">
        <v>25.31</v>
      </c>
      <c r="H90" s="50">
        <v>0.28920000000000001</v>
      </c>
      <c r="I90" s="69">
        <f t="shared" si="24"/>
        <v>32.629652</v>
      </c>
      <c r="J90" s="30">
        <f t="shared" si="25"/>
        <v>0</v>
      </c>
      <c r="K90" s="29">
        <f t="shared" si="26"/>
        <v>32.629652</v>
      </c>
      <c r="L90" s="47">
        <f t="shared" si="27"/>
        <v>1990.408772</v>
      </c>
      <c r="M90" s="77"/>
      <c r="N90" s="96"/>
    </row>
    <row r="91" spans="1:14" ht="15">
      <c r="A91" s="98" t="s">
        <v>212</v>
      </c>
      <c r="B91" s="35"/>
      <c r="C91" s="35"/>
      <c r="D91" s="59" t="s">
        <v>213</v>
      </c>
      <c r="E91" s="36"/>
      <c r="F91" s="60"/>
      <c r="G91" s="61"/>
      <c r="H91" s="62"/>
      <c r="I91" s="63"/>
      <c r="J91" s="64"/>
      <c r="K91" s="65"/>
      <c r="L91" s="66"/>
      <c r="M91" s="78"/>
      <c r="N91" s="99">
        <f>SUM(M92:M102)</f>
        <v>713610.06310908776</v>
      </c>
    </row>
    <row r="92" spans="1:14" ht="15">
      <c r="A92" s="95" t="s">
        <v>214</v>
      </c>
      <c r="B92" s="21"/>
      <c r="C92" s="21"/>
      <c r="D92" s="52" t="s">
        <v>215</v>
      </c>
      <c r="E92" s="23"/>
      <c r="F92" s="53"/>
      <c r="G92" s="54"/>
      <c r="H92" s="55"/>
      <c r="I92" s="56"/>
      <c r="J92" s="57"/>
      <c r="K92" s="37"/>
      <c r="L92" s="58"/>
      <c r="M92" s="76">
        <f>SUM(L93:L98)</f>
        <v>563941.02081708773</v>
      </c>
      <c r="N92" s="96"/>
    </row>
    <row r="93" spans="1:14" ht="22.5">
      <c r="A93" s="97" t="s">
        <v>216</v>
      </c>
      <c r="B93" s="14" t="s">
        <v>39</v>
      </c>
      <c r="C93" s="14" t="s">
        <v>217</v>
      </c>
      <c r="D93" s="22" t="s">
        <v>218</v>
      </c>
      <c r="E93" s="15" t="s">
        <v>34</v>
      </c>
      <c r="F93" s="48">
        <v>2996</v>
      </c>
      <c r="G93" s="49">
        <v>5.97</v>
      </c>
      <c r="H93" s="50">
        <v>0.28920000000000001</v>
      </c>
      <c r="I93" s="69">
        <f t="shared" ref="I93:I98" si="28">G93*(1+H93)</f>
        <v>7.6965240000000001</v>
      </c>
      <c r="J93" s="30">
        <f t="shared" ref="J93:J98" si="29">$J$706</f>
        <v>0</v>
      </c>
      <c r="K93" s="29">
        <f t="shared" ref="K93:K98" si="30">I93*(1-J93)</f>
        <v>7.6965240000000001</v>
      </c>
      <c r="L93" s="47">
        <f t="shared" ref="L93:L98" si="31">K93*F93</f>
        <v>23058.785904</v>
      </c>
      <c r="M93" s="81"/>
      <c r="N93" s="96"/>
    </row>
    <row r="94" spans="1:14" ht="56.25">
      <c r="A94" s="97" t="s">
        <v>219</v>
      </c>
      <c r="B94" s="14" t="s">
        <v>39</v>
      </c>
      <c r="C94" s="14" t="s">
        <v>220</v>
      </c>
      <c r="D94" s="22" t="s">
        <v>221</v>
      </c>
      <c r="E94" s="15" t="s">
        <v>34</v>
      </c>
      <c r="F94" s="48">
        <v>2996</v>
      </c>
      <c r="G94" s="49">
        <v>41.65</v>
      </c>
      <c r="H94" s="50">
        <v>0.28920000000000001</v>
      </c>
      <c r="I94" s="69">
        <f t="shared" si="28"/>
        <v>53.695180000000001</v>
      </c>
      <c r="J94" s="30">
        <f t="shared" si="29"/>
        <v>0</v>
      </c>
      <c r="K94" s="29">
        <f t="shared" si="30"/>
        <v>53.695180000000001</v>
      </c>
      <c r="L94" s="47">
        <f t="shared" si="31"/>
        <v>160870.75928</v>
      </c>
      <c r="M94" s="81"/>
      <c r="N94" s="96"/>
    </row>
    <row r="95" spans="1:14" ht="33.75">
      <c r="A95" s="97" t="s">
        <v>222</v>
      </c>
      <c r="B95" s="14" t="s">
        <v>39</v>
      </c>
      <c r="C95" s="14" t="s">
        <v>223</v>
      </c>
      <c r="D95" s="22" t="s">
        <v>224</v>
      </c>
      <c r="E95" s="15" t="s">
        <v>34</v>
      </c>
      <c r="F95" s="48">
        <v>2996</v>
      </c>
      <c r="G95" s="49">
        <v>76.489999999999995</v>
      </c>
      <c r="H95" s="50">
        <v>0.28920000000000001</v>
      </c>
      <c r="I95" s="69">
        <f t="shared" si="28"/>
        <v>98.610908000000009</v>
      </c>
      <c r="J95" s="30">
        <f t="shared" si="29"/>
        <v>0</v>
      </c>
      <c r="K95" s="29">
        <f t="shared" si="30"/>
        <v>98.610908000000009</v>
      </c>
      <c r="L95" s="47">
        <f t="shared" si="31"/>
        <v>295438.28036800004</v>
      </c>
      <c r="M95" s="81"/>
      <c r="N95" s="96"/>
    </row>
    <row r="96" spans="1:14" ht="33.75">
      <c r="A96" s="97" t="s">
        <v>225</v>
      </c>
      <c r="B96" s="14" t="s">
        <v>39</v>
      </c>
      <c r="C96" s="14" t="s">
        <v>226</v>
      </c>
      <c r="D96" s="22" t="s">
        <v>227</v>
      </c>
      <c r="E96" s="15" t="s">
        <v>46</v>
      </c>
      <c r="F96" s="48">
        <v>116.74</v>
      </c>
      <c r="G96" s="49">
        <v>99.91</v>
      </c>
      <c r="H96" s="50">
        <v>0.28920000000000001</v>
      </c>
      <c r="I96" s="69">
        <f t="shared" si="28"/>
        <v>128.80397200000002</v>
      </c>
      <c r="J96" s="30">
        <f t="shared" si="29"/>
        <v>0</v>
      </c>
      <c r="K96" s="29">
        <f t="shared" si="30"/>
        <v>128.80397200000002</v>
      </c>
      <c r="L96" s="47">
        <f t="shared" si="31"/>
        <v>15036.575691280001</v>
      </c>
      <c r="M96" s="81"/>
      <c r="N96" s="96"/>
    </row>
    <row r="97" spans="1:14" ht="33.75">
      <c r="A97" s="97" t="s">
        <v>228</v>
      </c>
      <c r="B97" s="14" t="s">
        <v>39</v>
      </c>
      <c r="C97" s="14" t="s">
        <v>229</v>
      </c>
      <c r="D97" s="22" t="s">
        <v>230</v>
      </c>
      <c r="E97" s="15" t="s">
        <v>46</v>
      </c>
      <c r="F97" s="48">
        <v>576</v>
      </c>
      <c r="G97" s="49">
        <v>36.97</v>
      </c>
      <c r="H97" s="50">
        <v>0.28920000000000001</v>
      </c>
      <c r="I97" s="69">
        <f t="shared" si="28"/>
        <v>47.661724000000007</v>
      </c>
      <c r="J97" s="30">
        <f t="shared" si="29"/>
        <v>0</v>
      </c>
      <c r="K97" s="29">
        <f t="shared" si="30"/>
        <v>47.661724000000007</v>
      </c>
      <c r="L97" s="47">
        <f t="shared" si="31"/>
        <v>27453.153024000003</v>
      </c>
      <c r="M97" s="81"/>
      <c r="N97" s="96"/>
    </row>
    <row r="98" spans="1:14" ht="33.75">
      <c r="A98" s="97" t="s">
        <v>231</v>
      </c>
      <c r="B98" s="14" t="s">
        <v>41</v>
      </c>
      <c r="C98" s="14"/>
      <c r="D98" s="22" t="s">
        <v>232</v>
      </c>
      <c r="E98" s="15" t="s">
        <v>46</v>
      </c>
      <c r="F98" s="48">
        <v>285.06</v>
      </c>
      <c r="G98" s="49">
        <v>114.513036066</v>
      </c>
      <c r="H98" s="50">
        <v>0.28920000000000001</v>
      </c>
      <c r="I98" s="69">
        <f t="shared" si="28"/>
        <v>147.63020609628722</v>
      </c>
      <c r="J98" s="30">
        <f t="shared" si="29"/>
        <v>0</v>
      </c>
      <c r="K98" s="29">
        <f t="shared" si="30"/>
        <v>147.63020609628722</v>
      </c>
      <c r="L98" s="47">
        <f t="shared" si="31"/>
        <v>42083.466549807636</v>
      </c>
      <c r="M98" s="81"/>
      <c r="N98" s="96"/>
    </row>
    <row r="99" spans="1:14" ht="15">
      <c r="A99" s="95" t="s">
        <v>233</v>
      </c>
      <c r="B99" s="21"/>
      <c r="C99" s="21"/>
      <c r="D99" s="52" t="s">
        <v>234</v>
      </c>
      <c r="E99" s="23"/>
      <c r="F99" s="53"/>
      <c r="G99" s="54"/>
      <c r="H99" s="55"/>
      <c r="I99" s="56"/>
      <c r="J99" s="57"/>
      <c r="K99" s="37"/>
      <c r="L99" s="58"/>
      <c r="M99" s="76">
        <f>SUM(L100:L101)</f>
        <v>139198.48219200002</v>
      </c>
      <c r="N99" s="96"/>
    </row>
    <row r="100" spans="1:14" ht="22.5">
      <c r="A100" s="97" t="s">
        <v>235</v>
      </c>
      <c r="B100" s="14" t="s">
        <v>39</v>
      </c>
      <c r="C100" s="14" t="s">
        <v>236</v>
      </c>
      <c r="D100" s="22" t="s">
        <v>237</v>
      </c>
      <c r="E100" s="15" t="s">
        <v>46</v>
      </c>
      <c r="F100" s="48">
        <v>588</v>
      </c>
      <c r="G100" s="49">
        <v>90.09</v>
      </c>
      <c r="H100" s="50">
        <v>0.28920000000000001</v>
      </c>
      <c r="I100" s="69">
        <f t="shared" ref="I100:I101" si="32">G100*(1+H100)</f>
        <v>116.14402800000002</v>
      </c>
      <c r="J100" s="30">
        <f>$J$706</f>
        <v>0</v>
      </c>
      <c r="K100" s="29">
        <f t="shared" ref="K100:K101" si="33">I100*(1-J100)</f>
        <v>116.14402800000002</v>
      </c>
      <c r="L100" s="47">
        <f t="shared" ref="L100:L101" si="34">K100*F100</f>
        <v>68292.688464000006</v>
      </c>
      <c r="M100" s="81"/>
      <c r="N100" s="96"/>
    </row>
    <row r="101" spans="1:14" ht="67.5">
      <c r="A101" s="97" t="s">
        <v>238</v>
      </c>
      <c r="B101" s="14" t="s">
        <v>39</v>
      </c>
      <c r="C101" s="14" t="s">
        <v>239</v>
      </c>
      <c r="D101" s="22" t="s">
        <v>240</v>
      </c>
      <c r="E101" s="15" t="s">
        <v>46</v>
      </c>
      <c r="F101" s="48">
        <v>112</v>
      </c>
      <c r="G101" s="49">
        <v>491.07</v>
      </c>
      <c r="H101" s="50">
        <v>0.28920000000000001</v>
      </c>
      <c r="I101" s="69">
        <f t="shared" si="32"/>
        <v>633.087444</v>
      </c>
      <c r="J101" s="30">
        <f>$J$706</f>
        <v>0</v>
      </c>
      <c r="K101" s="29">
        <f t="shared" si="33"/>
        <v>633.087444</v>
      </c>
      <c r="L101" s="47">
        <f t="shared" si="34"/>
        <v>70905.793728000004</v>
      </c>
      <c r="M101" s="81"/>
      <c r="N101" s="96"/>
    </row>
    <row r="102" spans="1:14" ht="15">
      <c r="A102" s="95" t="s">
        <v>241</v>
      </c>
      <c r="B102" s="21"/>
      <c r="C102" s="21"/>
      <c r="D102" s="52" t="s">
        <v>242</v>
      </c>
      <c r="E102" s="23"/>
      <c r="F102" s="53"/>
      <c r="G102" s="54"/>
      <c r="H102" s="55"/>
      <c r="I102" s="56"/>
      <c r="J102" s="57"/>
      <c r="K102" s="37"/>
      <c r="L102" s="58"/>
      <c r="M102" s="76">
        <f>SUM(L103)</f>
        <v>10470.560100000002</v>
      </c>
      <c r="N102" s="96"/>
    </row>
    <row r="103" spans="1:14" ht="56.25">
      <c r="A103" s="97" t="s">
        <v>243</v>
      </c>
      <c r="B103" s="14" t="s">
        <v>76</v>
      </c>
      <c r="C103" s="14" t="s">
        <v>244</v>
      </c>
      <c r="D103" s="22" t="s">
        <v>245</v>
      </c>
      <c r="E103" s="15" t="s">
        <v>46</v>
      </c>
      <c r="F103" s="48">
        <v>25</v>
      </c>
      <c r="G103" s="49">
        <v>324.87</v>
      </c>
      <c r="H103" s="50">
        <v>0.28920000000000001</v>
      </c>
      <c r="I103" s="69">
        <f t="shared" ref="I103" si="35">G103*(1+H103)</f>
        <v>418.82240400000006</v>
      </c>
      <c r="J103" s="30">
        <f>$J$706</f>
        <v>0</v>
      </c>
      <c r="K103" s="29">
        <f t="shared" ref="K103" si="36">I103*(1-J103)</f>
        <v>418.82240400000006</v>
      </c>
      <c r="L103" s="47">
        <f t="shared" ref="L103" si="37">K103*F103</f>
        <v>10470.560100000002</v>
      </c>
      <c r="M103" s="81"/>
      <c r="N103" s="96"/>
    </row>
    <row r="104" spans="1:14" ht="15">
      <c r="A104" s="98" t="s">
        <v>246</v>
      </c>
      <c r="B104" s="35"/>
      <c r="C104" s="35"/>
      <c r="D104" s="59" t="s">
        <v>247</v>
      </c>
      <c r="E104" s="36"/>
      <c r="F104" s="60"/>
      <c r="G104" s="61"/>
      <c r="H104" s="62"/>
      <c r="I104" s="63"/>
      <c r="J104" s="64"/>
      <c r="K104" s="65"/>
      <c r="L104" s="66"/>
      <c r="M104" s="82"/>
      <c r="N104" s="99">
        <f>SUM(M105:M120)</f>
        <v>2521291.8157969527</v>
      </c>
    </row>
    <row r="105" spans="1:14" ht="15">
      <c r="A105" s="95" t="s">
        <v>248</v>
      </c>
      <c r="B105" s="21"/>
      <c r="C105" s="21"/>
      <c r="D105" s="52" t="s">
        <v>249</v>
      </c>
      <c r="E105" s="23"/>
      <c r="F105" s="53"/>
      <c r="G105" s="54"/>
      <c r="H105" s="55"/>
      <c r="I105" s="56"/>
      <c r="J105" s="57"/>
      <c r="K105" s="37"/>
      <c r="L105" s="58"/>
      <c r="M105" s="76">
        <f>SUM(L106:L114)</f>
        <v>1098515.5677817201</v>
      </c>
      <c r="N105" s="96"/>
    </row>
    <row r="106" spans="1:14" ht="78.75">
      <c r="A106" s="97" t="s">
        <v>250</v>
      </c>
      <c r="B106" s="14" t="s">
        <v>39</v>
      </c>
      <c r="C106" s="14" t="s">
        <v>251</v>
      </c>
      <c r="D106" s="22" t="s">
        <v>252</v>
      </c>
      <c r="E106" s="15" t="s">
        <v>54</v>
      </c>
      <c r="F106" s="48">
        <v>32</v>
      </c>
      <c r="G106" s="49">
        <v>794.1</v>
      </c>
      <c r="H106" s="50">
        <v>0.28920000000000001</v>
      </c>
      <c r="I106" s="69">
        <f t="shared" ref="I106:I114" si="38">G106*(1+H106)</f>
        <v>1023.7537200000002</v>
      </c>
      <c r="J106" s="30">
        <f t="shared" ref="J106:J114" si="39">$J$706</f>
        <v>0</v>
      </c>
      <c r="K106" s="29">
        <f t="shared" ref="K106:K114" si="40">I106*(1-J106)</f>
        <v>1023.7537200000002</v>
      </c>
      <c r="L106" s="47">
        <f t="shared" ref="L106:L114" si="41">K106*F106</f>
        <v>32760.119040000005</v>
      </c>
      <c r="M106" s="81"/>
      <c r="N106" s="96"/>
    </row>
    <row r="107" spans="1:14" ht="78.75">
      <c r="A107" s="97" t="s">
        <v>253</v>
      </c>
      <c r="B107" s="14" t="s">
        <v>39</v>
      </c>
      <c r="C107" s="14" t="s">
        <v>254</v>
      </c>
      <c r="D107" s="22" t="s">
        <v>255</v>
      </c>
      <c r="E107" s="15" t="s">
        <v>54</v>
      </c>
      <c r="F107" s="48">
        <v>28</v>
      </c>
      <c r="G107" s="49">
        <v>648.82000000000005</v>
      </c>
      <c r="H107" s="50">
        <v>0.28920000000000001</v>
      </c>
      <c r="I107" s="69">
        <f t="shared" si="38"/>
        <v>836.45874400000014</v>
      </c>
      <c r="J107" s="30">
        <f t="shared" si="39"/>
        <v>0</v>
      </c>
      <c r="K107" s="29">
        <f t="shared" si="40"/>
        <v>836.45874400000014</v>
      </c>
      <c r="L107" s="47">
        <f t="shared" si="41"/>
        <v>23420.844832000002</v>
      </c>
      <c r="M107" s="81"/>
      <c r="N107" s="96"/>
    </row>
    <row r="108" spans="1:14" ht="78.75">
      <c r="A108" s="97" t="s">
        <v>256</v>
      </c>
      <c r="B108" s="14" t="s">
        <v>39</v>
      </c>
      <c r="C108" s="14" t="s">
        <v>251</v>
      </c>
      <c r="D108" s="22" t="s">
        <v>257</v>
      </c>
      <c r="E108" s="15" t="s">
        <v>54</v>
      </c>
      <c r="F108" s="48">
        <v>26</v>
      </c>
      <c r="G108" s="49">
        <v>794.1</v>
      </c>
      <c r="H108" s="50">
        <v>0.28920000000000001</v>
      </c>
      <c r="I108" s="69">
        <f t="shared" si="38"/>
        <v>1023.7537200000002</v>
      </c>
      <c r="J108" s="30">
        <f t="shared" si="39"/>
        <v>0</v>
      </c>
      <c r="K108" s="29">
        <f t="shared" si="40"/>
        <v>1023.7537200000002</v>
      </c>
      <c r="L108" s="47">
        <f t="shared" si="41"/>
        <v>26617.596720000005</v>
      </c>
      <c r="M108" s="81"/>
      <c r="N108" s="96"/>
    </row>
    <row r="109" spans="1:14" ht="45">
      <c r="A109" s="97" t="s">
        <v>258</v>
      </c>
      <c r="B109" s="14" t="s">
        <v>39</v>
      </c>
      <c r="C109" s="14" t="s">
        <v>254</v>
      </c>
      <c r="D109" s="22" t="s">
        <v>259</v>
      </c>
      <c r="E109" s="15" t="s">
        <v>54</v>
      </c>
      <c r="F109" s="48">
        <v>27</v>
      </c>
      <c r="G109" s="49">
        <v>648.82000000000005</v>
      </c>
      <c r="H109" s="50">
        <v>0.28920000000000001</v>
      </c>
      <c r="I109" s="69">
        <f t="shared" si="38"/>
        <v>836.45874400000014</v>
      </c>
      <c r="J109" s="30">
        <f t="shared" si="39"/>
        <v>0</v>
      </c>
      <c r="K109" s="29">
        <f t="shared" si="40"/>
        <v>836.45874400000014</v>
      </c>
      <c r="L109" s="47">
        <f t="shared" si="41"/>
        <v>22584.386088000003</v>
      </c>
      <c r="M109" s="81"/>
      <c r="N109" s="96"/>
    </row>
    <row r="110" spans="1:14" ht="33.75">
      <c r="A110" s="97" t="s">
        <v>260</v>
      </c>
      <c r="B110" s="14" t="s">
        <v>76</v>
      </c>
      <c r="C110" s="14" t="s">
        <v>261</v>
      </c>
      <c r="D110" s="22" t="s">
        <v>262</v>
      </c>
      <c r="E110" s="15" t="s">
        <v>34</v>
      </c>
      <c r="F110" s="48">
        <v>327.45999999999998</v>
      </c>
      <c r="G110" s="49">
        <v>1386</v>
      </c>
      <c r="H110" s="50">
        <v>0.28920000000000001</v>
      </c>
      <c r="I110" s="69">
        <f t="shared" si="38"/>
        <v>1786.8312000000001</v>
      </c>
      <c r="J110" s="30">
        <f t="shared" si="39"/>
        <v>0</v>
      </c>
      <c r="K110" s="29">
        <f t="shared" si="40"/>
        <v>1786.8312000000001</v>
      </c>
      <c r="L110" s="47">
        <f t="shared" si="41"/>
        <v>585115.74475199997</v>
      </c>
      <c r="M110" s="81"/>
      <c r="N110" s="96"/>
    </row>
    <row r="111" spans="1:14" ht="45">
      <c r="A111" s="97" t="s">
        <v>263</v>
      </c>
      <c r="B111" s="14" t="s">
        <v>41</v>
      </c>
      <c r="C111" s="14"/>
      <c r="D111" s="22" t="s">
        <v>264</v>
      </c>
      <c r="E111" s="15" t="s">
        <v>54</v>
      </c>
      <c r="F111" s="48">
        <v>128</v>
      </c>
      <c r="G111" s="49">
        <v>624</v>
      </c>
      <c r="H111" s="50">
        <v>0.28920000000000001</v>
      </c>
      <c r="I111" s="69">
        <f t="shared" si="38"/>
        <v>804.46080000000006</v>
      </c>
      <c r="J111" s="30">
        <f t="shared" si="39"/>
        <v>0</v>
      </c>
      <c r="K111" s="29">
        <f t="shared" si="40"/>
        <v>804.46080000000006</v>
      </c>
      <c r="L111" s="47">
        <f t="shared" si="41"/>
        <v>102970.98240000001</v>
      </c>
      <c r="M111" s="81"/>
      <c r="N111" s="96"/>
    </row>
    <row r="112" spans="1:14" ht="45">
      <c r="A112" s="97" t="s">
        <v>265</v>
      </c>
      <c r="B112" s="14" t="s">
        <v>41</v>
      </c>
      <c r="C112" s="14"/>
      <c r="D112" s="22" t="s">
        <v>266</v>
      </c>
      <c r="E112" s="15" t="s">
        <v>54</v>
      </c>
      <c r="F112" s="48">
        <v>74</v>
      </c>
      <c r="G112" s="49">
        <v>782.3</v>
      </c>
      <c r="H112" s="50">
        <v>0.28920000000000001</v>
      </c>
      <c r="I112" s="69">
        <f t="shared" si="38"/>
        <v>1008.54116</v>
      </c>
      <c r="J112" s="30">
        <f t="shared" si="39"/>
        <v>0</v>
      </c>
      <c r="K112" s="29">
        <f t="shared" si="40"/>
        <v>1008.54116</v>
      </c>
      <c r="L112" s="47">
        <f t="shared" si="41"/>
        <v>74632.045840000006</v>
      </c>
      <c r="M112" s="81"/>
      <c r="N112" s="96"/>
    </row>
    <row r="113" spans="1:14" ht="22.5">
      <c r="A113" s="97" t="s">
        <v>267</v>
      </c>
      <c r="B113" s="14" t="s">
        <v>39</v>
      </c>
      <c r="C113" s="14" t="s">
        <v>268</v>
      </c>
      <c r="D113" s="22" t="s">
        <v>269</v>
      </c>
      <c r="E113" s="15" t="s">
        <v>54</v>
      </c>
      <c r="F113" s="48">
        <v>58</v>
      </c>
      <c r="G113" s="49">
        <v>776.1</v>
      </c>
      <c r="H113" s="50">
        <v>0.28920000000000001</v>
      </c>
      <c r="I113" s="69">
        <f t="shared" si="38"/>
        <v>1000.5481200000002</v>
      </c>
      <c r="J113" s="30">
        <f t="shared" si="39"/>
        <v>0</v>
      </c>
      <c r="K113" s="29">
        <f t="shared" si="40"/>
        <v>1000.5481200000002</v>
      </c>
      <c r="L113" s="47">
        <f t="shared" si="41"/>
        <v>58031.790960000006</v>
      </c>
      <c r="M113" s="81"/>
      <c r="N113" s="96"/>
    </row>
    <row r="114" spans="1:14" ht="22.5">
      <c r="A114" s="97" t="s">
        <v>270</v>
      </c>
      <c r="B114" s="14" t="s">
        <v>39</v>
      </c>
      <c r="C114" s="14" t="s">
        <v>271</v>
      </c>
      <c r="D114" s="22" t="s">
        <v>272</v>
      </c>
      <c r="E114" s="15" t="s">
        <v>54</v>
      </c>
      <c r="F114" s="48">
        <v>53.93</v>
      </c>
      <c r="G114" s="49">
        <v>2479.37</v>
      </c>
      <c r="H114" s="50">
        <v>0.28920000000000001</v>
      </c>
      <c r="I114" s="69">
        <f t="shared" si="38"/>
        <v>3196.403804</v>
      </c>
      <c r="J114" s="30">
        <f t="shared" si="39"/>
        <v>0</v>
      </c>
      <c r="K114" s="29">
        <f t="shared" si="40"/>
        <v>3196.403804</v>
      </c>
      <c r="L114" s="47">
        <f t="shared" si="41"/>
        <v>172382.05714972</v>
      </c>
      <c r="M114" s="81"/>
      <c r="N114" s="96"/>
    </row>
    <row r="115" spans="1:14" ht="15">
      <c r="A115" s="95" t="s">
        <v>273</v>
      </c>
      <c r="B115" s="21"/>
      <c r="C115" s="21"/>
      <c r="D115" s="52" t="s">
        <v>274</v>
      </c>
      <c r="E115" s="23"/>
      <c r="F115" s="53"/>
      <c r="G115" s="54"/>
      <c r="H115" s="55"/>
      <c r="I115" s="56"/>
      <c r="J115" s="57"/>
      <c r="K115" s="37"/>
      <c r="L115" s="58"/>
      <c r="M115" s="76">
        <f>SUM(L116:L117)</f>
        <v>1324449.1105359697</v>
      </c>
      <c r="N115" s="96"/>
    </row>
    <row r="116" spans="1:14" ht="45">
      <c r="A116" s="97" t="s">
        <v>275</v>
      </c>
      <c r="B116" s="14" t="s">
        <v>76</v>
      </c>
      <c r="C116" s="14" t="s">
        <v>276</v>
      </c>
      <c r="D116" s="22" t="s">
        <v>277</v>
      </c>
      <c r="E116" s="15" t="s">
        <v>171</v>
      </c>
      <c r="F116" s="48">
        <v>1731.4</v>
      </c>
      <c r="G116" s="49">
        <v>569.09</v>
      </c>
      <c r="H116" s="50">
        <v>0.28920000000000001</v>
      </c>
      <c r="I116" s="69">
        <f t="shared" ref="I116:I117" si="42">G116*(1+H116)</f>
        <v>733.67082800000014</v>
      </c>
      <c r="J116" s="30">
        <f>$J$706</f>
        <v>0</v>
      </c>
      <c r="K116" s="29">
        <f t="shared" ref="K116:K117" si="43">I116*(1-J116)</f>
        <v>733.67082800000014</v>
      </c>
      <c r="L116" s="47">
        <f t="shared" ref="L116:L117" si="44">K116*F116</f>
        <v>1270277.6715992002</v>
      </c>
      <c r="M116" s="81"/>
      <c r="N116" s="96"/>
    </row>
    <row r="117" spans="1:14" ht="22.5">
      <c r="A117" s="97" t="s">
        <v>278</v>
      </c>
      <c r="B117" s="14" t="s">
        <v>41</v>
      </c>
      <c r="C117" s="14"/>
      <c r="D117" s="22" t="s">
        <v>279</v>
      </c>
      <c r="E117" s="15" t="s">
        <v>171</v>
      </c>
      <c r="F117" s="48">
        <v>100</v>
      </c>
      <c r="G117" s="49">
        <v>420.19422073200002</v>
      </c>
      <c r="H117" s="50">
        <v>0.28920000000000001</v>
      </c>
      <c r="I117" s="69">
        <f t="shared" si="42"/>
        <v>541.71438936769448</v>
      </c>
      <c r="J117" s="30">
        <f>$J$706</f>
        <v>0</v>
      </c>
      <c r="K117" s="29">
        <f t="shared" si="43"/>
        <v>541.71438936769448</v>
      </c>
      <c r="L117" s="47">
        <f t="shared" si="44"/>
        <v>54171.438936769446</v>
      </c>
      <c r="M117" s="81"/>
      <c r="N117" s="96"/>
    </row>
    <row r="118" spans="1:14" ht="15">
      <c r="A118" s="95" t="s">
        <v>280</v>
      </c>
      <c r="B118" s="21"/>
      <c r="C118" s="21"/>
      <c r="D118" s="52" t="s">
        <v>281</v>
      </c>
      <c r="E118" s="23"/>
      <c r="F118" s="53"/>
      <c r="G118" s="54"/>
      <c r="H118" s="55"/>
      <c r="I118" s="56"/>
      <c r="J118" s="57"/>
      <c r="K118" s="37"/>
      <c r="L118" s="58"/>
      <c r="M118" s="76">
        <f>SUM(L119)</f>
        <v>18396.737479262909</v>
      </c>
      <c r="N118" s="96"/>
    </row>
    <row r="119" spans="1:14" ht="15">
      <c r="A119" s="97" t="s">
        <v>282</v>
      </c>
      <c r="B119" s="14" t="s">
        <v>41</v>
      </c>
      <c r="C119" s="14"/>
      <c r="D119" s="22" t="s">
        <v>283</v>
      </c>
      <c r="E119" s="15" t="s">
        <v>171</v>
      </c>
      <c r="F119" s="48">
        <v>80.62</v>
      </c>
      <c r="G119" s="49">
        <v>177.001815276</v>
      </c>
      <c r="H119" s="50">
        <v>0.28920000000000001</v>
      </c>
      <c r="I119" s="69">
        <f t="shared" ref="I119" si="45">G119*(1+H119)</f>
        <v>228.19074025381923</v>
      </c>
      <c r="J119" s="30">
        <f>$J$706</f>
        <v>0</v>
      </c>
      <c r="K119" s="29">
        <f t="shared" ref="K119" si="46">I119*(1-J119)</f>
        <v>228.19074025381923</v>
      </c>
      <c r="L119" s="47">
        <f t="shared" ref="L119" si="47">K119*F119</f>
        <v>18396.737479262909</v>
      </c>
      <c r="M119" s="81"/>
      <c r="N119" s="96"/>
    </row>
    <row r="120" spans="1:14" ht="15">
      <c r="A120" s="95" t="s">
        <v>284</v>
      </c>
      <c r="B120" s="21"/>
      <c r="C120" s="21"/>
      <c r="D120" s="52" t="s">
        <v>285</v>
      </c>
      <c r="E120" s="23"/>
      <c r="F120" s="53"/>
      <c r="G120" s="54"/>
      <c r="H120" s="55"/>
      <c r="I120" s="56"/>
      <c r="J120" s="57"/>
      <c r="K120" s="37"/>
      <c r="L120" s="58"/>
      <c r="M120" s="76">
        <f>SUM(L121:L123)</f>
        <v>79930.400000000009</v>
      </c>
      <c r="N120" s="96"/>
    </row>
    <row r="121" spans="1:14" ht="90">
      <c r="A121" s="97" t="s">
        <v>286</v>
      </c>
      <c r="B121" s="14" t="s">
        <v>41</v>
      </c>
      <c r="C121" s="14"/>
      <c r="D121" s="22" t="s">
        <v>287</v>
      </c>
      <c r="E121" s="15" t="s">
        <v>54</v>
      </c>
      <c r="F121" s="48">
        <v>1</v>
      </c>
      <c r="G121" s="49">
        <v>2500</v>
      </c>
      <c r="H121" s="50">
        <v>0.28920000000000001</v>
      </c>
      <c r="I121" s="69">
        <f t="shared" ref="I121:I123" si="48">G121*(1+H121)</f>
        <v>3223.0000000000005</v>
      </c>
      <c r="J121" s="30">
        <f>$J$706</f>
        <v>0</v>
      </c>
      <c r="K121" s="29">
        <f t="shared" ref="K121:K123" si="49">I121*(1-J121)</f>
        <v>3223.0000000000005</v>
      </c>
      <c r="L121" s="47">
        <f t="shared" ref="L121:L123" si="50">K121*F121</f>
        <v>3223.0000000000005</v>
      </c>
      <c r="M121" s="81"/>
      <c r="N121" s="96"/>
    </row>
    <row r="122" spans="1:14" ht="90">
      <c r="A122" s="97" t="s">
        <v>288</v>
      </c>
      <c r="B122" s="14" t="s">
        <v>41</v>
      </c>
      <c r="C122" s="14"/>
      <c r="D122" s="22" t="s">
        <v>289</v>
      </c>
      <c r="E122" s="15" t="s">
        <v>54</v>
      </c>
      <c r="F122" s="48">
        <v>3</v>
      </c>
      <c r="G122" s="49">
        <v>18000</v>
      </c>
      <c r="H122" s="50">
        <v>0.28920000000000001</v>
      </c>
      <c r="I122" s="69">
        <f t="shared" si="48"/>
        <v>23205.600000000002</v>
      </c>
      <c r="J122" s="30">
        <f>$J$706</f>
        <v>0</v>
      </c>
      <c r="K122" s="29">
        <f t="shared" si="49"/>
        <v>23205.600000000002</v>
      </c>
      <c r="L122" s="47">
        <f t="shared" si="50"/>
        <v>69616.800000000003</v>
      </c>
      <c r="M122" s="81"/>
      <c r="N122" s="96"/>
    </row>
    <row r="123" spans="1:14" ht="146.25">
      <c r="A123" s="97" t="s">
        <v>290</v>
      </c>
      <c r="B123" s="14" t="s">
        <v>41</v>
      </c>
      <c r="C123" s="14"/>
      <c r="D123" s="22" t="s">
        <v>291</v>
      </c>
      <c r="E123" s="15" t="s">
        <v>54</v>
      </c>
      <c r="F123" s="48">
        <v>1</v>
      </c>
      <c r="G123" s="49">
        <v>5500</v>
      </c>
      <c r="H123" s="50">
        <v>0.28920000000000001</v>
      </c>
      <c r="I123" s="69">
        <f t="shared" si="48"/>
        <v>7090.6</v>
      </c>
      <c r="J123" s="30">
        <f>$J$706</f>
        <v>0</v>
      </c>
      <c r="K123" s="29">
        <f t="shared" si="49"/>
        <v>7090.6</v>
      </c>
      <c r="L123" s="47">
        <f t="shared" si="50"/>
        <v>7090.6</v>
      </c>
      <c r="M123" s="81"/>
      <c r="N123" s="96"/>
    </row>
    <row r="124" spans="1:14" ht="15">
      <c r="A124" s="98" t="s">
        <v>292</v>
      </c>
      <c r="B124" s="35"/>
      <c r="C124" s="35"/>
      <c r="D124" s="59" t="s">
        <v>293</v>
      </c>
      <c r="E124" s="36"/>
      <c r="F124" s="60"/>
      <c r="G124" s="61"/>
      <c r="H124" s="62"/>
      <c r="I124" s="63"/>
      <c r="J124" s="64"/>
      <c r="K124" s="65"/>
      <c r="L124" s="66"/>
      <c r="M124" s="82"/>
      <c r="N124" s="99">
        <f>SUM(M125:M204)</f>
        <v>1121529.5487000002</v>
      </c>
    </row>
    <row r="125" spans="1:14" ht="15">
      <c r="A125" s="95" t="s">
        <v>294</v>
      </c>
      <c r="B125" s="21"/>
      <c r="C125" s="21"/>
      <c r="D125" s="52" t="s">
        <v>295</v>
      </c>
      <c r="E125" s="23"/>
      <c r="F125" s="53"/>
      <c r="G125" s="54"/>
      <c r="H125" s="55"/>
      <c r="I125" s="56"/>
      <c r="J125" s="57"/>
      <c r="K125" s="37"/>
      <c r="L125" s="58"/>
      <c r="M125" s="76">
        <f>SUM(L126:L154)</f>
        <v>228752.60290959998</v>
      </c>
      <c r="N125" s="96"/>
    </row>
    <row r="126" spans="1:14" ht="33.75">
      <c r="A126" s="97" t="s">
        <v>296</v>
      </c>
      <c r="B126" s="14" t="s">
        <v>39</v>
      </c>
      <c r="C126" s="14" t="s">
        <v>297</v>
      </c>
      <c r="D126" s="22" t="s">
        <v>298</v>
      </c>
      <c r="E126" s="15" t="s">
        <v>73</v>
      </c>
      <c r="F126" s="48">
        <v>24.62</v>
      </c>
      <c r="G126" s="49">
        <v>79.55</v>
      </c>
      <c r="H126" s="50">
        <v>0.28920000000000001</v>
      </c>
      <c r="I126" s="69">
        <f t="shared" ref="I126:I154" si="51">G126*(1+H126)</f>
        <v>102.55586000000001</v>
      </c>
      <c r="J126" s="30">
        <f t="shared" ref="J126:J154" si="52">$J$706</f>
        <v>0</v>
      </c>
      <c r="K126" s="29">
        <f t="shared" ref="K126:K154" si="53">I126*(1-J126)</f>
        <v>102.55586000000001</v>
      </c>
      <c r="L126" s="47">
        <f t="shared" ref="L126:L154" si="54">K126*F126</f>
        <v>2524.9252732000004</v>
      </c>
      <c r="M126" s="81"/>
      <c r="N126" s="96"/>
    </row>
    <row r="127" spans="1:14" ht="22.5">
      <c r="A127" s="97" t="s">
        <v>299</v>
      </c>
      <c r="B127" s="14" t="s">
        <v>39</v>
      </c>
      <c r="C127" s="14" t="s">
        <v>300</v>
      </c>
      <c r="D127" s="22" t="s">
        <v>301</v>
      </c>
      <c r="E127" s="15" t="s">
        <v>73</v>
      </c>
      <c r="F127" s="48">
        <v>24.62</v>
      </c>
      <c r="G127" s="49">
        <v>48.23</v>
      </c>
      <c r="H127" s="50">
        <v>0.28920000000000001</v>
      </c>
      <c r="I127" s="69">
        <f t="shared" si="51"/>
        <v>62.178116000000003</v>
      </c>
      <c r="J127" s="30">
        <f t="shared" si="52"/>
        <v>0</v>
      </c>
      <c r="K127" s="29">
        <f t="shared" si="53"/>
        <v>62.178116000000003</v>
      </c>
      <c r="L127" s="47">
        <f t="shared" si="54"/>
        <v>1530.8252159200001</v>
      </c>
      <c r="M127" s="81"/>
      <c r="N127" s="96"/>
    </row>
    <row r="128" spans="1:14" ht="33.75">
      <c r="A128" s="97" t="s">
        <v>302</v>
      </c>
      <c r="B128" s="14" t="s">
        <v>39</v>
      </c>
      <c r="C128" s="14" t="s">
        <v>303</v>
      </c>
      <c r="D128" s="22" t="s">
        <v>304</v>
      </c>
      <c r="E128" s="15" t="s">
        <v>46</v>
      </c>
      <c r="F128" s="48">
        <v>493.58</v>
      </c>
      <c r="G128" s="49">
        <v>12.51</v>
      </c>
      <c r="H128" s="50">
        <v>0.28920000000000001</v>
      </c>
      <c r="I128" s="69">
        <f t="shared" si="51"/>
        <v>16.127892000000003</v>
      </c>
      <c r="J128" s="30">
        <f t="shared" si="52"/>
        <v>0</v>
      </c>
      <c r="K128" s="29">
        <f t="shared" si="53"/>
        <v>16.127892000000003</v>
      </c>
      <c r="L128" s="47">
        <f t="shared" si="54"/>
        <v>7960.4049333600015</v>
      </c>
      <c r="M128" s="81"/>
      <c r="N128" s="96"/>
    </row>
    <row r="129" spans="1:14" ht="56.25">
      <c r="A129" s="97" t="s">
        <v>305</v>
      </c>
      <c r="B129" s="14" t="s">
        <v>39</v>
      </c>
      <c r="C129" s="14" t="s">
        <v>306</v>
      </c>
      <c r="D129" s="22" t="s">
        <v>307</v>
      </c>
      <c r="E129" s="15" t="s">
        <v>54</v>
      </c>
      <c r="F129" s="48">
        <v>6</v>
      </c>
      <c r="G129" s="49">
        <v>419.39</v>
      </c>
      <c r="H129" s="50">
        <v>0.28920000000000001</v>
      </c>
      <c r="I129" s="69">
        <f t="shared" si="51"/>
        <v>540.67758800000001</v>
      </c>
      <c r="J129" s="30">
        <f t="shared" si="52"/>
        <v>0</v>
      </c>
      <c r="K129" s="29">
        <f t="shared" si="53"/>
        <v>540.67758800000001</v>
      </c>
      <c r="L129" s="47">
        <f t="shared" si="54"/>
        <v>3244.0655280000001</v>
      </c>
      <c r="M129" s="81"/>
      <c r="N129" s="96"/>
    </row>
    <row r="130" spans="1:14" ht="56.25">
      <c r="A130" s="97" t="s">
        <v>308</v>
      </c>
      <c r="B130" s="14" t="s">
        <v>39</v>
      </c>
      <c r="C130" s="14">
        <v>94500</v>
      </c>
      <c r="D130" s="22" t="s">
        <v>309</v>
      </c>
      <c r="E130" s="15" t="s">
        <v>54</v>
      </c>
      <c r="F130" s="48">
        <v>6</v>
      </c>
      <c r="G130" s="49">
        <v>221.1</v>
      </c>
      <c r="H130" s="50">
        <v>0.28920000000000001</v>
      </c>
      <c r="I130" s="69">
        <f t="shared" si="51"/>
        <v>285.04212000000001</v>
      </c>
      <c r="J130" s="30">
        <f t="shared" si="52"/>
        <v>0</v>
      </c>
      <c r="K130" s="29">
        <f t="shared" si="53"/>
        <v>285.04212000000001</v>
      </c>
      <c r="L130" s="47">
        <f t="shared" si="54"/>
        <v>1710.25272</v>
      </c>
      <c r="M130" s="81"/>
      <c r="N130" s="96"/>
    </row>
    <row r="131" spans="1:14" ht="56.25">
      <c r="A131" s="97" t="s">
        <v>310</v>
      </c>
      <c r="B131" s="14" t="s">
        <v>39</v>
      </c>
      <c r="C131" s="14" t="s">
        <v>311</v>
      </c>
      <c r="D131" s="22" t="s">
        <v>312</v>
      </c>
      <c r="E131" s="15" t="s">
        <v>54</v>
      </c>
      <c r="F131" s="48">
        <v>10</v>
      </c>
      <c r="G131" s="49">
        <v>109.5</v>
      </c>
      <c r="H131" s="50">
        <v>0.28920000000000001</v>
      </c>
      <c r="I131" s="69">
        <f t="shared" si="51"/>
        <v>141.16740000000001</v>
      </c>
      <c r="J131" s="30">
        <f t="shared" si="52"/>
        <v>0</v>
      </c>
      <c r="K131" s="29">
        <f t="shared" si="53"/>
        <v>141.16740000000001</v>
      </c>
      <c r="L131" s="47">
        <f t="shared" si="54"/>
        <v>1411.6740000000002</v>
      </c>
      <c r="M131" s="81"/>
      <c r="N131" s="96"/>
    </row>
    <row r="132" spans="1:14" ht="56.25">
      <c r="A132" s="97" t="s">
        <v>313</v>
      </c>
      <c r="B132" s="14" t="s">
        <v>39</v>
      </c>
      <c r="C132" s="14" t="s">
        <v>314</v>
      </c>
      <c r="D132" s="22" t="s">
        <v>315</v>
      </c>
      <c r="E132" s="15" t="s">
        <v>54</v>
      </c>
      <c r="F132" s="48">
        <v>46</v>
      </c>
      <c r="G132" s="49">
        <v>87.46</v>
      </c>
      <c r="H132" s="50">
        <v>0.28920000000000001</v>
      </c>
      <c r="I132" s="69">
        <f t="shared" si="51"/>
        <v>112.753432</v>
      </c>
      <c r="J132" s="30">
        <f t="shared" si="52"/>
        <v>0</v>
      </c>
      <c r="K132" s="29">
        <f t="shared" si="53"/>
        <v>112.753432</v>
      </c>
      <c r="L132" s="47">
        <f t="shared" si="54"/>
        <v>5186.6578719999998</v>
      </c>
      <c r="M132" s="81"/>
      <c r="N132" s="96"/>
    </row>
    <row r="133" spans="1:14" ht="56.25">
      <c r="A133" s="97" t="s">
        <v>316</v>
      </c>
      <c r="B133" s="14" t="s">
        <v>39</v>
      </c>
      <c r="C133" s="14" t="s">
        <v>317</v>
      </c>
      <c r="D133" s="22" t="s">
        <v>318</v>
      </c>
      <c r="E133" s="15" t="s">
        <v>54</v>
      </c>
      <c r="F133" s="48">
        <v>12</v>
      </c>
      <c r="G133" s="49">
        <v>76.58</v>
      </c>
      <c r="H133" s="50">
        <v>0.28920000000000001</v>
      </c>
      <c r="I133" s="69">
        <f t="shared" si="51"/>
        <v>98.726936000000009</v>
      </c>
      <c r="J133" s="30">
        <f t="shared" si="52"/>
        <v>0</v>
      </c>
      <c r="K133" s="29">
        <f t="shared" si="53"/>
        <v>98.726936000000009</v>
      </c>
      <c r="L133" s="47">
        <f t="shared" si="54"/>
        <v>1184.7232320000001</v>
      </c>
      <c r="M133" s="81"/>
      <c r="N133" s="96"/>
    </row>
    <row r="134" spans="1:14" ht="56.25">
      <c r="A134" s="97" t="s">
        <v>319</v>
      </c>
      <c r="B134" s="14" t="s">
        <v>39</v>
      </c>
      <c r="C134" s="14" t="s">
        <v>320</v>
      </c>
      <c r="D134" s="22" t="s">
        <v>321</v>
      </c>
      <c r="E134" s="15" t="s">
        <v>54</v>
      </c>
      <c r="F134" s="48">
        <v>2</v>
      </c>
      <c r="G134" s="49">
        <v>64.81</v>
      </c>
      <c r="H134" s="50">
        <v>0.28920000000000001</v>
      </c>
      <c r="I134" s="69">
        <f t="shared" si="51"/>
        <v>83.553052000000008</v>
      </c>
      <c r="J134" s="30">
        <f t="shared" si="52"/>
        <v>0</v>
      </c>
      <c r="K134" s="29">
        <f t="shared" si="53"/>
        <v>83.553052000000008</v>
      </c>
      <c r="L134" s="47">
        <f t="shared" si="54"/>
        <v>167.10610400000002</v>
      </c>
      <c r="M134" s="81"/>
      <c r="N134" s="96"/>
    </row>
    <row r="135" spans="1:14" ht="33.75">
      <c r="A135" s="97" t="s">
        <v>322</v>
      </c>
      <c r="B135" s="14" t="s">
        <v>39</v>
      </c>
      <c r="C135" s="14" t="s">
        <v>323</v>
      </c>
      <c r="D135" s="22" t="s">
        <v>324</v>
      </c>
      <c r="E135" s="15" t="s">
        <v>54</v>
      </c>
      <c r="F135" s="48">
        <v>4</v>
      </c>
      <c r="G135" s="49">
        <v>145.55000000000001</v>
      </c>
      <c r="H135" s="50">
        <v>0.28920000000000001</v>
      </c>
      <c r="I135" s="69">
        <f t="shared" si="51"/>
        <v>187.64306000000002</v>
      </c>
      <c r="J135" s="30">
        <f t="shared" si="52"/>
        <v>0</v>
      </c>
      <c r="K135" s="29">
        <f t="shared" si="53"/>
        <v>187.64306000000002</v>
      </c>
      <c r="L135" s="47">
        <f t="shared" si="54"/>
        <v>750.57224000000008</v>
      </c>
      <c r="M135" s="81"/>
      <c r="N135" s="96"/>
    </row>
    <row r="136" spans="1:14" ht="15">
      <c r="A136" s="97" t="s">
        <v>325</v>
      </c>
      <c r="B136" s="14" t="s">
        <v>32</v>
      </c>
      <c r="C136" s="14">
        <v>52383</v>
      </c>
      <c r="D136" s="22" t="s">
        <v>326</v>
      </c>
      <c r="E136" s="15" t="s">
        <v>54</v>
      </c>
      <c r="F136" s="48">
        <v>4</v>
      </c>
      <c r="G136" s="49">
        <v>68.680000000000007</v>
      </c>
      <c r="H136" s="50">
        <v>0.28920000000000001</v>
      </c>
      <c r="I136" s="69">
        <f t="shared" si="51"/>
        <v>88.542256000000023</v>
      </c>
      <c r="J136" s="30">
        <f t="shared" si="52"/>
        <v>0</v>
      </c>
      <c r="K136" s="29">
        <f t="shared" si="53"/>
        <v>88.542256000000023</v>
      </c>
      <c r="L136" s="47">
        <f t="shared" si="54"/>
        <v>354.16902400000009</v>
      </c>
      <c r="M136" s="81"/>
      <c r="N136" s="96"/>
    </row>
    <row r="137" spans="1:14" ht="67.5">
      <c r="A137" s="97" t="s">
        <v>327</v>
      </c>
      <c r="B137" s="14" t="s">
        <v>39</v>
      </c>
      <c r="C137" s="14">
        <v>94793</v>
      </c>
      <c r="D137" s="22" t="s">
        <v>328</v>
      </c>
      <c r="E137" s="15" t="s">
        <v>54</v>
      </c>
      <c r="F137" s="48">
        <v>132</v>
      </c>
      <c r="G137" s="49">
        <v>115.13</v>
      </c>
      <c r="H137" s="50">
        <v>0.28920000000000001</v>
      </c>
      <c r="I137" s="69">
        <f t="shared" si="51"/>
        <v>148.42559600000001</v>
      </c>
      <c r="J137" s="30">
        <f t="shared" si="52"/>
        <v>0</v>
      </c>
      <c r="K137" s="29">
        <f t="shared" si="53"/>
        <v>148.42559600000001</v>
      </c>
      <c r="L137" s="47">
        <f t="shared" si="54"/>
        <v>19592.178672000002</v>
      </c>
      <c r="M137" s="81"/>
      <c r="N137" s="96"/>
    </row>
    <row r="138" spans="1:14" ht="33.75">
      <c r="A138" s="97" t="s">
        <v>329</v>
      </c>
      <c r="B138" s="14" t="s">
        <v>39</v>
      </c>
      <c r="C138" s="14" t="s">
        <v>330</v>
      </c>
      <c r="D138" s="22" t="s">
        <v>331</v>
      </c>
      <c r="E138" s="15" t="s">
        <v>46</v>
      </c>
      <c r="F138" s="48">
        <v>2139.2600000000002</v>
      </c>
      <c r="G138" s="49">
        <v>18.989999999999998</v>
      </c>
      <c r="H138" s="50">
        <v>0.28920000000000001</v>
      </c>
      <c r="I138" s="69">
        <f t="shared" si="51"/>
        <v>24.481908000000001</v>
      </c>
      <c r="J138" s="30">
        <f t="shared" si="52"/>
        <v>0</v>
      </c>
      <c r="K138" s="29">
        <f t="shared" si="53"/>
        <v>24.481908000000001</v>
      </c>
      <c r="L138" s="47">
        <f t="shared" si="54"/>
        <v>52373.166508080008</v>
      </c>
      <c r="M138" s="81"/>
      <c r="N138" s="96"/>
    </row>
    <row r="139" spans="1:14" ht="33.75">
      <c r="A139" s="97" t="s">
        <v>332</v>
      </c>
      <c r="B139" s="14" t="s">
        <v>39</v>
      </c>
      <c r="C139" s="14" t="s">
        <v>333</v>
      </c>
      <c r="D139" s="22" t="s">
        <v>334</v>
      </c>
      <c r="E139" s="15" t="s">
        <v>46</v>
      </c>
      <c r="F139" s="48">
        <v>1137</v>
      </c>
      <c r="G139" s="49">
        <v>25.23</v>
      </c>
      <c r="H139" s="50">
        <v>0.28920000000000001</v>
      </c>
      <c r="I139" s="69">
        <f t="shared" si="51"/>
        <v>32.526516000000001</v>
      </c>
      <c r="J139" s="30">
        <f t="shared" si="52"/>
        <v>0</v>
      </c>
      <c r="K139" s="29">
        <f t="shared" si="53"/>
        <v>32.526516000000001</v>
      </c>
      <c r="L139" s="47">
        <f t="shared" si="54"/>
        <v>36982.648692000002</v>
      </c>
      <c r="M139" s="81"/>
      <c r="N139" s="96"/>
    </row>
    <row r="140" spans="1:14" ht="45">
      <c r="A140" s="97" t="s">
        <v>335</v>
      </c>
      <c r="B140" s="14" t="s">
        <v>39</v>
      </c>
      <c r="C140" s="14" t="s">
        <v>336</v>
      </c>
      <c r="D140" s="22" t="s">
        <v>337</v>
      </c>
      <c r="E140" s="15" t="s">
        <v>46</v>
      </c>
      <c r="F140" s="48">
        <v>387.94</v>
      </c>
      <c r="G140" s="49">
        <v>16.149999999999999</v>
      </c>
      <c r="H140" s="50">
        <v>0.28920000000000001</v>
      </c>
      <c r="I140" s="69">
        <f t="shared" si="51"/>
        <v>20.82058</v>
      </c>
      <c r="J140" s="30">
        <f t="shared" si="52"/>
        <v>0</v>
      </c>
      <c r="K140" s="29">
        <f t="shared" si="53"/>
        <v>20.82058</v>
      </c>
      <c r="L140" s="47">
        <f t="shared" si="54"/>
        <v>8077.1358051999996</v>
      </c>
      <c r="M140" s="81"/>
      <c r="N140" s="96"/>
    </row>
    <row r="141" spans="1:14" ht="45">
      <c r="A141" s="97" t="s">
        <v>338</v>
      </c>
      <c r="B141" s="14" t="s">
        <v>39</v>
      </c>
      <c r="C141" s="14" t="s">
        <v>339</v>
      </c>
      <c r="D141" s="22" t="s">
        <v>340</v>
      </c>
      <c r="E141" s="15" t="s">
        <v>46</v>
      </c>
      <c r="F141" s="48">
        <v>910.18</v>
      </c>
      <c r="G141" s="49">
        <v>17.29</v>
      </c>
      <c r="H141" s="50">
        <v>0.28920000000000001</v>
      </c>
      <c r="I141" s="69">
        <f t="shared" si="51"/>
        <v>22.290268000000001</v>
      </c>
      <c r="J141" s="30">
        <f t="shared" si="52"/>
        <v>0</v>
      </c>
      <c r="K141" s="29">
        <f t="shared" si="53"/>
        <v>22.290268000000001</v>
      </c>
      <c r="L141" s="47">
        <f t="shared" si="54"/>
        <v>20288.15612824</v>
      </c>
      <c r="M141" s="81"/>
      <c r="N141" s="96"/>
    </row>
    <row r="142" spans="1:14" ht="45">
      <c r="A142" s="97" t="s">
        <v>341</v>
      </c>
      <c r="B142" s="14" t="s">
        <v>39</v>
      </c>
      <c r="C142" s="14" t="s">
        <v>339</v>
      </c>
      <c r="D142" s="22" t="s">
        <v>340</v>
      </c>
      <c r="E142" s="15" t="s">
        <v>46</v>
      </c>
      <c r="F142" s="48">
        <v>920</v>
      </c>
      <c r="G142" s="49">
        <v>17.29</v>
      </c>
      <c r="H142" s="50">
        <v>0.28920000000000001</v>
      </c>
      <c r="I142" s="69">
        <f t="shared" si="51"/>
        <v>22.290268000000001</v>
      </c>
      <c r="J142" s="30">
        <f t="shared" si="52"/>
        <v>0</v>
      </c>
      <c r="K142" s="29">
        <f t="shared" si="53"/>
        <v>22.290268000000001</v>
      </c>
      <c r="L142" s="47">
        <f t="shared" si="54"/>
        <v>20507.046560000003</v>
      </c>
      <c r="M142" s="81"/>
      <c r="N142" s="96"/>
    </row>
    <row r="143" spans="1:14" ht="45">
      <c r="A143" s="97" t="s">
        <v>342</v>
      </c>
      <c r="B143" s="14" t="s">
        <v>39</v>
      </c>
      <c r="C143" s="14" t="s">
        <v>343</v>
      </c>
      <c r="D143" s="22" t="s">
        <v>344</v>
      </c>
      <c r="E143" s="15" t="s">
        <v>46</v>
      </c>
      <c r="F143" s="48">
        <v>152.78</v>
      </c>
      <c r="G143" s="49">
        <v>28.12</v>
      </c>
      <c r="H143" s="50">
        <v>0.28920000000000001</v>
      </c>
      <c r="I143" s="69">
        <f t="shared" si="51"/>
        <v>36.252304000000002</v>
      </c>
      <c r="J143" s="30">
        <f t="shared" si="52"/>
        <v>0</v>
      </c>
      <c r="K143" s="29">
        <f t="shared" si="53"/>
        <v>36.252304000000002</v>
      </c>
      <c r="L143" s="47">
        <f t="shared" si="54"/>
        <v>5538.6270051200008</v>
      </c>
      <c r="M143" s="81"/>
      <c r="N143" s="96"/>
    </row>
    <row r="144" spans="1:14" ht="45">
      <c r="A144" s="97" t="s">
        <v>345</v>
      </c>
      <c r="B144" s="14" t="s">
        <v>39</v>
      </c>
      <c r="C144" s="14" t="s">
        <v>346</v>
      </c>
      <c r="D144" s="22" t="s">
        <v>347</v>
      </c>
      <c r="E144" s="15" t="s">
        <v>46</v>
      </c>
      <c r="F144" s="48">
        <v>33</v>
      </c>
      <c r="G144" s="49">
        <v>37.93</v>
      </c>
      <c r="H144" s="50">
        <v>0.28920000000000001</v>
      </c>
      <c r="I144" s="69">
        <f t="shared" si="51"/>
        <v>48.899356000000004</v>
      </c>
      <c r="J144" s="30">
        <f t="shared" si="52"/>
        <v>0</v>
      </c>
      <c r="K144" s="29">
        <f t="shared" si="53"/>
        <v>48.899356000000004</v>
      </c>
      <c r="L144" s="47">
        <f t="shared" si="54"/>
        <v>1613.678748</v>
      </c>
      <c r="M144" s="81"/>
      <c r="N144" s="96"/>
    </row>
    <row r="145" spans="1:14" ht="45">
      <c r="A145" s="97" t="s">
        <v>348</v>
      </c>
      <c r="B145" s="14" t="s">
        <v>39</v>
      </c>
      <c r="C145" s="14" t="s">
        <v>349</v>
      </c>
      <c r="D145" s="22" t="s">
        <v>350</v>
      </c>
      <c r="E145" s="15" t="s">
        <v>46</v>
      </c>
      <c r="F145" s="48">
        <v>104.28</v>
      </c>
      <c r="G145" s="49">
        <v>52.76</v>
      </c>
      <c r="H145" s="50">
        <v>0.28920000000000001</v>
      </c>
      <c r="I145" s="69">
        <f t="shared" si="51"/>
        <v>68.018191999999999</v>
      </c>
      <c r="J145" s="30">
        <f t="shared" si="52"/>
        <v>0</v>
      </c>
      <c r="K145" s="29">
        <f t="shared" si="53"/>
        <v>68.018191999999999</v>
      </c>
      <c r="L145" s="47">
        <f t="shared" si="54"/>
        <v>7092.9370617599998</v>
      </c>
      <c r="M145" s="81"/>
      <c r="N145" s="96"/>
    </row>
    <row r="146" spans="1:14" ht="45">
      <c r="A146" s="97" t="s">
        <v>351</v>
      </c>
      <c r="B146" s="14" t="s">
        <v>39</v>
      </c>
      <c r="C146" s="14" t="s">
        <v>352</v>
      </c>
      <c r="D146" s="22" t="s">
        <v>353</v>
      </c>
      <c r="E146" s="15" t="s">
        <v>46</v>
      </c>
      <c r="F146" s="48">
        <v>104.28</v>
      </c>
      <c r="G146" s="49">
        <v>70.22</v>
      </c>
      <c r="H146" s="50">
        <v>0.28920000000000001</v>
      </c>
      <c r="I146" s="69">
        <f t="shared" si="51"/>
        <v>90.527624000000003</v>
      </c>
      <c r="J146" s="30">
        <f t="shared" si="52"/>
        <v>0</v>
      </c>
      <c r="K146" s="29">
        <f t="shared" si="53"/>
        <v>90.527624000000003</v>
      </c>
      <c r="L146" s="47">
        <f t="shared" si="54"/>
        <v>9440.2206307200013</v>
      </c>
      <c r="M146" s="81"/>
      <c r="N146" s="96"/>
    </row>
    <row r="147" spans="1:14" ht="45">
      <c r="A147" s="97" t="s">
        <v>354</v>
      </c>
      <c r="B147" s="14" t="s">
        <v>39</v>
      </c>
      <c r="C147" s="14" t="s">
        <v>355</v>
      </c>
      <c r="D147" s="22" t="s">
        <v>356</v>
      </c>
      <c r="E147" s="15" t="s">
        <v>54</v>
      </c>
      <c r="F147" s="48">
        <v>68</v>
      </c>
      <c r="G147" s="49">
        <v>11.96</v>
      </c>
      <c r="H147" s="50">
        <v>0.28920000000000001</v>
      </c>
      <c r="I147" s="69">
        <f t="shared" si="51"/>
        <v>15.418832000000002</v>
      </c>
      <c r="J147" s="30">
        <f t="shared" si="52"/>
        <v>0</v>
      </c>
      <c r="K147" s="29">
        <f t="shared" si="53"/>
        <v>15.418832000000002</v>
      </c>
      <c r="L147" s="47">
        <f t="shared" si="54"/>
        <v>1048.4805760000002</v>
      </c>
      <c r="M147" s="81"/>
      <c r="N147" s="96"/>
    </row>
    <row r="148" spans="1:14" ht="45">
      <c r="A148" s="97" t="s">
        <v>357</v>
      </c>
      <c r="B148" s="14" t="s">
        <v>39</v>
      </c>
      <c r="C148" s="14">
        <v>90373</v>
      </c>
      <c r="D148" s="22" t="s">
        <v>358</v>
      </c>
      <c r="E148" s="15" t="s">
        <v>54</v>
      </c>
      <c r="F148" s="48">
        <v>266</v>
      </c>
      <c r="G148" s="49">
        <v>11.25</v>
      </c>
      <c r="H148" s="50">
        <v>0.28920000000000001</v>
      </c>
      <c r="I148" s="69">
        <f t="shared" si="51"/>
        <v>14.503500000000001</v>
      </c>
      <c r="J148" s="30">
        <f t="shared" si="52"/>
        <v>0</v>
      </c>
      <c r="K148" s="29">
        <f t="shared" si="53"/>
        <v>14.503500000000001</v>
      </c>
      <c r="L148" s="47">
        <f t="shared" si="54"/>
        <v>3857.931</v>
      </c>
      <c r="M148" s="81"/>
      <c r="N148" s="96"/>
    </row>
    <row r="149" spans="1:14" ht="45">
      <c r="A149" s="97" t="s">
        <v>359</v>
      </c>
      <c r="B149" s="14" t="s">
        <v>39</v>
      </c>
      <c r="C149" s="14" t="s">
        <v>360</v>
      </c>
      <c r="D149" s="22" t="s">
        <v>361</v>
      </c>
      <c r="E149" s="15" t="s">
        <v>54</v>
      </c>
      <c r="F149" s="48">
        <v>38</v>
      </c>
      <c r="G149" s="49">
        <v>15.58</v>
      </c>
      <c r="H149" s="50">
        <v>0.28920000000000001</v>
      </c>
      <c r="I149" s="69">
        <f t="shared" si="51"/>
        <v>20.085736000000001</v>
      </c>
      <c r="J149" s="30">
        <f t="shared" si="52"/>
        <v>0</v>
      </c>
      <c r="K149" s="29">
        <f t="shared" si="53"/>
        <v>20.085736000000001</v>
      </c>
      <c r="L149" s="47">
        <f t="shared" si="54"/>
        <v>763.25796800000001</v>
      </c>
      <c r="M149" s="81"/>
      <c r="N149" s="96"/>
    </row>
    <row r="150" spans="1:14" ht="45">
      <c r="A150" s="97" t="s">
        <v>362</v>
      </c>
      <c r="B150" s="14" t="s">
        <v>39</v>
      </c>
      <c r="C150" s="14" t="s">
        <v>363</v>
      </c>
      <c r="D150" s="22" t="s">
        <v>364</v>
      </c>
      <c r="E150" s="15" t="s">
        <v>54</v>
      </c>
      <c r="F150" s="48">
        <v>52</v>
      </c>
      <c r="G150" s="49">
        <v>6.23</v>
      </c>
      <c r="H150" s="50">
        <v>0.28920000000000001</v>
      </c>
      <c r="I150" s="69">
        <f t="shared" si="51"/>
        <v>8.0317160000000012</v>
      </c>
      <c r="J150" s="30">
        <f t="shared" si="52"/>
        <v>0</v>
      </c>
      <c r="K150" s="29">
        <f t="shared" si="53"/>
        <v>8.0317160000000012</v>
      </c>
      <c r="L150" s="47">
        <f t="shared" si="54"/>
        <v>417.64923200000004</v>
      </c>
      <c r="M150" s="81"/>
      <c r="N150" s="96"/>
    </row>
    <row r="151" spans="1:14" ht="15">
      <c r="A151" s="97" t="s">
        <v>365</v>
      </c>
      <c r="B151" s="14" t="s">
        <v>366</v>
      </c>
      <c r="C151" s="14"/>
      <c r="D151" s="22" t="s">
        <v>367</v>
      </c>
      <c r="E151" s="15" t="s">
        <v>54</v>
      </c>
      <c r="F151" s="48">
        <v>4</v>
      </c>
      <c r="G151" s="49">
        <v>2541.7399999999998</v>
      </c>
      <c r="H151" s="50">
        <v>0.28920000000000001</v>
      </c>
      <c r="I151" s="69">
        <f t="shared" si="51"/>
        <v>3276.8112080000001</v>
      </c>
      <c r="J151" s="30">
        <f t="shared" si="52"/>
        <v>0</v>
      </c>
      <c r="K151" s="29">
        <f t="shared" si="53"/>
        <v>3276.8112080000001</v>
      </c>
      <c r="L151" s="47">
        <f t="shared" si="54"/>
        <v>13107.244832</v>
      </c>
      <c r="M151" s="81"/>
      <c r="N151" s="96"/>
    </row>
    <row r="152" spans="1:14" ht="45">
      <c r="A152" s="97" t="s">
        <v>368</v>
      </c>
      <c r="B152" s="14" t="s">
        <v>39</v>
      </c>
      <c r="C152" s="14">
        <v>95637</v>
      </c>
      <c r="D152" s="22" t="s">
        <v>369</v>
      </c>
      <c r="E152" s="15" t="s">
        <v>54</v>
      </c>
      <c r="F152" s="48">
        <v>1</v>
      </c>
      <c r="G152" s="49">
        <v>432.29</v>
      </c>
      <c r="H152" s="50">
        <v>0.28920000000000001</v>
      </c>
      <c r="I152" s="69">
        <f t="shared" si="51"/>
        <v>557.30826800000011</v>
      </c>
      <c r="J152" s="30">
        <f t="shared" si="52"/>
        <v>0</v>
      </c>
      <c r="K152" s="29">
        <f t="shared" si="53"/>
        <v>557.30826800000011</v>
      </c>
      <c r="L152" s="47">
        <f t="shared" si="54"/>
        <v>557.30826800000011</v>
      </c>
      <c r="M152" s="81"/>
      <c r="N152" s="96"/>
    </row>
    <row r="153" spans="1:14" ht="15">
      <c r="A153" s="97" t="s">
        <v>370</v>
      </c>
      <c r="B153" s="14" t="s">
        <v>39</v>
      </c>
      <c r="C153" s="14">
        <v>94800</v>
      </c>
      <c r="D153" s="22" t="s">
        <v>371</v>
      </c>
      <c r="E153" s="15" t="s">
        <v>54</v>
      </c>
      <c r="F153" s="48">
        <v>4</v>
      </c>
      <c r="G153" s="49">
        <v>162.05000000000001</v>
      </c>
      <c r="H153" s="50">
        <v>0.28920000000000001</v>
      </c>
      <c r="I153" s="69">
        <f t="shared" si="51"/>
        <v>208.91486000000003</v>
      </c>
      <c r="J153" s="30">
        <f t="shared" si="52"/>
        <v>0</v>
      </c>
      <c r="K153" s="29">
        <f t="shared" si="53"/>
        <v>208.91486000000003</v>
      </c>
      <c r="L153" s="47">
        <f t="shared" si="54"/>
        <v>835.65944000000013</v>
      </c>
      <c r="M153" s="81"/>
      <c r="N153" s="96"/>
    </row>
    <row r="154" spans="1:14" ht="22.5">
      <c r="A154" s="97" t="s">
        <v>372</v>
      </c>
      <c r="B154" s="14" t="s">
        <v>39</v>
      </c>
      <c r="C154" s="14" t="s">
        <v>373</v>
      </c>
      <c r="D154" s="22" t="s">
        <v>374</v>
      </c>
      <c r="E154" s="15" t="s">
        <v>54</v>
      </c>
      <c r="F154" s="48">
        <v>2</v>
      </c>
      <c r="G154" s="49">
        <v>245.85</v>
      </c>
      <c r="H154" s="50">
        <v>0.28920000000000001</v>
      </c>
      <c r="I154" s="69">
        <f t="shared" si="51"/>
        <v>316.94982000000005</v>
      </c>
      <c r="J154" s="30">
        <f t="shared" si="52"/>
        <v>0</v>
      </c>
      <c r="K154" s="29">
        <f t="shared" si="53"/>
        <v>316.94982000000005</v>
      </c>
      <c r="L154" s="47">
        <f t="shared" si="54"/>
        <v>633.89964000000009</v>
      </c>
      <c r="M154" s="81"/>
      <c r="N154" s="96"/>
    </row>
    <row r="155" spans="1:14" ht="22.5">
      <c r="A155" s="95" t="s">
        <v>375</v>
      </c>
      <c r="B155" s="21"/>
      <c r="C155" s="21"/>
      <c r="D155" s="52" t="s">
        <v>376</v>
      </c>
      <c r="E155" s="23"/>
      <c r="F155" s="53"/>
      <c r="G155" s="54"/>
      <c r="H155" s="55"/>
      <c r="I155" s="56"/>
      <c r="J155" s="57"/>
      <c r="K155" s="37"/>
      <c r="L155" s="58"/>
      <c r="M155" s="76">
        <f>SUM(L156:L168)</f>
        <v>244215.02147240003</v>
      </c>
      <c r="N155" s="96"/>
    </row>
    <row r="156" spans="1:14" ht="33.75">
      <c r="A156" s="97" t="s">
        <v>377</v>
      </c>
      <c r="B156" s="14" t="s">
        <v>39</v>
      </c>
      <c r="C156" s="14" t="s">
        <v>297</v>
      </c>
      <c r="D156" s="22" t="s">
        <v>298</v>
      </c>
      <c r="E156" s="15" t="s">
        <v>73</v>
      </c>
      <c r="F156" s="48">
        <v>48.4</v>
      </c>
      <c r="G156" s="49">
        <v>79.55</v>
      </c>
      <c r="H156" s="50">
        <v>0.28920000000000001</v>
      </c>
      <c r="I156" s="69">
        <f t="shared" ref="I156:I168" si="55">G156*(1+H156)</f>
        <v>102.55586000000001</v>
      </c>
      <c r="J156" s="30">
        <f t="shared" ref="J156:J168" si="56">$J$706</f>
        <v>0</v>
      </c>
      <c r="K156" s="29">
        <f t="shared" ref="K156:K168" si="57">I156*(1-J156)</f>
        <v>102.55586000000001</v>
      </c>
      <c r="L156" s="47">
        <f t="shared" ref="L156:L168" si="58">K156*F156</f>
        <v>4963.7036240000007</v>
      </c>
      <c r="M156" s="81"/>
      <c r="N156" s="96"/>
    </row>
    <row r="157" spans="1:14" ht="22.5">
      <c r="A157" s="97" t="s">
        <v>378</v>
      </c>
      <c r="B157" s="14" t="s">
        <v>39</v>
      </c>
      <c r="C157" s="14" t="s">
        <v>300</v>
      </c>
      <c r="D157" s="22" t="s">
        <v>301</v>
      </c>
      <c r="E157" s="15" t="s">
        <v>73</v>
      </c>
      <c r="F157" s="48">
        <v>48.4</v>
      </c>
      <c r="G157" s="49">
        <v>48.23</v>
      </c>
      <c r="H157" s="50">
        <v>0.28920000000000001</v>
      </c>
      <c r="I157" s="69">
        <f t="shared" si="55"/>
        <v>62.178116000000003</v>
      </c>
      <c r="J157" s="30">
        <f t="shared" si="56"/>
        <v>0</v>
      </c>
      <c r="K157" s="29">
        <f t="shared" si="57"/>
        <v>62.178116000000003</v>
      </c>
      <c r="L157" s="47">
        <f t="shared" si="58"/>
        <v>3009.4208143999999</v>
      </c>
      <c r="M157" s="81"/>
      <c r="N157" s="96"/>
    </row>
    <row r="158" spans="1:14" ht="33.75">
      <c r="A158" s="97" t="s">
        <v>379</v>
      </c>
      <c r="B158" s="14" t="s">
        <v>39</v>
      </c>
      <c r="C158" s="14">
        <v>90443</v>
      </c>
      <c r="D158" s="22" t="s">
        <v>380</v>
      </c>
      <c r="E158" s="15" t="s">
        <v>46</v>
      </c>
      <c r="F158" s="48">
        <v>920</v>
      </c>
      <c r="G158" s="49">
        <v>12.51</v>
      </c>
      <c r="H158" s="50">
        <v>0.28920000000000001</v>
      </c>
      <c r="I158" s="69">
        <f t="shared" si="55"/>
        <v>16.127892000000003</v>
      </c>
      <c r="J158" s="30">
        <f t="shared" si="56"/>
        <v>0</v>
      </c>
      <c r="K158" s="29">
        <f t="shared" si="57"/>
        <v>16.127892000000003</v>
      </c>
      <c r="L158" s="47">
        <f t="shared" si="58"/>
        <v>14837.660640000002</v>
      </c>
      <c r="M158" s="81"/>
      <c r="N158" s="96"/>
    </row>
    <row r="159" spans="1:14" ht="33.75">
      <c r="A159" s="97" t="s">
        <v>381</v>
      </c>
      <c r="B159" s="14" t="s">
        <v>39</v>
      </c>
      <c r="C159" s="14">
        <v>94651</v>
      </c>
      <c r="D159" s="22" t="s">
        <v>382</v>
      </c>
      <c r="E159" s="15" t="s">
        <v>46</v>
      </c>
      <c r="F159" s="48">
        <v>920</v>
      </c>
      <c r="G159" s="49">
        <v>18.21</v>
      </c>
      <c r="H159" s="50">
        <v>0.28920000000000001</v>
      </c>
      <c r="I159" s="69">
        <f t="shared" si="55"/>
        <v>23.476332000000003</v>
      </c>
      <c r="J159" s="30">
        <f t="shared" si="56"/>
        <v>0</v>
      </c>
      <c r="K159" s="29">
        <f t="shared" si="57"/>
        <v>23.476332000000003</v>
      </c>
      <c r="L159" s="47">
        <f t="shared" si="58"/>
        <v>21598.225440000002</v>
      </c>
      <c r="M159" s="81"/>
      <c r="N159" s="96"/>
    </row>
    <row r="160" spans="1:14" ht="33.75">
      <c r="A160" s="97" t="s">
        <v>383</v>
      </c>
      <c r="B160" s="14" t="s">
        <v>39</v>
      </c>
      <c r="C160" s="14" t="s">
        <v>384</v>
      </c>
      <c r="D160" s="22" t="s">
        <v>385</v>
      </c>
      <c r="E160" s="15" t="s">
        <v>46</v>
      </c>
      <c r="F160" s="48">
        <v>1280</v>
      </c>
      <c r="G160" s="49">
        <v>55.7</v>
      </c>
      <c r="H160" s="50">
        <v>0.28920000000000001</v>
      </c>
      <c r="I160" s="69">
        <f t="shared" si="55"/>
        <v>71.808440000000004</v>
      </c>
      <c r="J160" s="30">
        <f t="shared" si="56"/>
        <v>0</v>
      </c>
      <c r="K160" s="29">
        <f t="shared" si="57"/>
        <v>71.808440000000004</v>
      </c>
      <c r="L160" s="47">
        <f t="shared" si="58"/>
        <v>91914.803200000009</v>
      </c>
      <c r="M160" s="81"/>
      <c r="N160" s="96"/>
    </row>
    <row r="161" spans="1:14" ht="56.25">
      <c r="A161" s="97" t="s">
        <v>386</v>
      </c>
      <c r="B161" s="14" t="s">
        <v>39</v>
      </c>
      <c r="C161" s="14" t="s">
        <v>387</v>
      </c>
      <c r="D161" s="22" t="s">
        <v>388</v>
      </c>
      <c r="E161" s="15" t="s">
        <v>46</v>
      </c>
      <c r="F161" s="48">
        <v>430</v>
      </c>
      <c r="G161" s="49">
        <v>110.35</v>
      </c>
      <c r="H161" s="50">
        <v>0.28920000000000001</v>
      </c>
      <c r="I161" s="69">
        <f t="shared" si="55"/>
        <v>142.26322000000002</v>
      </c>
      <c r="J161" s="30">
        <f t="shared" si="56"/>
        <v>0</v>
      </c>
      <c r="K161" s="29">
        <f t="shared" si="57"/>
        <v>142.26322000000002</v>
      </c>
      <c r="L161" s="47">
        <f t="shared" si="58"/>
        <v>61173.184600000008</v>
      </c>
      <c r="M161" s="81"/>
      <c r="N161" s="96"/>
    </row>
    <row r="162" spans="1:14" ht="33.75">
      <c r="A162" s="97" t="s">
        <v>389</v>
      </c>
      <c r="B162" s="14" t="s">
        <v>39</v>
      </c>
      <c r="C162" s="14" t="s">
        <v>390</v>
      </c>
      <c r="D162" s="22" t="s">
        <v>391</v>
      </c>
      <c r="E162" s="15" t="s">
        <v>54</v>
      </c>
      <c r="F162" s="48">
        <v>18</v>
      </c>
      <c r="G162" s="49">
        <v>23.02</v>
      </c>
      <c r="H162" s="50">
        <v>0.28920000000000001</v>
      </c>
      <c r="I162" s="69">
        <f t="shared" si="55"/>
        <v>29.677384000000004</v>
      </c>
      <c r="J162" s="30">
        <f t="shared" si="56"/>
        <v>0</v>
      </c>
      <c r="K162" s="29">
        <f t="shared" si="57"/>
        <v>29.677384000000004</v>
      </c>
      <c r="L162" s="47">
        <f t="shared" si="58"/>
        <v>534.19291200000009</v>
      </c>
      <c r="M162" s="81"/>
      <c r="N162" s="96"/>
    </row>
    <row r="163" spans="1:14" ht="33.75">
      <c r="A163" s="97" t="s">
        <v>392</v>
      </c>
      <c r="B163" s="14" t="s">
        <v>39</v>
      </c>
      <c r="C163" s="14" t="s">
        <v>393</v>
      </c>
      <c r="D163" s="22" t="s">
        <v>394</v>
      </c>
      <c r="E163" s="15" t="s">
        <v>54</v>
      </c>
      <c r="F163" s="48">
        <v>38</v>
      </c>
      <c r="G163" s="49">
        <v>222.43</v>
      </c>
      <c r="H163" s="50">
        <v>0.28920000000000001</v>
      </c>
      <c r="I163" s="69">
        <f t="shared" si="55"/>
        <v>286.75675600000005</v>
      </c>
      <c r="J163" s="30">
        <f t="shared" si="56"/>
        <v>0</v>
      </c>
      <c r="K163" s="29">
        <f t="shared" si="57"/>
        <v>286.75675600000005</v>
      </c>
      <c r="L163" s="47">
        <f t="shared" si="58"/>
        <v>10896.756728000002</v>
      </c>
      <c r="M163" s="81"/>
      <c r="N163" s="96"/>
    </row>
    <row r="164" spans="1:14" ht="45">
      <c r="A164" s="97" t="s">
        <v>395</v>
      </c>
      <c r="B164" s="14" t="s">
        <v>39</v>
      </c>
      <c r="C164" s="14" t="s">
        <v>396</v>
      </c>
      <c r="D164" s="22" t="s">
        <v>397</v>
      </c>
      <c r="E164" s="15" t="s">
        <v>54</v>
      </c>
      <c r="F164" s="48">
        <v>45</v>
      </c>
      <c r="G164" s="49">
        <v>108.95</v>
      </c>
      <c r="H164" s="50">
        <v>0.28920000000000001</v>
      </c>
      <c r="I164" s="69">
        <f t="shared" si="55"/>
        <v>140.45834000000002</v>
      </c>
      <c r="J164" s="30">
        <f t="shared" si="56"/>
        <v>0</v>
      </c>
      <c r="K164" s="29">
        <f t="shared" si="57"/>
        <v>140.45834000000002</v>
      </c>
      <c r="L164" s="47">
        <f t="shared" si="58"/>
        <v>6320.6253000000006</v>
      </c>
      <c r="M164" s="81"/>
      <c r="N164" s="96"/>
    </row>
    <row r="165" spans="1:14" ht="45">
      <c r="A165" s="97" t="s">
        <v>398</v>
      </c>
      <c r="B165" s="14" t="s">
        <v>39</v>
      </c>
      <c r="C165" s="14" t="s">
        <v>399</v>
      </c>
      <c r="D165" s="22" t="s">
        <v>400</v>
      </c>
      <c r="E165" s="15" t="s">
        <v>54</v>
      </c>
      <c r="F165" s="48">
        <v>18</v>
      </c>
      <c r="G165" s="49">
        <v>108.81</v>
      </c>
      <c r="H165" s="50">
        <v>0.28920000000000001</v>
      </c>
      <c r="I165" s="69">
        <f t="shared" si="55"/>
        <v>140.27785200000002</v>
      </c>
      <c r="J165" s="30">
        <f t="shared" si="56"/>
        <v>0</v>
      </c>
      <c r="K165" s="29">
        <f t="shared" si="57"/>
        <v>140.27785200000002</v>
      </c>
      <c r="L165" s="47">
        <f t="shared" si="58"/>
        <v>2525.0013360000003</v>
      </c>
      <c r="M165" s="81"/>
      <c r="N165" s="96"/>
    </row>
    <row r="166" spans="1:14" ht="22.5">
      <c r="A166" s="97" t="s">
        <v>401</v>
      </c>
      <c r="B166" s="14" t="s">
        <v>402</v>
      </c>
      <c r="C166" s="14" t="s">
        <v>403</v>
      </c>
      <c r="D166" s="22" t="s">
        <v>404</v>
      </c>
      <c r="E166" s="15" t="s">
        <v>54</v>
      </c>
      <c r="F166" s="48">
        <v>1</v>
      </c>
      <c r="G166" s="49">
        <v>137.565</v>
      </c>
      <c r="H166" s="50">
        <v>0.28920000000000001</v>
      </c>
      <c r="I166" s="69">
        <f t="shared" si="55"/>
        <v>177.34879800000002</v>
      </c>
      <c r="J166" s="30">
        <f t="shared" si="56"/>
        <v>0</v>
      </c>
      <c r="K166" s="29">
        <f t="shared" si="57"/>
        <v>177.34879800000002</v>
      </c>
      <c r="L166" s="47">
        <f t="shared" si="58"/>
        <v>177.34879800000002</v>
      </c>
      <c r="M166" s="81"/>
      <c r="N166" s="96"/>
    </row>
    <row r="167" spans="1:14" ht="33.75">
      <c r="A167" s="97" t="s">
        <v>405</v>
      </c>
      <c r="B167" s="14" t="s">
        <v>41</v>
      </c>
      <c r="C167" s="14"/>
      <c r="D167" s="22" t="s">
        <v>406</v>
      </c>
      <c r="E167" s="15" t="s">
        <v>54</v>
      </c>
      <c r="F167" s="48">
        <v>2</v>
      </c>
      <c r="G167" s="49">
        <v>8656</v>
      </c>
      <c r="H167" s="50">
        <v>0.28920000000000001</v>
      </c>
      <c r="I167" s="69">
        <f t="shared" si="55"/>
        <v>11159.315200000001</v>
      </c>
      <c r="J167" s="30">
        <f t="shared" si="56"/>
        <v>0</v>
      </c>
      <c r="K167" s="29">
        <f t="shared" si="57"/>
        <v>11159.315200000001</v>
      </c>
      <c r="L167" s="47">
        <f t="shared" si="58"/>
        <v>22318.630400000002</v>
      </c>
      <c r="M167" s="81"/>
      <c r="N167" s="96"/>
    </row>
    <row r="168" spans="1:14" ht="22.5">
      <c r="A168" s="97" t="s">
        <v>407</v>
      </c>
      <c r="B168" s="14" t="s">
        <v>32</v>
      </c>
      <c r="C168" s="14">
        <v>54248</v>
      </c>
      <c r="D168" s="22" t="s">
        <v>408</v>
      </c>
      <c r="E168" s="15" t="s">
        <v>54</v>
      </c>
      <c r="F168" s="48">
        <v>40</v>
      </c>
      <c r="G168" s="49">
        <v>76.510000000000005</v>
      </c>
      <c r="H168" s="50">
        <v>0.28920000000000001</v>
      </c>
      <c r="I168" s="69">
        <f t="shared" si="55"/>
        <v>98.636692000000011</v>
      </c>
      <c r="J168" s="30">
        <f t="shared" si="56"/>
        <v>0</v>
      </c>
      <c r="K168" s="29">
        <f t="shared" si="57"/>
        <v>98.636692000000011</v>
      </c>
      <c r="L168" s="47">
        <f t="shared" si="58"/>
        <v>3945.4676800000007</v>
      </c>
      <c r="M168" s="81"/>
      <c r="N168" s="96"/>
    </row>
    <row r="169" spans="1:14" ht="15">
      <c r="A169" s="95" t="s">
        <v>409</v>
      </c>
      <c r="B169" s="21"/>
      <c r="C169" s="21"/>
      <c r="D169" s="52" t="s">
        <v>410</v>
      </c>
      <c r="E169" s="23"/>
      <c r="F169" s="53"/>
      <c r="G169" s="54"/>
      <c r="H169" s="55"/>
      <c r="I169" s="56"/>
      <c r="J169" s="57"/>
      <c r="K169" s="37"/>
      <c r="L169" s="58"/>
      <c r="M169" s="76">
        <f>SUM(L170:L180)</f>
        <v>117437.61050648002</v>
      </c>
      <c r="N169" s="96"/>
    </row>
    <row r="170" spans="1:14" ht="33.75">
      <c r="A170" s="97" t="s">
        <v>411</v>
      </c>
      <c r="B170" s="14" t="s">
        <v>39</v>
      </c>
      <c r="C170" s="14" t="s">
        <v>297</v>
      </c>
      <c r="D170" s="22" t="s">
        <v>298</v>
      </c>
      <c r="E170" s="15" t="s">
        <v>73</v>
      </c>
      <c r="F170" s="48">
        <v>132.32</v>
      </c>
      <c r="G170" s="49">
        <v>79.55</v>
      </c>
      <c r="H170" s="50">
        <v>0.28920000000000001</v>
      </c>
      <c r="I170" s="69">
        <f t="shared" ref="I170:I180" si="59">G170*(1+H170)</f>
        <v>102.55586000000001</v>
      </c>
      <c r="J170" s="30">
        <f t="shared" ref="J170:J180" si="60">$J$706</f>
        <v>0</v>
      </c>
      <c r="K170" s="29">
        <f t="shared" ref="K170:K180" si="61">I170*(1-J170)</f>
        <v>102.55586000000001</v>
      </c>
      <c r="L170" s="47">
        <f t="shared" ref="L170:L180" si="62">K170*F170</f>
        <v>13570.191395200001</v>
      </c>
      <c r="M170" s="81"/>
      <c r="N170" s="96"/>
    </row>
    <row r="171" spans="1:14" ht="22.5">
      <c r="A171" s="97" t="s">
        <v>412</v>
      </c>
      <c r="B171" s="14" t="s">
        <v>39</v>
      </c>
      <c r="C171" s="14" t="s">
        <v>300</v>
      </c>
      <c r="D171" s="22" t="s">
        <v>301</v>
      </c>
      <c r="E171" s="15" t="s">
        <v>73</v>
      </c>
      <c r="F171" s="48">
        <v>132.32</v>
      </c>
      <c r="G171" s="49">
        <v>48.23</v>
      </c>
      <c r="H171" s="50">
        <v>0.28920000000000001</v>
      </c>
      <c r="I171" s="69">
        <f t="shared" si="59"/>
        <v>62.178116000000003</v>
      </c>
      <c r="J171" s="30">
        <f t="shared" si="60"/>
        <v>0</v>
      </c>
      <c r="K171" s="29">
        <f t="shared" si="61"/>
        <v>62.178116000000003</v>
      </c>
      <c r="L171" s="47">
        <f t="shared" si="62"/>
        <v>8227.4083091199991</v>
      </c>
      <c r="M171" s="81"/>
      <c r="N171" s="96"/>
    </row>
    <row r="172" spans="1:14" ht="33.75">
      <c r="A172" s="97" t="s">
        <v>413</v>
      </c>
      <c r="B172" s="14" t="s">
        <v>39</v>
      </c>
      <c r="C172" s="14" t="s">
        <v>303</v>
      </c>
      <c r="D172" s="22" t="s">
        <v>304</v>
      </c>
      <c r="E172" s="15" t="s">
        <v>46</v>
      </c>
      <c r="F172" s="48">
        <v>963.74</v>
      </c>
      <c r="G172" s="49">
        <v>12.51</v>
      </c>
      <c r="H172" s="50">
        <v>0.28920000000000001</v>
      </c>
      <c r="I172" s="69">
        <f t="shared" si="59"/>
        <v>16.127892000000003</v>
      </c>
      <c r="J172" s="30">
        <f t="shared" si="60"/>
        <v>0</v>
      </c>
      <c r="K172" s="29">
        <f t="shared" si="61"/>
        <v>16.127892000000003</v>
      </c>
      <c r="L172" s="47">
        <f t="shared" si="62"/>
        <v>15543.094636080003</v>
      </c>
      <c r="M172" s="81"/>
      <c r="N172" s="96"/>
    </row>
    <row r="173" spans="1:14" ht="45">
      <c r="A173" s="97" t="s">
        <v>414</v>
      </c>
      <c r="B173" s="14" t="s">
        <v>39</v>
      </c>
      <c r="C173" s="14" t="s">
        <v>415</v>
      </c>
      <c r="D173" s="22" t="s">
        <v>416</v>
      </c>
      <c r="E173" s="15" t="s">
        <v>46</v>
      </c>
      <c r="F173" s="48">
        <v>428.78</v>
      </c>
      <c r="G173" s="49">
        <v>16.829999999999998</v>
      </c>
      <c r="H173" s="50">
        <v>0.28920000000000001</v>
      </c>
      <c r="I173" s="69">
        <f t="shared" si="59"/>
        <v>21.697236</v>
      </c>
      <c r="J173" s="30">
        <f t="shared" si="60"/>
        <v>0</v>
      </c>
      <c r="K173" s="29">
        <f t="shared" si="61"/>
        <v>21.697236</v>
      </c>
      <c r="L173" s="47">
        <f t="shared" si="62"/>
        <v>9303.3408520800003</v>
      </c>
      <c r="M173" s="81"/>
      <c r="N173" s="96"/>
    </row>
    <row r="174" spans="1:14" ht="45">
      <c r="A174" s="97" t="s">
        <v>417</v>
      </c>
      <c r="B174" s="14" t="s">
        <v>39</v>
      </c>
      <c r="C174" s="14" t="s">
        <v>418</v>
      </c>
      <c r="D174" s="22" t="s">
        <v>419</v>
      </c>
      <c r="E174" s="15" t="s">
        <v>46</v>
      </c>
      <c r="F174" s="48">
        <v>977.5</v>
      </c>
      <c r="G174" s="49">
        <v>24.12</v>
      </c>
      <c r="H174" s="50">
        <v>0.28920000000000001</v>
      </c>
      <c r="I174" s="69">
        <f t="shared" si="59"/>
        <v>31.095504000000005</v>
      </c>
      <c r="J174" s="30">
        <f t="shared" si="60"/>
        <v>0</v>
      </c>
      <c r="K174" s="29">
        <f t="shared" si="61"/>
        <v>31.095504000000005</v>
      </c>
      <c r="L174" s="47">
        <f t="shared" si="62"/>
        <v>30395.855160000006</v>
      </c>
      <c r="M174" s="81"/>
      <c r="N174" s="96"/>
    </row>
    <row r="175" spans="1:14" ht="45">
      <c r="A175" s="97" t="s">
        <v>420</v>
      </c>
      <c r="B175" s="14" t="s">
        <v>39</v>
      </c>
      <c r="C175" s="14" t="s">
        <v>421</v>
      </c>
      <c r="D175" s="22" t="s">
        <v>422</v>
      </c>
      <c r="E175" s="15" t="s">
        <v>46</v>
      </c>
      <c r="F175" s="48">
        <v>126</v>
      </c>
      <c r="G175" s="49">
        <v>36.520000000000003</v>
      </c>
      <c r="H175" s="50">
        <v>0.28920000000000001</v>
      </c>
      <c r="I175" s="69">
        <f t="shared" si="59"/>
        <v>47.081584000000007</v>
      </c>
      <c r="J175" s="30">
        <f t="shared" si="60"/>
        <v>0</v>
      </c>
      <c r="K175" s="29">
        <f t="shared" si="61"/>
        <v>47.081584000000007</v>
      </c>
      <c r="L175" s="47">
        <f t="shared" si="62"/>
        <v>5932.2795840000008</v>
      </c>
      <c r="M175" s="81"/>
      <c r="N175" s="96"/>
    </row>
    <row r="176" spans="1:14" ht="45">
      <c r="A176" s="97" t="s">
        <v>423</v>
      </c>
      <c r="B176" s="14" t="s">
        <v>39</v>
      </c>
      <c r="C176" s="14" t="s">
        <v>424</v>
      </c>
      <c r="D176" s="22" t="s">
        <v>425</v>
      </c>
      <c r="E176" s="15" t="s">
        <v>46</v>
      </c>
      <c r="F176" s="48">
        <v>491.62</v>
      </c>
      <c r="G176" s="49">
        <v>47.25</v>
      </c>
      <c r="H176" s="50">
        <v>0.28920000000000001</v>
      </c>
      <c r="I176" s="69">
        <f t="shared" si="59"/>
        <v>60.914700000000003</v>
      </c>
      <c r="J176" s="30">
        <f t="shared" si="60"/>
        <v>0</v>
      </c>
      <c r="K176" s="29">
        <f t="shared" si="61"/>
        <v>60.914700000000003</v>
      </c>
      <c r="L176" s="47">
        <f t="shared" si="62"/>
        <v>29946.884814000001</v>
      </c>
      <c r="M176" s="81"/>
      <c r="N176" s="96"/>
    </row>
    <row r="177" spans="1:14" ht="45">
      <c r="A177" s="97" t="s">
        <v>426</v>
      </c>
      <c r="B177" s="14" t="s">
        <v>39</v>
      </c>
      <c r="C177" s="14" t="s">
        <v>427</v>
      </c>
      <c r="D177" s="22" t="s">
        <v>428</v>
      </c>
      <c r="E177" s="15" t="s">
        <v>54</v>
      </c>
      <c r="F177" s="48">
        <v>45</v>
      </c>
      <c r="G177" s="49">
        <v>10.77</v>
      </c>
      <c r="H177" s="50">
        <v>0.28920000000000001</v>
      </c>
      <c r="I177" s="69">
        <f t="shared" si="59"/>
        <v>13.884684</v>
      </c>
      <c r="J177" s="30">
        <f t="shared" si="60"/>
        <v>0</v>
      </c>
      <c r="K177" s="29">
        <f t="shared" si="61"/>
        <v>13.884684</v>
      </c>
      <c r="L177" s="47">
        <f t="shared" si="62"/>
        <v>624.81078000000002</v>
      </c>
      <c r="M177" s="81"/>
      <c r="N177" s="96"/>
    </row>
    <row r="178" spans="1:14" ht="45">
      <c r="A178" s="97" t="s">
        <v>429</v>
      </c>
      <c r="B178" s="14" t="s">
        <v>39</v>
      </c>
      <c r="C178" s="14" t="s">
        <v>430</v>
      </c>
      <c r="D178" s="22" t="s">
        <v>431</v>
      </c>
      <c r="E178" s="15" t="s">
        <v>54</v>
      </c>
      <c r="F178" s="48">
        <v>81</v>
      </c>
      <c r="G178" s="49">
        <v>28.3</v>
      </c>
      <c r="H178" s="50">
        <v>0.28920000000000001</v>
      </c>
      <c r="I178" s="69">
        <f t="shared" si="59"/>
        <v>36.484360000000002</v>
      </c>
      <c r="J178" s="30">
        <f t="shared" si="60"/>
        <v>0</v>
      </c>
      <c r="K178" s="29">
        <f t="shared" si="61"/>
        <v>36.484360000000002</v>
      </c>
      <c r="L178" s="47">
        <f t="shared" si="62"/>
        <v>2955.2331600000002</v>
      </c>
      <c r="M178" s="81"/>
      <c r="N178" s="96"/>
    </row>
    <row r="179" spans="1:14" ht="33.75">
      <c r="A179" s="97" t="s">
        <v>432</v>
      </c>
      <c r="B179" s="14" t="s">
        <v>39</v>
      </c>
      <c r="C179" s="14" t="s">
        <v>393</v>
      </c>
      <c r="D179" s="22" t="s">
        <v>394</v>
      </c>
      <c r="E179" s="15" t="s">
        <v>54</v>
      </c>
      <c r="F179" s="48">
        <v>2</v>
      </c>
      <c r="G179" s="49">
        <v>222.43</v>
      </c>
      <c r="H179" s="50">
        <v>0.28920000000000001</v>
      </c>
      <c r="I179" s="69">
        <f t="shared" si="59"/>
        <v>286.75675600000005</v>
      </c>
      <c r="J179" s="30">
        <f t="shared" si="60"/>
        <v>0</v>
      </c>
      <c r="K179" s="29">
        <f t="shared" si="61"/>
        <v>286.75675600000005</v>
      </c>
      <c r="L179" s="47">
        <f t="shared" si="62"/>
        <v>573.51351200000011</v>
      </c>
      <c r="M179" s="81"/>
      <c r="N179" s="96"/>
    </row>
    <row r="180" spans="1:14" ht="33.75">
      <c r="A180" s="97" t="s">
        <v>433</v>
      </c>
      <c r="B180" s="14" t="s">
        <v>39</v>
      </c>
      <c r="C180" s="14">
        <v>98103</v>
      </c>
      <c r="D180" s="22" t="s">
        <v>434</v>
      </c>
      <c r="E180" s="15" t="s">
        <v>54</v>
      </c>
      <c r="F180" s="48">
        <v>2</v>
      </c>
      <c r="G180" s="49">
        <v>141.56</v>
      </c>
      <c r="H180" s="50">
        <v>0.28920000000000001</v>
      </c>
      <c r="I180" s="69">
        <f t="shared" si="59"/>
        <v>182.49915200000001</v>
      </c>
      <c r="J180" s="30">
        <f t="shared" si="60"/>
        <v>0</v>
      </c>
      <c r="K180" s="29">
        <f t="shared" si="61"/>
        <v>182.49915200000001</v>
      </c>
      <c r="L180" s="47">
        <f t="shared" si="62"/>
        <v>364.99830400000002</v>
      </c>
      <c r="M180" s="81"/>
      <c r="N180" s="96"/>
    </row>
    <row r="181" spans="1:14" ht="15">
      <c r="A181" s="95" t="s">
        <v>435</v>
      </c>
      <c r="B181" s="21"/>
      <c r="C181" s="21"/>
      <c r="D181" s="52" t="s">
        <v>436</v>
      </c>
      <c r="E181" s="23"/>
      <c r="F181" s="53"/>
      <c r="G181" s="54"/>
      <c r="H181" s="55"/>
      <c r="I181" s="56"/>
      <c r="J181" s="57"/>
      <c r="K181" s="37"/>
      <c r="L181" s="58"/>
      <c r="M181" s="76">
        <f>SUM(L182:L203)</f>
        <v>320063.00594399997</v>
      </c>
      <c r="N181" s="96"/>
    </row>
    <row r="182" spans="1:14" ht="33.75">
      <c r="A182" s="97" t="s">
        <v>437</v>
      </c>
      <c r="B182" s="14" t="s">
        <v>39</v>
      </c>
      <c r="C182" s="14">
        <v>86901</v>
      </c>
      <c r="D182" s="22" t="s">
        <v>438</v>
      </c>
      <c r="E182" s="15" t="s">
        <v>54</v>
      </c>
      <c r="F182" s="48">
        <v>108</v>
      </c>
      <c r="G182" s="49">
        <v>134.52000000000001</v>
      </c>
      <c r="H182" s="50">
        <v>0.28920000000000001</v>
      </c>
      <c r="I182" s="69">
        <f t="shared" ref="I182:I203" si="63">G182*(1+H182)</f>
        <v>173.42318400000002</v>
      </c>
      <c r="J182" s="30">
        <f t="shared" ref="J182:J203" si="64">$J$706</f>
        <v>0</v>
      </c>
      <c r="K182" s="29">
        <f t="shared" ref="K182:K203" si="65">I182*(1-J182)</f>
        <v>173.42318400000002</v>
      </c>
      <c r="L182" s="47">
        <f t="shared" ref="L182:L203" si="66">K182*F182</f>
        <v>18729.703872000002</v>
      </c>
      <c r="M182" s="81"/>
      <c r="N182" s="96"/>
    </row>
    <row r="183" spans="1:14" ht="15">
      <c r="A183" s="97" t="s">
        <v>439</v>
      </c>
      <c r="B183" s="14" t="s">
        <v>39</v>
      </c>
      <c r="C183" s="14">
        <v>86882</v>
      </c>
      <c r="D183" s="22" t="s">
        <v>440</v>
      </c>
      <c r="E183" s="15" t="s">
        <v>54</v>
      </c>
      <c r="F183" s="48">
        <v>108</v>
      </c>
      <c r="G183" s="49">
        <v>20.91</v>
      </c>
      <c r="H183" s="50">
        <v>0.28920000000000001</v>
      </c>
      <c r="I183" s="69">
        <f t="shared" si="63"/>
        <v>26.957172000000003</v>
      </c>
      <c r="J183" s="30">
        <f t="shared" si="64"/>
        <v>0</v>
      </c>
      <c r="K183" s="29">
        <f t="shared" si="65"/>
        <v>26.957172000000003</v>
      </c>
      <c r="L183" s="47">
        <f t="shared" si="66"/>
        <v>2911.3745760000002</v>
      </c>
      <c r="M183" s="81"/>
      <c r="N183" s="96"/>
    </row>
    <row r="184" spans="1:14" ht="15">
      <c r="A184" s="97" t="s">
        <v>441</v>
      </c>
      <c r="B184" s="14" t="s">
        <v>39</v>
      </c>
      <c r="C184" s="14">
        <v>86877</v>
      </c>
      <c r="D184" s="22" t="s">
        <v>442</v>
      </c>
      <c r="E184" s="15" t="s">
        <v>54</v>
      </c>
      <c r="F184" s="48">
        <v>108</v>
      </c>
      <c r="G184" s="49">
        <v>24.2</v>
      </c>
      <c r="H184" s="50">
        <v>0.28920000000000001</v>
      </c>
      <c r="I184" s="69">
        <f t="shared" si="63"/>
        <v>31.198640000000001</v>
      </c>
      <c r="J184" s="30">
        <f t="shared" si="64"/>
        <v>0</v>
      </c>
      <c r="K184" s="29">
        <f t="shared" si="65"/>
        <v>31.198640000000001</v>
      </c>
      <c r="L184" s="47">
        <f t="shared" si="66"/>
        <v>3369.4531200000001</v>
      </c>
      <c r="M184" s="81"/>
      <c r="N184" s="96"/>
    </row>
    <row r="185" spans="1:14" ht="15">
      <c r="A185" s="97" t="s">
        <v>443</v>
      </c>
      <c r="B185" s="14" t="s">
        <v>39</v>
      </c>
      <c r="C185" s="14">
        <v>86887</v>
      </c>
      <c r="D185" s="22" t="s">
        <v>444</v>
      </c>
      <c r="E185" s="15" t="s">
        <v>54</v>
      </c>
      <c r="F185" s="48">
        <v>108</v>
      </c>
      <c r="G185" s="49">
        <v>41.76</v>
      </c>
      <c r="H185" s="50">
        <v>0.28920000000000001</v>
      </c>
      <c r="I185" s="69">
        <f t="shared" si="63"/>
        <v>53.836992000000002</v>
      </c>
      <c r="J185" s="30">
        <f t="shared" si="64"/>
        <v>0</v>
      </c>
      <c r="K185" s="29">
        <f t="shared" si="65"/>
        <v>53.836992000000002</v>
      </c>
      <c r="L185" s="47">
        <f t="shared" si="66"/>
        <v>5814.3951360000001</v>
      </c>
      <c r="M185" s="81"/>
      <c r="N185" s="96"/>
    </row>
    <row r="186" spans="1:14" ht="45">
      <c r="A186" s="97" t="s">
        <v>445</v>
      </c>
      <c r="B186" s="14" t="s">
        <v>39</v>
      </c>
      <c r="C186" s="14">
        <v>86904</v>
      </c>
      <c r="D186" s="22" t="s">
        <v>446</v>
      </c>
      <c r="E186" s="15" t="s">
        <v>54</v>
      </c>
      <c r="F186" s="48">
        <v>28</v>
      </c>
      <c r="G186" s="49">
        <v>128.41</v>
      </c>
      <c r="H186" s="50">
        <v>0.28920000000000001</v>
      </c>
      <c r="I186" s="69">
        <f t="shared" si="63"/>
        <v>165.54617200000001</v>
      </c>
      <c r="J186" s="30">
        <f t="shared" si="64"/>
        <v>0</v>
      </c>
      <c r="K186" s="29">
        <f t="shared" si="65"/>
        <v>165.54617200000001</v>
      </c>
      <c r="L186" s="47">
        <f t="shared" si="66"/>
        <v>4635.2928160000001</v>
      </c>
      <c r="M186" s="81"/>
      <c r="N186" s="96"/>
    </row>
    <row r="187" spans="1:14" ht="33.75">
      <c r="A187" s="97" t="s">
        <v>447</v>
      </c>
      <c r="B187" s="14" t="s">
        <v>39</v>
      </c>
      <c r="C187" s="14" t="s">
        <v>448</v>
      </c>
      <c r="D187" s="22" t="s">
        <v>449</v>
      </c>
      <c r="E187" s="15" t="s">
        <v>54</v>
      </c>
      <c r="F187" s="48">
        <v>28</v>
      </c>
      <c r="G187" s="49">
        <v>20.94</v>
      </c>
      <c r="H187" s="50">
        <v>0.28920000000000001</v>
      </c>
      <c r="I187" s="69">
        <f t="shared" si="63"/>
        <v>26.995848000000006</v>
      </c>
      <c r="J187" s="30">
        <f t="shared" si="64"/>
        <v>0</v>
      </c>
      <c r="K187" s="29">
        <f t="shared" si="65"/>
        <v>26.995848000000006</v>
      </c>
      <c r="L187" s="47">
        <f t="shared" si="66"/>
        <v>755.88374400000021</v>
      </c>
      <c r="M187" s="81"/>
      <c r="N187" s="96"/>
    </row>
    <row r="188" spans="1:14" ht="33.75">
      <c r="A188" s="97" t="s">
        <v>450</v>
      </c>
      <c r="B188" s="14" t="s">
        <v>39</v>
      </c>
      <c r="C188" s="14" t="s">
        <v>451</v>
      </c>
      <c r="D188" s="22" t="s">
        <v>452</v>
      </c>
      <c r="E188" s="15" t="s">
        <v>54</v>
      </c>
      <c r="F188" s="48">
        <v>28</v>
      </c>
      <c r="G188" s="49">
        <v>23.58</v>
      </c>
      <c r="H188" s="50">
        <v>0.28920000000000001</v>
      </c>
      <c r="I188" s="69">
        <f t="shared" si="63"/>
        <v>30.399336000000002</v>
      </c>
      <c r="J188" s="30">
        <f t="shared" si="64"/>
        <v>0</v>
      </c>
      <c r="K188" s="29">
        <f t="shared" si="65"/>
        <v>30.399336000000002</v>
      </c>
      <c r="L188" s="47">
        <f t="shared" si="66"/>
        <v>851.18140800000003</v>
      </c>
      <c r="M188" s="81"/>
      <c r="N188" s="96"/>
    </row>
    <row r="189" spans="1:14" ht="33.75">
      <c r="A189" s="97" t="s">
        <v>453</v>
      </c>
      <c r="B189" s="14" t="s">
        <v>39</v>
      </c>
      <c r="C189" s="14" t="s">
        <v>454</v>
      </c>
      <c r="D189" s="22" t="s">
        <v>455</v>
      </c>
      <c r="E189" s="15" t="s">
        <v>54</v>
      </c>
      <c r="F189" s="48">
        <v>28</v>
      </c>
      <c r="G189" s="49">
        <v>10.199999999999999</v>
      </c>
      <c r="H189" s="50">
        <v>0.28920000000000001</v>
      </c>
      <c r="I189" s="69">
        <f t="shared" si="63"/>
        <v>13.149840000000001</v>
      </c>
      <c r="J189" s="30">
        <f t="shared" si="64"/>
        <v>0</v>
      </c>
      <c r="K189" s="29">
        <f t="shared" si="65"/>
        <v>13.149840000000001</v>
      </c>
      <c r="L189" s="47">
        <f t="shared" si="66"/>
        <v>368.19552000000004</v>
      </c>
      <c r="M189" s="81"/>
      <c r="N189" s="96"/>
    </row>
    <row r="190" spans="1:14" ht="33.75">
      <c r="A190" s="97" t="s">
        <v>456</v>
      </c>
      <c r="B190" s="14" t="s">
        <v>39</v>
      </c>
      <c r="C190" s="14" t="s">
        <v>457</v>
      </c>
      <c r="D190" s="22" t="s">
        <v>458</v>
      </c>
      <c r="E190" s="15" t="s">
        <v>54</v>
      </c>
      <c r="F190" s="48">
        <v>56</v>
      </c>
      <c r="G190" s="49">
        <v>565.79</v>
      </c>
      <c r="H190" s="50">
        <v>0.28920000000000001</v>
      </c>
      <c r="I190" s="69">
        <f t="shared" si="63"/>
        <v>729.41646800000001</v>
      </c>
      <c r="J190" s="30">
        <f t="shared" si="64"/>
        <v>0</v>
      </c>
      <c r="K190" s="29">
        <f t="shared" si="65"/>
        <v>729.41646800000001</v>
      </c>
      <c r="L190" s="47">
        <f t="shared" si="66"/>
        <v>40847.322207999998</v>
      </c>
      <c r="M190" s="81"/>
      <c r="N190" s="96"/>
    </row>
    <row r="191" spans="1:14" ht="33.75">
      <c r="A191" s="97" t="s">
        <v>459</v>
      </c>
      <c r="B191" s="14" t="s">
        <v>39</v>
      </c>
      <c r="C191" s="14" t="s">
        <v>460</v>
      </c>
      <c r="D191" s="22" t="s">
        <v>461</v>
      </c>
      <c r="E191" s="15" t="s">
        <v>54</v>
      </c>
      <c r="F191" s="48">
        <v>56</v>
      </c>
      <c r="G191" s="49">
        <v>253.04</v>
      </c>
      <c r="H191" s="50">
        <v>0.28920000000000001</v>
      </c>
      <c r="I191" s="69">
        <f t="shared" si="63"/>
        <v>326.21916800000002</v>
      </c>
      <c r="J191" s="30">
        <f t="shared" si="64"/>
        <v>0</v>
      </c>
      <c r="K191" s="29">
        <f t="shared" si="65"/>
        <v>326.21916800000002</v>
      </c>
      <c r="L191" s="47">
        <f t="shared" si="66"/>
        <v>18268.273408000001</v>
      </c>
      <c r="M191" s="81"/>
      <c r="N191" s="96"/>
    </row>
    <row r="192" spans="1:14" ht="56.25">
      <c r="A192" s="97" t="s">
        <v>462</v>
      </c>
      <c r="B192" s="14" t="s">
        <v>39</v>
      </c>
      <c r="C192" s="14" t="s">
        <v>463</v>
      </c>
      <c r="D192" s="22" t="s">
        <v>464</v>
      </c>
      <c r="E192" s="15" t="s">
        <v>54</v>
      </c>
      <c r="F192" s="48">
        <v>120</v>
      </c>
      <c r="G192" s="49">
        <v>478.68</v>
      </c>
      <c r="H192" s="50">
        <v>0.28920000000000001</v>
      </c>
      <c r="I192" s="69">
        <f t="shared" si="63"/>
        <v>617.11425600000007</v>
      </c>
      <c r="J192" s="30">
        <f t="shared" si="64"/>
        <v>0</v>
      </c>
      <c r="K192" s="29">
        <f t="shared" si="65"/>
        <v>617.11425600000007</v>
      </c>
      <c r="L192" s="47">
        <f t="shared" si="66"/>
        <v>74053.710720000003</v>
      </c>
      <c r="M192" s="81"/>
      <c r="N192" s="96"/>
    </row>
    <row r="193" spans="1:14" ht="33.75">
      <c r="A193" s="97" t="s">
        <v>465</v>
      </c>
      <c r="B193" s="14" t="s">
        <v>39</v>
      </c>
      <c r="C193" s="14" t="s">
        <v>460</v>
      </c>
      <c r="D193" s="22" t="s">
        <v>461</v>
      </c>
      <c r="E193" s="15" t="s">
        <v>54</v>
      </c>
      <c r="F193" s="48">
        <v>120</v>
      </c>
      <c r="G193" s="49">
        <v>253.04</v>
      </c>
      <c r="H193" s="50">
        <v>0.28920000000000001</v>
      </c>
      <c r="I193" s="69">
        <f t="shared" si="63"/>
        <v>326.21916800000002</v>
      </c>
      <c r="J193" s="30">
        <f t="shared" si="64"/>
        <v>0</v>
      </c>
      <c r="K193" s="29">
        <f t="shared" si="65"/>
        <v>326.21916800000002</v>
      </c>
      <c r="L193" s="47">
        <f t="shared" si="66"/>
        <v>39146.300160000006</v>
      </c>
      <c r="M193" s="81"/>
      <c r="N193" s="96"/>
    </row>
    <row r="194" spans="1:14" ht="56.25">
      <c r="A194" s="97" t="s">
        <v>466</v>
      </c>
      <c r="B194" s="14" t="s">
        <v>39</v>
      </c>
      <c r="C194" s="14">
        <v>95472</v>
      </c>
      <c r="D194" s="22" t="s">
        <v>467</v>
      </c>
      <c r="E194" s="15" t="s">
        <v>54</v>
      </c>
      <c r="F194" s="48">
        <v>28</v>
      </c>
      <c r="G194" s="49">
        <v>779.45</v>
      </c>
      <c r="H194" s="50">
        <v>0.28920000000000001</v>
      </c>
      <c r="I194" s="69">
        <f t="shared" si="63"/>
        <v>1004.8669400000001</v>
      </c>
      <c r="J194" s="30">
        <f t="shared" si="64"/>
        <v>0</v>
      </c>
      <c r="K194" s="29">
        <f t="shared" si="65"/>
        <v>1004.8669400000001</v>
      </c>
      <c r="L194" s="47">
        <f t="shared" si="66"/>
        <v>28136.274320000004</v>
      </c>
      <c r="M194" s="81"/>
      <c r="N194" s="96"/>
    </row>
    <row r="195" spans="1:14" ht="22.5">
      <c r="A195" s="97" t="s">
        <v>468</v>
      </c>
      <c r="B195" s="14" t="s">
        <v>32</v>
      </c>
      <c r="C195" s="14">
        <v>202354</v>
      </c>
      <c r="D195" s="22" t="s">
        <v>469</v>
      </c>
      <c r="E195" s="15" t="s">
        <v>54</v>
      </c>
      <c r="F195" s="48">
        <v>28</v>
      </c>
      <c r="G195" s="49">
        <v>277.24</v>
      </c>
      <c r="H195" s="50">
        <v>0.28920000000000001</v>
      </c>
      <c r="I195" s="69">
        <f t="shared" si="63"/>
        <v>357.41780800000004</v>
      </c>
      <c r="J195" s="30">
        <f t="shared" si="64"/>
        <v>0</v>
      </c>
      <c r="K195" s="29">
        <f t="shared" si="65"/>
        <v>357.41780800000004</v>
      </c>
      <c r="L195" s="47">
        <f t="shared" si="66"/>
        <v>10007.698624000001</v>
      </c>
      <c r="M195" s="81"/>
      <c r="N195" s="96"/>
    </row>
    <row r="196" spans="1:14" ht="22.5">
      <c r="A196" s="97" t="s">
        <v>470</v>
      </c>
      <c r="B196" s="14" t="s">
        <v>32</v>
      </c>
      <c r="C196" s="14">
        <v>202329</v>
      </c>
      <c r="D196" s="22" t="s">
        <v>471</v>
      </c>
      <c r="E196" s="15" t="s">
        <v>54</v>
      </c>
      <c r="F196" s="48">
        <v>28</v>
      </c>
      <c r="G196" s="49">
        <v>373.54</v>
      </c>
      <c r="H196" s="50">
        <v>0.28920000000000001</v>
      </c>
      <c r="I196" s="69">
        <f t="shared" si="63"/>
        <v>481.56776800000006</v>
      </c>
      <c r="J196" s="30">
        <f t="shared" si="64"/>
        <v>0</v>
      </c>
      <c r="K196" s="29">
        <f t="shared" si="65"/>
        <v>481.56776800000006</v>
      </c>
      <c r="L196" s="47">
        <f t="shared" si="66"/>
        <v>13483.897504000002</v>
      </c>
      <c r="M196" s="81"/>
      <c r="N196" s="96"/>
    </row>
    <row r="197" spans="1:14" ht="56.25">
      <c r="A197" s="97" t="s">
        <v>472</v>
      </c>
      <c r="B197" s="14" t="s">
        <v>39</v>
      </c>
      <c r="C197" s="14" t="s">
        <v>473</v>
      </c>
      <c r="D197" s="22" t="s">
        <v>474</v>
      </c>
      <c r="E197" s="15" t="s">
        <v>54</v>
      </c>
      <c r="F197" s="48">
        <v>14</v>
      </c>
      <c r="G197" s="49">
        <v>808.89</v>
      </c>
      <c r="H197" s="50">
        <v>0.28920000000000001</v>
      </c>
      <c r="I197" s="69">
        <f t="shared" si="63"/>
        <v>1042.8209880000002</v>
      </c>
      <c r="J197" s="30">
        <f t="shared" si="64"/>
        <v>0</v>
      </c>
      <c r="K197" s="29">
        <f t="shared" si="65"/>
        <v>1042.8209880000002</v>
      </c>
      <c r="L197" s="47">
        <f t="shared" si="66"/>
        <v>14599.493832000002</v>
      </c>
      <c r="M197" s="81"/>
      <c r="N197" s="96"/>
    </row>
    <row r="198" spans="1:14" ht="56.25">
      <c r="A198" s="97" t="s">
        <v>475</v>
      </c>
      <c r="B198" s="14" t="s">
        <v>39</v>
      </c>
      <c r="C198" s="14">
        <v>86936</v>
      </c>
      <c r="D198" s="22" t="s">
        <v>476</v>
      </c>
      <c r="E198" s="15" t="s">
        <v>54</v>
      </c>
      <c r="F198" s="48">
        <v>14</v>
      </c>
      <c r="G198" s="49">
        <v>376.08</v>
      </c>
      <c r="H198" s="50">
        <v>0.28920000000000001</v>
      </c>
      <c r="I198" s="69">
        <f t="shared" si="63"/>
        <v>484.84233600000005</v>
      </c>
      <c r="J198" s="30">
        <f t="shared" si="64"/>
        <v>0</v>
      </c>
      <c r="K198" s="29">
        <f t="shared" si="65"/>
        <v>484.84233600000005</v>
      </c>
      <c r="L198" s="47">
        <f t="shared" si="66"/>
        <v>6787.7927040000004</v>
      </c>
      <c r="M198" s="81"/>
      <c r="N198" s="96"/>
    </row>
    <row r="199" spans="1:14" ht="33.75">
      <c r="A199" s="97" t="s">
        <v>477</v>
      </c>
      <c r="B199" s="14" t="s">
        <v>39</v>
      </c>
      <c r="C199" s="14">
        <v>86909</v>
      </c>
      <c r="D199" s="22" t="s">
        <v>478</v>
      </c>
      <c r="E199" s="15" t="s">
        <v>54</v>
      </c>
      <c r="F199" s="48">
        <v>14</v>
      </c>
      <c r="G199" s="49">
        <v>85.7</v>
      </c>
      <c r="H199" s="50">
        <v>0.28920000000000001</v>
      </c>
      <c r="I199" s="69">
        <f t="shared" si="63"/>
        <v>110.48444000000002</v>
      </c>
      <c r="J199" s="30">
        <f t="shared" si="64"/>
        <v>0</v>
      </c>
      <c r="K199" s="29">
        <f t="shared" si="65"/>
        <v>110.48444000000002</v>
      </c>
      <c r="L199" s="47">
        <f t="shared" si="66"/>
        <v>1546.7821600000002</v>
      </c>
      <c r="M199" s="81"/>
      <c r="N199" s="96"/>
    </row>
    <row r="200" spans="1:14" ht="33.75">
      <c r="A200" s="97" t="s">
        <v>479</v>
      </c>
      <c r="B200" s="14" t="s">
        <v>39</v>
      </c>
      <c r="C200" s="14">
        <v>86911</v>
      </c>
      <c r="D200" s="22" t="s">
        <v>480</v>
      </c>
      <c r="E200" s="15" t="s">
        <v>54</v>
      </c>
      <c r="F200" s="48">
        <v>42</v>
      </c>
      <c r="G200" s="49">
        <v>36.72</v>
      </c>
      <c r="H200" s="50">
        <v>0.28920000000000001</v>
      </c>
      <c r="I200" s="69">
        <f t="shared" si="63"/>
        <v>47.339424000000001</v>
      </c>
      <c r="J200" s="30">
        <f t="shared" si="64"/>
        <v>0</v>
      </c>
      <c r="K200" s="29">
        <f t="shared" si="65"/>
        <v>47.339424000000001</v>
      </c>
      <c r="L200" s="47">
        <f t="shared" si="66"/>
        <v>1988.2558080000001</v>
      </c>
      <c r="M200" s="81"/>
      <c r="N200" s="96"/>
    </row>
    <row r="201" spans="1:14" ht="22.5">
      <c r="A201" s="97" t="s">
        <v>481</v>
      </c>
      <c r="B201" s="14" t="s">
        <v>39</v>
      </c>
      <c r="C201" s="14" t="s">
        <v>482</v>
      </c>
      <c r="D201" s="22" t="s">
        <v>483</v>
      </c>
      <c r="E201" s="15" t="s">
        <v>54</v>
      </c>
      <c r="F201" s="48">
        <v>28</v>
      </c>
      <c r="G201" s="49">
        <v>537.6</v>
      </c>
      <c r="H201" s="50">
        <v>0.28920000000000001</v>
      </c>
      <c r="I201" s="69">
        <f t="shared" si="63"/>
        <v>693.07392000000004</v>
      </c>
      <c r="J201" s="30">
        <f t="shared" si="64"/>
        <v>0</v>
      </c>
      <c r="K201" s="29">
        <f t="shared" si="65"/>
        <v>693.07392000000004</v>
      </c>
      <c r="L201" s="47">
        <f t="shared" si="66"/>
        <v>19406.069760000002</v>
      </c>
      <c r="M201" s="81"/>
      <c r="N201" s="96"/>
    </row>
    <row r="202" spans="1:14" ht="33.75">
      <c r="A202" s="97" t="s">
        <v>484</v>
      </c>
      <c r="B202" s="14" t="s">
        <v>39</v>
      </c>
      <c r="C202" s="14" t="s">
        <v>485</v>
      </c>
      <c r="D202" s="22" t="s">
        <v>486</v>
      </c>
      <c r="E202" s="15" t="s">
        <v>54</v>
      </c>
      <c r="F202" s="48">
        <v>108</v>
      </c>
      <c r="G202" s="49">
        <v>71.680000000000007</v>
      </c>
      <c r="H202" s="50">
        <v>0.28920000000000001</v>
      </c>
      <c r="I202" s="69">
        <f t="shared" si="63"/>
        <v>92.409856000000019</v>
      </c>
      <c r="J202" s="30">
        <f t="shared" si="64"/>
        <v>0</v>
      </c>
      <c r="K202" s="29">
        <f t="shared" si="65"/>
        <v>92.409856000000019</v>
      </c>
      <c r="L202" s="47">
        <f t="shared" si="66"/>
        <v>9980.2644480000017</v>
      </c>
      <c r="M202" s="81"/>
      <c r="N202" s="96"/>
    </row>
    <row r="203" spans="1:14" ht="22.5">
      <c r="A203" s="97" t="s">
        <v>487</v>
      </c>
      <c r="B203" s="14" t="s">
        <v>32</v>
      </c>
      <c r="C203" s="14">
        <v>190414</v>
      </c>
      <c r="D203" s="22" t="s">
        <v>488</v>
      </c>
      <c r="E203" s="15" t="s">
        <v>54</v>
      </c>
      <c r="F203" s="48">
        <v>28</v>
      </c>
      <c r="G203" s="49">
        <v>121.21</v>
      </c>
      <c r="H203" s="50">
        <v>0.28920000000000001</v>
      </c>
      <c r="I203" s="69">
        <f t="shared" si="63"/>
        <v>156.26393200000001</v>
      </c>
      <c r="J203" s="30">
        <f t="shared" si="64"/>
        <v>0</v>
      </c>
      <c r="K203" s="29">
        <f t="shared" si="65"/>
        <v>156.26393200000001</v>
      </c>
      <c r="L203" s="47">
        <f t="shared" si="66"/>
        <v>4375.3900960000001</v>
      </c>
      <c r="M203" s="81"/>
      <c r="N203" s="96"/>
    </row>
    <row r="204" spans="1:14" ht="22.5">
      <c r="A204" s="95" t="s">
        <v>489</v>
      </c>
      <c r="B204" s="21"/>
      <c r="C204" s="21"/>
      <c r="D204" s="52" t="s">
        <v>490</v>
      </c>
      <c r="E204" s="23"/>
      <c r="F204" s="53"/>
      <c r="G204" s="54"/>
      <c r="H204" s="55"/>
      <c r="I204" s="56"/>
      <c r="J204" s="57"/>
      <c r="K204" s="37"/>
      <c r="L204" s="58"/>
      <c r="M204" s="76">
        <f>SUM(L205:L216)</f>
        <v>211061.30786752002</v>
      </c>
      <c r="N204" s="96"/>
    </row>
    <row r="205" spans="1:14" ht="22.5">
      <c r="A205" s="97" t="s">
        <v>491</v>
      </c>
      <c r="B205" s="14" t="s">
        <v>32</v>
      </c>
      <c r="C205" s="14">
        <v>190008</v>
      </c>
      <c r="D205" s="22" t="s">
        <v>492</v>
      </c>
      <c r="E205" s="15" t="s">
        <v>54</v>
      </c>
      <c r="F205" s="48">
        <v>148</v>
      </c>
      <c r="G205" s="49">
        <v>73.099999999999994</v>
      </c>
      <c r="H205" s="50">
        <v>0.28920000000000001</v>
      </c>
      <c r="I205" s="69">
        <f t="shared" ref="I205:I216" si="67">G205*(1+H205)</f>
        <v>94.240520000000004</v>
      </c>
      <c r="J205" s="30">
        <f t="shared" ref="J205:J216" si="68">$J$706</f>
        <v>0</v>
      </c>
      <c r="K205" s="29">
        <f t="shared" ref="K205:K216" si="69">I205*(1-J205)</f>
        <v>94.240520000000004</v>
      </c>
      <c r="L205" s="47">
        <f t="shared" ref="L205:L216" si="70">K205*F205</f>
        <v>13947.596960000001</v>
      </c>
      <c r="M205" s="81"/>
      <c r="N205" s="96"/>
    </row>
    <row r="206" spans="1:14" ht="15">
      <c r="A206" s="97" t="s">
        <v>493</v>
      </c>
      <c r="B206" s="14" t="s">
        <v>32</v>
      </c>
      <c r="C206" s="14">
        <v>190029</v>
      </c>
      <c r="D206" s="22" t="s">
        <v>494</v>
      </c>
      <c r="E206" s="15" t="s">
        <v>54</v>
      </c>
      <c r="F206" s="48">
        <v>80</v>
      </c>
      <c r="G206" s="49">
        <v>245.86</v>
      </c>
      <c r="H206" s="50">
        <v>0.28920000000000001</v>
      </c>
      <c r="I206" s="69">
        <f t="shared" si="67"/>
        <v>316.96271200000007</v>
      </c>
      <c r="J206" s="30">
        <f t="shared" si="68"/>
        <v>0</v>
      </c>
      <c r="K206" s="29">
        <f t="shared" si="69"/>
        <v>316.96271200000007</v>
      </c>
      <c r="L206" s="47">
        <f t="shared" si="70"/>
        <v>25357.016960000004</v>
      </c>
      <c r="M206" s="81"/>
      <c r="N206" s="96"/>
    </row>
    <row r="207" spans="1:14" ht="33.75">
      <c r="A207" s="97" t="s">
        <v>495</v>
      </c>
      <c r="B207" s="14" t="s">
        <v>39</v>
      </c>
      <c r="C207" s="14">
        <v>95547</v>
      </c>
      <c r="D207" s="22" t="s">
        <v>496</v>
      </c>
      <c r="E207" s="15" t="s">
        <v>54</v>
      </c>
      <c r="F207" s="48">
        <v>136</v>
      </c>
      <c r="G207" s="49">
        <v>47.85</v>
      </c>
      <c r="H207" s="50">
        <v>0.28920000000000001</v>
      </c>
      <c r="I207" s="69">
        <f t="shared" si="67"/>
        <v>61.688220000000008</v>
      </c>
      <c r="J207" s="30">
        <f t="shared" si="68"/>
        <v>0</v>
      </c>
      <c r="K207" s="29">
        <f t="shared" si="69"/>
        <v>61.688220000000008</v>
      </c>
      <c r="L207" s="47">
        <f t="shared" si="70"/>
        <v>8389.597920000002</v>
      </c>
      <c r="M207" s="81"/>
      <c r="N207" s="96"/>
    </row>
    <row r="208" spans="1:14" ht="22.5">
      <c r="A208" s="97" t="s">
        <v>497</v>
      </c>
      <c r="B208" s="14" t="s">
        <v>39</v>
      </c>
      <c r="C208" s="14" t="s">
        <v>498</v>
      </c>
      <c r="D208" s="22" t="s">
        <v>499</v>
      </c>
      <c r="E208" s="15" t="s">
        <v>171</v>
      </c>
      <c r="F208" s="48">
        <v>90.72</v>
      </c>
      <c r="G208" s="49">
        <v>322.23</v>
      </c>
      <c r="H208" s="50">
        <v>0.28920000000000001</v>
      </c>
      <c r="I208" s="69">
        <f t="shared" si="67"/>
        <v>415.41891600000008</v>
      </c>
      <c r="J208" s="30">
        <f t="shared" si="68"/>
        <v>0</v>
      </c>
      <c r="K208" s="29">
        <f t="shared" si="69"/>
        <v>415.41891600000008</v>
      </c>
      <c r="L208" s="47">
        <f t="shared" si="70"/>
        <v>37686.804059520007</v>
      </c>
      <c r="M208" s="81"/>
      <c r="N208" s="96"/>
    </row>
    <row r="209" spans="1:14" ht="22.5">
      <c r="A209" s="97" t="s">
        <v>500</v>
      </c>
      <c r="B209" s="14" t="s">
        <v>39</v>
      </c>
      <c r="C209" s="14" t="s">
        <v>498</v>
      </c>
      <c r="D209" s="22" t="s">
        <v>501</v>
      </c>
      <c r="E209" s="15" t="s">
        <v>171</v>
      </c>
      <c r="F209" s="48">
        <v>28</v>
      </c>
      <c r="G209" s="49">
        <v>322.23</v>
      </c>
      <c r="H209" s="50">
        <v>0.28920000000000001</v>
      </c>
      <c r="I209" s="69">
        <f t="shared" si="67"/>
        <v>415.41891600000008</v>
      </c>
      <c r="J209" s="30">
        <f t="shared" si="68"/>
        <v>0</v>
      </c>
      <c r="K209" s="29">
        <f t="shared" si="69"/>
        <v>415.41891600000008</v>
      </c>
      <c r="L209" s="47">
        <f t="shared" si="70"/>
        <v>11631.729648000002</v>
      </c>
      <c r="M209" s="81"/>
      <c r="N209" s="96"/>
    </row>
    <row r="210" spans="1:14" ht="15">
      <c r="A210" s="97" t="s">
        <v>502</v>
      </c>
      <c r="B210" s="14" t="s">
        <v>32</v>
      </c>
      <c r="C210" s="14">
        <v>190045</v>
      </c>
      <c r="D210" s="22" t="s">
        <v>503</v>
      </c>
      <c r="E210" s="15" t="s">
        <v>54</v>
      </c>
      <c r="F210" s="48">
        <v>14</v>
      </c>
      <c r="G210" s="49">
        <v>48.77</v>
      </c>
      <c r="H210" s="50">
        <v>0.28920000000000001</v>
      </c>
      <c r="I210" s="69">
        <f t="shared" si="67"/>
        <v>62.87428400000001</v>
      </c>
      <c r="J210" s="30">
        <f t="shared" si="68"/>
        <v>0</v>
      </c>
      <c r="K210" s="29">
        <f t="shared" si="69"/>
        <v>62.87428400000001</v>
      </c>
      <c r="L210" s="47">
        <f t="shared" si="70"/>
        <v>880.23997600000018</v>
      </c>
      <c r="M210" s="81"/>
      <c r="N210" s="96"/>
    </row>
    <row r="211" spans="1:14" ht="33.75">
      <c r="A211" s="97" t="s">
        <v>504</v>
      </c>
      <c r="B211" s="14" t="s">
        <v>39</v>
      </c>
      <c r="C211" s="14">
        <v>100867</v>
      </c>
      <c r="D211" s="22" t="s">
        <v>505</v>
      </c>
      <c r="E211" s="15" t="s">
        <v>54</v>
      </c>
      <c r="F211" s="48">
        <v>56</v>
      </c>
      <c r="G211" s="49">
        <v>236.84</v>
      </c>
      <c r="H211" s="50">
        <v>0.28920000000000001</v>
      </c>
      <c r="I211" s="69">
        <f t="shared" si="67"/>
        <v>305.33412800000002</v>
      </c>
      <c r="J211" s="30">
        <f t="shared" si="68"/>
        <v>0</v>
      </c>
      <c r="K211" s="29">
        <f t="shared" si="69"/>
        <v>305.33412800000002</v>
      </c>
      <c r="L211" s="47">
        <f t="shared" si="70"/>
        <v>17098.711168000002</v>
      </c>
      <c r="M211" s="81"/>
      <c r="N211" s="96"/>
    </row>
    <row r="212" spans="1:14" ht="22.5">
      <c r="A212" s="97" t="s">
        <v>506</v>
      </c>
      <c r="B212" s="14" t="s">
        <v>32</v>
      </c>
      <c r="C212" s="14">
        <v>202325</v>
      </c>
      <c r="D212" s="22" t="s">
        <v>507</v>
      </c>
      <c r="E212" s="15" t="s">
        <v>54</v>
      </c>
      <c r="F212" s="48">
        <v>28</v>
      </c>
      <c r="G212" s="49">
        <v>360.03</v>
      </c>
      <c r="H212" s="50">
        <v>0.28920000000000001</v>
      </c>
      <c r="I212" s="69">
        <f t="shared" si="67"/>
        <v>464.15067600000003</v>
      </c>
      <c r="J212" s="30">
        <f t="shared" si="68"/>
        <v>0</v>
      </c>
      <c r="K212" s="29">
        <f t="shared" si="69"/>
        <v>464.15067600000003</v>
      </c>
      <c r="L212" s="47">
        <f t="shared" si="70"/>
        <v>12996.218928</v>
      </c>
      <c r="M212" s="81"/>
      <c r="N212" s="96"/>
    </row>
    <row r="213" spans="1:14" ht="15">
      <c r="A213" s="97" t="s">
        <v>508</v>
      </c>
      <c r="B213" s="14" t="s">
        <v>199</v>
      </c>
      <c r="C213" s="14"/>
      <c r="D213" s="22" t="s">
        <v>509</v>
      </c>
      <c r="E213" s="15" t="s">
        <v>54</v>
      </c>
      <c r="F213" s="48">
        <v>28</v>
      </c>
      <c r="G213" s="49">
        <v>74</v>
      </c>
      <c r="H213" s="50">
        <v>0.28920000000000001</v>
      </c>
      <c r="I213" s="69">
        <f t="shared" si="67"/>
        <v>95.400800000000004</v>
      </c>
      <c r="J213" s="30">
        <f t="shared" si="68"/>
        <v>0</v>
      </c>
      <c r="K213" s="29">
        <f t="shared" si="69"/>
        <v>95.400800000000004</v>
      </c>
      <c r="L213" s="47">
        <f t="shared" si="70"/>
        <v>2671.2224000000001</v>
      </c>
      <c r="M213" s="81"/>
      <c r="N213" s="96"/>
    </row>
    <row r="214" spans="1:14" ht="22.5">
      <c r="A214" s="97" t="s">
        <v>510</v>
      </c>
      <c r="B214" s="14" t="s">
        <v>32</v>
      </c>
      <c r="C214" s="14">
        <v>790.17</v>
      </c>
      <c r="D214" s="22" t="s">
        <v>511</v>
      </c>
      <c r="E214" s="15" t="s">
        <v>54</v>
      </c>
      <c r="F214" s="48">
        <v>28</v>
      </c>
      <c r="G214" s="49">
        <v>790.17</v>
      </c>
      <c r="H214" s="50">
        <v>0.28920000000000001</v>
      </c>
      <c r="I214" s="69">
        <f t="shared" si="67"/>
        <v>1018.6871640000001</v>
      </c>
      <c r="J214" s="30">
        <f t="shared" si="68"/>
        <v>0</v>
      </c>
      <c r="K214" s="29">
        <f t="shared" si="69"/>
        <v>1018.6871640000001</v>
      </c>
      <c r="L214" s="47">
        <f t="shared" si="70"/>
        <v>28523.240592000002</v>
      </c>
      <c r="M214" s="81"/>
      <c r="N214" s="96"/>
    </row>
    <row r="215" spans="1:14" ht="33.75">
      <c r="A215" s="97" t="s">
        <v>512</v>
      </c>
      <c r="B215" s="14" t="s">
        <v>39</v>
      </c>
      <c r="C215" s="14" t="s">
        <v>513</v>
      </c>
      <c r="D215" s="22" t="s">
        <v>514</v>
      </c>
      <c r="E215" s="15" t="s">
        <v>54</v>
      </c>
      <c r="F215" s="48">
        <v>112</v>
      </c>
      <c r="G215" s="49">
        <v>285.24</v>
      </c>
      <c r="H215" s="50">
        <v>0.28920000000000001</v>
      </c>
      <c r="I215" s="69">
        <f t="shared" si="67"/>
        <v>367.73140800000004</v>
      </c>
      <c r="J215" s="30">
        <f t="shared" si="68"/>
        <v>0</v>
      </c>
      <c r="K215" s="29">
        <f t="shared" si="69"/>
        <v>367.73140800000004</v>
      </c>
      <c r="L215" s="47">
        <f t="shared" si="70"/>
        <v>41185.917696000004</v>
      </c>
      <c r="M215" s="81"/>
      <c r="N215" s="96"/>
    </row>
    <row r="216" spans="1:14" ht="33.75">
      <c r="A216" s="97" t="s">
        <v>515</v>
      </c>
      <c r="B216" s="14" t="s">
        <v>39</v>
      </c>
      <c r="C216" s="14" t="s">
        <v>516</v>
      </c>
      <c r="D216" s="22" t="s">
        <v>517</v>
      </c>
      <c r="E216" s="15" t="s">
        <v>54</v>
      </c>
      <c r="F216" s="48">
        <v>14</v>
      </c>
      <c r="G216" s="49">
        <v>592.45000000000005</v>
      </c>
      <c r="H216" s="50">
        <v>0.28920000000000001</v>
      </c>
      <c r="I216" s="69">
        <f t="shared" si="67"/>
        <v>763.78654000000017</v>
      </c>
      <c r="J216" s="30">
        <f t="shared" si="68"/>
        <v>0</v>
      </c>
      <c r="K216" s="29">
        <f t="shared" si="69"/>
        <v>763.78654000000017</v>
      </c>
      <c r="L216" s="47">
        <f t="shared" si="70"/>
        <v>10693.011560000003</v>
      </c>
      <c r="M216" s="81"/>
      <c r="N216" s="96"/>
    </row>
    <row r="217" spans="1:14" ht="15">
      <c r="A217" s="98" t="s">
        <v>518</v>
      </c>
      <c r="B217" s="35"/>
      <c r="C217" s="35"/>
      <c r="D217" s="59" t="s">
        <v>519</v>
      </c>
      <c r="E217" s="36"/>
      <c r="F217" s="60"/>
      <c r="G217" s="61"/>
      <c r="H217" s="62"/>
      <c r="I217" s="63"/>
      <c r="J217" s="64"/>
      <c r="K217" s="65"/>
      <c r="L217" s="66"/>
      <c r="M217" s="82"/>
      <c r="N217" s="99">
        <f>SUM(M218:M372)</f>
        <v>7940847.7588994401</v>
      </c>
    </row>
    <row r="218" spans="1:14" ht="15">
      <c r="A218" s="95" t="s">
        <v>520</v>
      </c>
      <c r="B218" s="21"/>
      <c r="C218" s="21"/>
      <c r="D218" s="52" t="s">
        <v>521</v>
      </c>
      <c r="E218" s="23"/>
      <c r="F218" s="53"/>
      <c r="G218" s="54"/>
      <c r="H218" s="55"/>
      <c r="I218" s="56"/>
      <c r="J218" s="57"/>
      <c r="K218" s="37"/>
      <c r="L218" s="58"/>
      <c r="M218" s="76">
        <f>SUM(L219:L221)</f>
        <v>65906.998080000005</v>
      </c>
      <c r="N218" s="96"/>
    </row>
    <row r="219" spans="1:14" ht="33.75">
      <c r="A219" s="97" t="s">
        <v>522</v>
      </c>
      <c r="B219" s="14" t="s">
        <v>39</v>
      </c>
      <c r="C219" s="14">
        <v>90443</v>
      </c>
      <c r="D219" s="22" t="s">
        <v>380</v>
      </c>
      <c r="E219" s="15" t="s">
        <v>46</v>
      </c>
      <c r="F219" s="48">
        <v>2560</v>
      </c>
      <c r="G219" s="49">
        <v>13.98</v>
      </c>
      <c r="H219" s="50">
        <v>0.28920000000000001</v>
      </c>
      <c r="I219" s="69">
        <f t="shared" ref="I219:I221" si="71">G219*(1+H219)</f>
        <v>18.023016000000002</v>
      </c>
      <c r="J219" s="30">
        <f>$J$706</f>
        <v>0</v>
      </c>
      <c r="K219" s="29">
        <f t="shared" ref="K219:K221" si="72">I219*(1-J219)</f>
        <v>18.023016000000002</v>
      </c>
      <c r="L219" s="47">
        <f t="shared" ref="L219:L221" si="73">K219*F219</f>
        <v>46138.920960000003</v>
      </c>
      <c r="M219" s="81"/>
      <c r="N219" s="96"/>
    </row>
    <row r="220" spans="1:14" ht="33.75">
      <c r="A220" s="97" t="s">
        <v>523</v>
      </c>
      <c r="B220" s="14" t="s">
        <v>39</v>
      </c>
      <c r="C220" s="14" t="s">
        <v>297</v>
      </c>
      <c r="D220" s="22" t="s">
        <v>298</v>
      </c>
      <c r="E220" s="15" t="s">
        <v>73</v>
      </c>
      <c r="F220" s="48">
        <v>120</v>
      </c>
      <c r="G220" s="49">
        <v>79.55</v>
      </c>
      <c r="H220" s="50">
        <v>0.28920000000000001</v>
      </c>
      <c r="I220" s="69">
        <f t="shared" si="71"/>
        <v>102.55586000000001</v>
      </c>
      <c r="J220" s="30">
        <f>$J$706</f>
        <v>0</v>
      </c>
      <c r="K220" s="29">
        <f t="shared" si="72"/>
        <v>102.55586000000001</v>
      </c>
      <c r="L220" s="47">
        <f t="shared" si="73"/>
        <v>12306.703200000002</v>
      </c>
      <c r="M220" s="81"/>
      <c r="N220" s="96"/>
    </row>
    <row r="221" spans="1:14" ht="22.5">
      <c r="A221" s="97" t="s">
        <v>524</v>
      </c>
      <c r="B221" s="14" t="s">
        <v>39</v>
      </c>
      <c r="C221" s="14" t="s">
        <v>300</v>
      </c>
      <c r="D221" s="22" t="s">
        <v>301</v>
      </c>
      <c r="E221" s="15" t="s">
        <v>73</v>
      </c>
      <c r="F221" s="48">
        <v>120</v>
      </c>
      <c r="G221" s="49">
        <v>48.23</v>
      </c>
      <c r="H221" s="50">
        <v>0.28920000000000001</v>
      </c>
      <c r="I221" s="69">
        <f t="shared" si="71"/>
        <v>62.178116000000003</v>
      </c>
      <c r="J221" s="30">
        <f>$J$706</f>
        <v>0</v>
      </c>
      <c r="K221" s="29">
        <f t="shared" si="72"/>
        <v>62.178116000000003</v>
      </c>
      <c r="L221" s="47">
        <f t="shared" si="73"/>
        <v>7461.37392</v>
      </c>
      <c r="M221" s="81"/>
      <c r="N221" s="96"/>
    </row>
    <row r="222" spans="1:14" ht="15">
      <c r="A222" s="95" t="s">
        <v>525</v>
      </c>
      <c r="B222" s="21"/>
      <c r="C222" s="21"/>
      <c r="D222" s="52" t="s">
        <v>526</v>
      </c>
      <c r="E222" s="23"/>
      <c r="F222" s="53"/>
      <c r="G222" s="54"/>
      <c r="H222" s="55"/>
      <c r="I222" s="56"/>
      <c r="J222" s="57"/>
      <c r="K222" s="37"/>
      <c r="L222" s="58"/>
      <c r="M222" s="76">
        <f>SUM(L223:L239)</f>
        <v>697653.75143200008</v>
      </c>
      <c r="N222" s="96"/>
    </row>
    <row r="223" spans="1:14" ht="33.75">
      <c r="A223" s="97" t="s">
        <v>527</v>
      </c>
      <c r="B223" s="14" t="s">
        <v>39</v>
      </c>
      <c r="C223" s="14">
        <v>97587</v>
      </c>
      <c r="D223" s="22" t="s">
        <v>528</v>
      </c>
      <c r="E223" s="15" t="s">
        <v>54</v>
      </c>
      <c r="F223" s="48">
        <v>2035</v>
      </c>
      <c r="G223" s="49">
        <v>139.91</v>
      </c>
      <c r="H223" s="50">
        <v>0.28920000000000001</v>
      </c>
      <c r="I223" s="69">
        <f t="shared" ref="I223:I239" si="74">G223*(1+H223)</f>
        <v>180.371972</v>
      </c>
      <c r="J223" s="30">
        <f t="shared" ref="J223:J239" si="75">$J$706</f>
        <v>0</v>
      </c>
      <c r="K223" s="29">
        <f t="shared" ref="K223:K239" si="76">I223*(1-J223)</f>
        <v>180.371972</v>
      </c>
      <c r="L223" s="47">
        <f t="shared" ref="L223:L239" si="77">K223*F223</f>
        <v>367056.96302000002</v>
      </c>
      <c r="M223" s="81"/>
      <c r="N223" s="96"/>
    </row>
    <row r="224" spans="1:14" ht="33.75">
      <c r="A224" s="97" t="s">
        <v>529</v>
      </c>
      <c r="B224" s="14" t="s">
        <v>39</v>
      </c>
      <c r="C224" s="14">
        <v>100906</v>
      </c>
      <c r="D224" s="22" t="s">
        <v>530</v>
      </c>
      <c r="E224" s="15" t="s">
        <v>54</v>
      </c>
      <c r="F224" s="48">
        <v>65</v>
      </c>
      <c r="G224" s="49">
        <v>160.38</v>
      </c>
      <c r="H224" s="50">
        <v>0.28920000000000001</v>
      </c>
      <c r="I224" s="69">
        <f t="shared" si="74"/>
        <v>206.76189600000001</v>
      </c>
      <c r="J224" s="30">
        <f t="shared" si="75"/>
        <v>0</v>
      </c>
      <c r="K224" s="29">
        <f t="shared" si="76"/>
        <v>206.76189600000001</v>
      </c>
      <c r="L224" s="47">
        <f t="shared" si="77"/>
        <v>13439.52324</v>
      </c>
      <c r="M224" s="81"/>
      <c r="N224" s="96"/>
    </row>
    <row r="225" spans="1:14" ht="45">
      <c r="A225" s="97" t="s">
        <v>531</v>
      </c>
      <c r="B225" s="14" t="s">
        <v>39</v>
      </c>
      <c r="C225" s="14">
        <v>97606</v>
      </c>
      <c r="D225" s="22" t="s">
        <v>532</v>
      </c>
      <c r="E225" s="15" t="s">
        <v>54</v>
      </c>
      <c r="F225" s="48">
        <v>168</v>
      </c>
      <c r="G225" s="49">
        <v>63.63</v>
      </c>
      <c r="H225" s="50">
        <v>0.28920000000000001</v>
      </c>
      <c r="I225" s="69">
        <f t="shared" si="74"/>
        <v>82.031796000000014</v>
      </c>
      <c r="J225" s="30">
        <f t="shared" si="75"/>
        <v>0</v>
      </c>
      <c r="K225" s="29">
        <f t="shared" si="76"/>
        <v>82.031796000000014</v>
      </c>
      <c r="L225" s="47">
        <f t="shared" si="77"/>
        <v>13781.341728000003</v>
      </c>
      <c r="M225" s="81"/>
      <c r="N225" s="96"/>
    </row>
    <row r="226" spans="1:14" ht="22.5">
      <c r="A226" s="97" t="s">
        <v>533</v>
      </c>
      <c r="B226" s="14" t="s">
        <v>39</v>
      </c>
      <c r="C226" s="14">
        <v>39387</v>
      </c>
      <c r="D226" s="22" t="s">
        <v>534</v>
      </c>
      <c r="E226" s="15" t="s">
        <v>54</v>
      </c>
      <c r="F226" s="48">
        <v>3986</v>
      </c>
      <c r="G226" s="49">
        <v>16.2</v>
      </c>
      <c r="H226" s="50">
        <v>0.28920000000000001</v>
      </c>
      <c r="I226" s="69">
        <f t="shared" si="74"/>
        <v>20.88504</v>
      </c>
      <c r="J226" s="30">
        <f t="shared" si="75"/>
        <v>0</v>
      </c>
      <c r="K226" s="29">
        <f t="shared" si="76"/>
        <v>20.88504</v>
      </c>
      <c r="L226" s="47">
        <f t="shared" si="77"/>
        <v>83247.769440000004</v>
      </c>
      <c r="M226" s="81"/>
      <c r="N226" s="96"/>
    </row>
    <row r="227" spans="1:14" ht="22.5">
      <c r="A227" s="97" t="s">
        <v>535</v>
      </c>
      <c r="B227" s="14" t="s">
        <v>39</v>
      </c>
      <c r="C227" s="14">
        <v>38194</v>
      </c>
      <c r="D227" s="22" t="s">
        <v>536</v>
      </c>
      <c r="E227" s="15" t="s">
        <v>54</v>
      </c>
      <c r="F227" s="48">
        <v>180</v>
      </c>
      <c r="G227" s="49">
        <v>8.4499999999999993</v>
      </c>
      <c r="H227" s="50">
        <v>0.28920000000000001</v>
      </c>
      <c r="I227" s="69">
        <f t="shared" si="74"/>
        <v>10.893739999999999</v>
      </c>
      <c r="J227" s="30">
        <f t="shared" si="75"/>
        <v>0</v>
      </c>
      <c r="K227" s="29">
        <f t="shared" si="76"/>
        <v>10.893739999999999</v>
      </c>
      <c r="L227" s="47">
        <f t="shared" si="77"/>
        <v>1960.8731999999998</v>
      </c>
      <c r="M227" s="81"/>
      <c r="N227" s="96"/>
    </row>
    <row r="228" spans="1:14" ht="22.5">
      <c r="A228" s="97" t="s">
        <v>537</v>
      </c>
      <c r="B228" s="14" t="s">
        <v>32</v>
      </c>
      <c r="C228" s="14">
        <v>67639</v>
      </c>
      <c r="D228" s="22" t="s">
        <v>538</v>
      </c>
      <c r="E228" s="15" t="s">
        <v>54</v>
      </c>
      <c r="F228" s="48">
        <v>100</v>
      </c>
      <c r="G228" s="49">
        <v>145.91999999999999</v>
      </c>
      <c r="H228" s="50">
        <v>0.28920000000000001</v>
      </c>
      <c r="I228" s="69">
        <f t="shared" si="74"/>
        <v>188.12006400000001</v>
      </c>
      <c r="J228" s="30">
        <f t="shared" si="75"/>
        <v>0</v>
      </c>
      <c r="K228" s="29">
        <f t="shared" si="76"/>
        <v>188.12006400000001</v>
      </c>
      <c r="L228" s="47">
        <f t="shared" si="77"/>
        <v>18812.006400000002</v>
      </c>
      <c r="M228" s="81"/>
      <c r="N228" s="96"/>
    </row>
    <row r="229" spans="1:14" ht="22.5">
      <c r="A229" s="97" t="s">
        <v>539</v>
      </c>
      <c r="B229" s="14" t="s">
        <v>32</v>
      </c>
      <c r="C229" s="14">
        <v>60416</v>
      </c>
      <c r="D229" s="22" t="s">
        <v>540</v>
      </c>
      <c r="E229" s="15" t="s">
        <v>54</v>
      </c>
      <c r="F229" s="48">
        <v>54</v>
      </c>
      <c r="G229" s="49">
        <v>172.94</v>
      </c>
      <c r="H229" s="50">
        <v>0.28920000000000001</v>
      </c>
      <c r="I229" s="69">
        <f t="shared" si="74"/>
        <v>222.95424800000001</v>
      </c>
      <c r="J229" s="30">
        <f t="shared" si="75"/>
        <v>0</v>
      </c>
      <c r="K229" s="29">
        <f t="shared" si="76"/>
        <v>222.95424800000001</v>
      </c>
      <c r="L229" s="47">
        <f t="shared" si="77"/>
        <v>12039.529392</v>
      </c>
      <c r="M229" s="81"/>
      <c r="N229" s="96"/>
    </row>
    <row r="230" spans="1:14" ht="33.75">
      <c r="A230" s="97" t="s">
        <v>541</v>
      </c>
      <c r="B230" s="14" t="s">
        <v>39</v>
      </c>
      <c r="C230" s="14" t="s">
        <v>542</v>
      </c>
      <c r="D230" s="22" t="s">
        <v>543</v>
      </c>
      <c r="E230" s="15" t="s">
        <v>54</v>
      </c>
      <c r="F230" s="48">
        <v>66</v>
      </c>
      <c r="G230" s="49">
        <v>57</v>
      </c>
      <c r="H230" s="50">
        <v>0.28920000000000001</v>
      </c>
      <c r="I230" s="69">
        <f t="shared" si="74"/>
        <v>73.484400000000008</v>
      </c>
      <c r="J230" s="30">
        <f t="shared" si="75"/>
        <v>0</v>
      </c>
      <c r="K230" s="29">
        <f t="shared" si="76"/>
        <v>73.484400000000008</v>
      </c>
      <c r="L230" s="47">
        <f t="shared" si="77"/>
        <v>4849.9704000000002</v>
      </c>
      <c r="M230" s="81"/>
      <c r="N230" s="96"/>
    </row>
    <row r="231" spans="1:14" ht="33.75">
      <c r="A231" s="97" t="s">
        <v>544</v>
      </c>
      <c r="B231" s="14" t="s">
        <v>39</v>
      </c>
      <c r="C231" s="14" t="s">
        <v>545</v>
      </c>
      <c r="D231" s="22" t="s">
        <v>546</v>
      </c>
      <c r="E231" s="15" t="s">
        <v>54</v>
      </c>
      <c r="F231" s="48">
        <v>125</v>
      </c>
      <c r="G231" s="49">
        <v>22.45</v>
      </c>
      <c r="H231" s="50">
        <v>0.28920000000000001</v>
      </c>
      <c r="I231" s="69">
        <f t="shared" si="74"/>
        <v>28.942540000000001</v>
      </c>
      <c r="J231" s="30">
        <f t="shared" si="75"/>
        <v>0</v>
      </c>
      <c r="K231" s="29">
        <f t="shared" si="76"/>
        <v>28.942540000000001</v>
      </c>
      <c r="L231" s="47">
        <f t="shared" si="77"/>
        <v>3617.8175000000001</v>
      </c>
      <c r="M231" s="81"/>
      <c r="N231" s="96"/>
    </row>
    <row r="232" spans="1:14" ht="33.75">
      <c r="A232" s="97" t="s">
        <v>547</v>
      </c>
      <c r="B232" s="14" t="s">
        <v>39</v>
      </c>
      <c r="C232" s="14" t="s">
        <v>548</v>
      </c>
      <c r="D232" s="22" t="s">
        <v>549</v>
      </c>
      <c r="E232" s="15" t="s">
        <v>54</v>
      </c>
      <c r="F232" s="48">
        <v>148</v>
      </c>
      <c r="G232" s="49">
        <v>35.49</v>
      </c>
      <c r="H232" s="50">
        <v>0.28920000000000001</v>
      </c>
      <c r="I232" s="69">
        <f t="shared" si="74"/>
        <v>45.75370800000001</v>
      </c>
      <c r="J232" s="30">
        <f t="shared" si="75"/>
        <v>0</v>
      </c>
      <c r="K232" s="29">
        <f t="shared" si="76"/>
        <v>45.75370800000001</v>
      </c>
      <c r="L232" s="47">
        <f t="shared" si="77"/>
        <v>6771.5487840000014</v>
      </c>
      <c r="M232" s="81"/>
      <c r="N232" s="96"/>
    </row>
    <row r="233" spans="1:14" ht="33.75">
      <c r="A233" s="97" t="s">
        <v>550</v>
      </c>
      <c r="B233" s="14" t="s">
        <v>39</v>
      </c>
      <c r="C233" s="14" t="s">
        <v>551</v>
      </c>
      <c r="D233" s="22" t="s">
        <v>552</v>
      </c>
      <c r="E233" s="15" t="s">
        <v>54</v>
      </c>
      <c r="F233" s="48">
        <v>33</v>
      </c>
      <c r="G233" s="49">
        <v>48.51</v>
      </c>
      <c r="H233" s="50">
        <v>0.28920000000000001</v>
      </c>
      <c r="I233" s="69">
        <f t="shared" si="74"/>
        <v>62.539092000000004</v>
      </c>
      <c r="J233" s="30">
        <f t="shared" si="75"/>
        <v>0</v>
      </c>
      <c r="K233" s="29">
        <f t="shared" si="76"/>
        <v>62.539092000000004</v>
      </c>
      <c r="L233" s="47">
        <f t="shared" si="77"/>
        <v>2063.7900360000003</v>
      </c>
      <c r="M233" s="81"/>
      <c r="N233" s="96"/>
    </row>
    <row r="234" spans="1:14" ht="33.75">
      <c r="A234" s="97" t="s">
        <v>553</v>
      </c>
      <c r="B234" s="14" t="s">
        <v>39</v>
      </c>
      <c r="C234" s="14" t="s">
        <v>554</v>
      </c>
      <c r="D234" s="22" t="s">
        <v>555</v>
      </c>
      <c r="E234" s="15" t="s">
        <v>54</v>
      </c>
      <c r="F234" s="48">
        <v>665</v>
      </c>
      <c r="G234" s="49">
        <v>44.5</v>
      </c>
      <c r="H234" s="50">
        <v>0.28920000000000001</v>
      </c>
      <c r="I234" s="69">
        <f t="shared" si="74"/>
        <v>57.369400000000006</v>
      </c>
      <c r="J234" s="30">
        <f t="shared" si="75"/>
        <v>0</v>
      </c>
      <c r="K234" s="29">
        <f t="shared" si="76"/>
        <v>57.369400000000006</v>
      </c>
      <c r="L234" s="47">
        <f t="shared" si="77"/>
        <v>38150.651000000005</v>
      </c>
      <c r="M234" s="81"/>
      <c r="N234" s="96"/>
    </row>
    <row r="235" spans="1:14" ht="33.75">
      <c r="A235" s="97" t="s">
        <v>556</v>
      </c>
      <c r="B235" s="14" t="s">
        <v>39</v>
      </c>
      <c r="C235" s="14" t="s">
        <v>557</v>
      </c>
      <c r="D235" s="22" t="s">
        <v>558</v>
      </c>
      <c r="E235" s="15" t="s">
        <v>54</v>
      </c>
      <c r="F235" s="48">
        <v>1044</v>
      </c>
      <c r="G235" s="49">
        <v>35.53</v>
      </c>
      <c r="H235" s="50">
        <v>0.28920000000000001</v>
      </c>
      <c r="I235" s="69">
        <f t="shared" si="74"/>
        <v>45.805276000000006</v>
      </c>
      <c r="J235" s="30">
        <f t="shared" si="75"/>
        <v>0</v>
      </c>
      <c r="K235" s="29">
        <f t="shared" si="76"/>
        <v>45.805276000000006</v>
      </c>
      <c r="L235" s="47">
        <f t="shared" si="77"/>
        <v>47820.708144000004</v>
      </c>
      <c r="M235" s="81"/>
      <c r="N235" s="96"/>
    </row>
    <row r="236" spans="1:14" ht="45">
      <c r="A236" s="97" t="s">
        <v>559</v>
      </c>
      <c r="B236" s="14" t="s">
        <v>39</v>
      </c>
      <c r="C236" s="14" t="s">
        <v>560</v>
      </c>
      <c r="D236" s="22" t="s">
        <v>561</v>
      </c>
      <c r="E236" s="15" t="s">
        <v>54</v>
      </c>
      <c r="F236" s="48">
        <v>257</v>
      </c>
      <c r="G236" s="49">
        <v>39.97</v>
      </c>
      <c r="H236" s="50">
        <v>0.28920000000000001</v>
      </c>
      <c r="I236" s="69">
        <f t="shared" si="74"/>
        <v>51.529324000000003</v>
      </c>
      <c r="J236" s="30">
        <f t="shared" si="75"/>
        <v>0</v>
      </c>
      <c r="K236" s="29">
        <f t="shared" si="76"/>
        <v>51.529324000000003</v>
      </c>
      <c r="L236" s="47">
        <f t="shared" si="77"/>
        <v>13243.036268</v>
      </c>
      <c r="M236" s="81"/>
      <c r="N236" s="96"/>
    </row>
    <row r="237" spans="1:14" ht="33.75">
      <c r="A237" s="97" t="s">
        <v>562</v>
      </c>
      <c r="B237" s="14" t="s">
        <v>39</v>
      </c>
      <c r="C237" s="14" t="s">
        <v>563</v>
      </c>
      <c r="D237" s="22" t="s">
        <v>564</v>
      </c>
      <c r="E237" s="15" t="s">
        <v>54</v>
      </c>
      <c r="F237" s="48">
        <v>2388</v>
      </c>
      <c r="G237" s="49">
        <v>13.41</v>
      </c>
      <c r="H237" s="50">
        <v>0.28920000000000001</v>
      </c>
      <c r="I237" s="69">
        <f t="shared" si="74"/>
        <v>17.288172000000003</v>
      </c>
      <c r="J237" s="30">
        <f t="shared" si="75"/>
        <v>0</v>
      </c>
      <c r="K237" s="29">
        <f t="shared" si="76"/>
        <v>17.288172000000003</v>
      </c>
      <c r="L237" s="47">
        <f t="shared" si="77"/>
        <v>41284.154736000004</v>
      </c>
      <c r="M237" s="81"/>
      <c r="N237" s="96"/>
    </row>
    <row r="238" spans="1:14" ht="33.75">
      <c r="A238" s="97" t="s">
        <v>565</v>
      </c>
      <c r="B238" s="14" t="s">
        <v>39</v>
      </c>
      <c r="C238" s="14" t="s">
        <v>566</v>
      </c>
      <c r="D238" s="22" t="s">
        <v>567</v>
      </c>
      <c r="E238" s="15" t="s">
        <v>54</v>
      </c>
      <c r="F238" s="48">
        <v>646</v>
      </c>
      <c r="G238" s="49">
        <v>22.04</v>
      </c>
      <c r="H238" s="50">
        <v>0.28920000000000001</v>
      </c>
      <c r="I238" s="69">
        <f t="shared" si="74"/>
        <v>28.413968000000001</v>
      </c>
      <c r="J238" s="30">
        <f t="shared" si="75"/>
        <v>0</v>
      </c>
      <c r="K238" s="29">
        <f t="shared" si="76"/>
        <v>28.413968000000001</v>
      </c>
      <c r="L238" s="47">
        <f t="shared" si="77"/>
        <v>18355.423328000001</v>
      </c>
      <c r="M238" s="81"/>
      <c r="N238" s="96"/>
    </row>
    <row r="239" spans="1:14" ht="45">
      <c r="A239" s="97" t="s">
        <v>568</v>
      </c>
      <c r="B239" s="14" t="s">
        <v>39</v>
      </c>
      <c r="C239" s="14">
        <v>60871</v>
      </c>
      <c r="D239" s="22" t="s">
        <v>569</v>
      </c>
      <c r="E239" s="15" t="s">
        <v>54</v>
      </c>
      <c r="F239" s="48">
        <v>36</v>
      </c>
      <c r="G239" s="49">
        <v>240.43</v>
      </c>
      <c r="H239" s="50">
        <v>0.28920000000000001</v>
      </c>
      <c r="I239" s="69">
        <f t="shared" si="74"/>
        <v>309.96235600000006</v>
      </c>
      <c r="J239" s="30">
        <f t="shared" si="75"/>
        <v>0</v>
      </c>
      <c r="K239" s="29">
        <f t="shared" si="76"/>
        <v>309.96235600000006</v>
      </c>
      <c r="L239" s="47">
        <f t="shared" si="77"/>
        <v>11158.644816000002</v>
      </c>
      <c r="M239" s="81"/>
      <c r="N239" s="96"/>
    </row>
    <row r="240" spans="1:14" ht="15">
      <c r="A240" s="95" t="s">
        <v>570</v>
      </c>
      <c r="B240" s="21"/>
      <c r="C240" s="21"/>
      <c r="D240" s="52" t="s">
        <v>571</v>
      </c>
      <c r="E240" s="23"/>
      <c r="F240" s="53"/>
      <c r="G240" s="54"/>
      <c r="H240" s="55"/>
      <c r="I240" s="56"/>
      <c r="J240" s="57"/>
      <c r="K240" s="37"/>
      <c r="L240" s="58"/>
      <c r="M240" s="76">
        <f>SUM(L241:L262)</f>
        <v>5119546.3872520002</v>
      </c>
      <c r="N240" s="96"/>
    </row>
    <row r="241" spans="1:14" ht="45">
      <c r="A241" s="97" t="s">
        <v>572</v>
      </c>
      <c r="B241" s="14" t="s">
        <v>39</v>
      </c>
      <c r="C241" s="14" t="s">
        <v>573</v>
      </c>
      <c r="D241" s="22" t="s">
        <v>574</v>
      </c>
      <c r="E241" s="15" t="s">
        <v>46</v>
      </c>
      <c r="F241" s="48">
        <v>30678</v>
      </c>
      <c r="G241" s="49">
        <v>2.97</v>
      </c>
      <c r="H241" s="50">
        <v>0.28920000000000001</v>
      </c>
      <c r="I241" s="69">
        <f t="shared" ref="I241:I262" si="78">G241*(1+H241)</f>
        <v>3.8289240000000007</v>
      </c>
      <c r="J241" s="30">
        <f t="shared" ref="J241:J262" si="79">$J$706</f>
        <v>0</v>
      </c>
      <c r="K241" s="29">
        <f t="shared" ref="K241:K262" si="80">I241*(1-J241)</f>
        <v>3.8289240000000007</v>
      </c>
      <c r="L241" s="47">
        <f t="shared" ref="L241:L262" si="81">K241*F241</f>
        <v>117463.73047200002</v>
      </c>
      <c r="M241" s="81"/>
      <c r="N241" s="96"/>
    </row>
    <row r="242" spans="1:14" ht="45">
      <c r="A242" s="97" t="s">
        <v>575</v>
      </c>
      <c r="B242" s="14" t="s">
        <v>39</v>
      </c>
      <c r="C242" s="14" t="s">
        <v>573</v>
      </c>
      <c r="D242" s="22" t="s">
        <v>576</v>
      </c>
      <c r="E242" s="15" t="s">
        <v>46</v>
      </c>
      <c r="F242" s="48">
        <v>43554</v>
      </c>
      <c r="G242" s="49">
        <v>2.97</v>
      </c>
      <c r="H242" s="50">
        <v>0.28920000000000001</v>
      </c>
      <c r="I242" s="69">
        <f t="shared" si="78"/>
        <v>3.8289240000000007</v>
      </c>
      <c r="J242" s="30">
        <f t="shared" si="79"/>
        <v>0</v>
      </c>
      <c r="K242" s="29">
        <f t="shared" si="80"/>
        <v>3.8289240000000007</v>
      </c>
      <c r="L242" s="47">
        <f t="shared" si="81"/>
        <v>166764.95589600003</v>
      </c>
      <c r="M242" s="81"/>
      <c r="N242" s="96"/>
    </row>
    <row r="243" spans="1:14" ht="45">
      <c r="A243" s="97" t="s">
        <v>577</v>
      </c>
      <c r="B243" s="14" t="s">
        <v>39</v>
      </c>
      <c r="C243" s="14" t="s">
        <v>573</v>
      </c>
      <c r="D243" s="22" t="s">
        <v>578</v>
      </c>
      <c r="E243" s="15" t="s">
        <v>46</v>
      </c>
      <c r="F243" s="48">
        <v>33987</v>
      </c>
      <c r="G243" s="49">
        <v>2.97</v>
      </c>
      <c r="H243" s="50">
        <v>0.28920000000000001</v>
      </c>
      <c r="I243" s="69">
        <f t="shared" si="78"/>
        <v>3.8289240000000007</v>
      </c>
      <c r="J243" s="30">
        <f t="shared" si="79"/>
        <v>0</v>
      </c>
      <c r="K243" s="29">
        <f t="shared" si="80"/>
        <v>3.8289240000000007</v>
      </c>
      <c r="L243" s="47">
        <f t="shared" si="81"/>
        <v>130133.63998800002</v>
      </c>
      <c r="M243" s="81"/>
      <c r="N243" s="96"/>
    </row>
    <row r="244" spans="1:14" ht="45">
      <c r="A244" s="97" t="s">
        <v>579</v>
      </c>
      <c r="B244" s="14" t="s">
        <v>39</v>
      </c>
      <c r="C244" s="14" t="s">
        <v>573</v>
      </c>
      <c r="D244" s="22" t="s">
        <v>580</v>
      </c>
      <c r="E244" s="15" t="s">
        <v>46</v>
      </c>
      <c r="F244" s="48">
        <v>15728</v>
      </c>
      <c r="G244" s="49">
        <v>2.97</v>
      </c>
      <c r="H244" s="50">
        <v>0.28920000000000001</v>
      </c>
      <c r="I244" s="69">
        <f t="shared" si="78"/>
        <v>3.8289240000000007</v>
      </c>
      <c r="J244" s="30">
        <f t="shared" si="79"/>
        <v>0</v>
      </c>
      <c r="K244" s="29">
        <f t="shared" si="80"/>
        <v>3.8289240000000007</v>
      </c>
      <c r="L244" s="47">
        <f t="shared" si="81"/>
        <v>60221.316672000008</v>
      </c>
      <c r="M244" s="81"/>
      <c r="N244" s="96"/>
    </row>
    <row r="245" spans="1:14" ht="45">
      <c r="A245" s="97" t="s">
        <v>581</v>
      </c>
      <c r="B245" s="14" t="s">
        <v>39</v>
      </c>
      <c r="C245" s="14" t="s">
        <v>582</v>
      </c>
      <c r="D245" s="22" t="s">
        <v>583</v>
      </c>
      <c r="E245" s="15" t="s">
        <v>46</v>
      </c>
      <c r="F245" s="48">
        <v>36683</v>
      </c>
      <c r="G245" s="49">
        <v>4.67</v>
      </c>
      <c r="H245" s="50">
        <v>0.28920000000000001</v>
      </c>
      <c r="I245" s="69">
        <f t="shared" si="78"/>
        <v>6.0205640000000002</v>
      </c>
      <c r="J245" s="30">
        <f t="shared" si="79"/>
        <v>0</v>
      </c>
      <c r="K245" s="29">
        <f t="shared" si="80"/>
        <v>6.0205640000000002</v>
      </c>
      <c r="L245" s="47">
        <f t="shared" si="81"/>
        <v>220852.349212</v>
      </c>
      <c r="M245" s="81"/>
      <c r="N245" s="96"/>
    </row>
    <row r="246" spans="1:14" ht="45">
      <c r="A246" s="97" t="s">
        <v>584</v>
      </c>
      <c r="B246" s="14" t="s">
        <v>39</v>
      </c>
      <c r="C246" s="14" t="s">
        <v>582</v>
      </c>
      <c r="D246" s="22" t="s">
        <v>585</v>
      </c>
      <c r="E246" s="15" t="s">
        <v>46</v>
      </c>
      <c r="F246" s="48">
        <v>41999</v>
      </c>
      <c r="G246" s="49">
        <v>4.67</v>
      </c>
      <c r="H246" s="50">
        <v>0.28920000000000001</v>
      </c>
      <c r="I246" s="69">
        <f t="shared" si="78"/>
        <v>6.0205640000000002</v>
      </c>
      <c r="J246" s="30">
        <f t="shared" si="79"/>
        <v>0</v>
      </c>
      <c r="K246" s="29">
        <f t="shared" si="80"/>
        <v>6.0205640000000002</v>
      </c>
      <c r="L246" s="47">
        <f t="shared" si="81"/>
        <v>252857.66743600002</v>
      </c>
      <c r="M246" s="81"/>
      <c r="N246" s="96"/>
    </row>
    <row r="247" spans="1:14" ht="45">
      <c r="A247" s="97" t="s">
        <v>586</v>
      </c>
      <c r="B247" s="14" t="s">
        <v>39</v>
      </c>
      <c r="C247" s="14" t="s">
        <v>582</v>
      </c>
      <c r="D247" s="22" t="s">
        <v>587</v>
      </c>
      <c r="E247" s="15" t="s">
        <v>46</v>
      </c>
      <c r="F247" s="48">
        <v>36615</v>
      </c>
      <c r="G247" s="49">
        <v>4.67</v>
      </c>
      <c r="H247" s="50">
        <v>0.28920000000000001</v>
      </c>
      <c r="I247" s="69">
        <f t="shared" si="78"/>
        <v>6.0205640000000002</v>
      </c>
      <c r="J247" s="30">
        <f t="shared" si="79"/>
        <v>0</v>
      </c>
      <c r="K247" s="29">
        <f t="shared" si="80"/>
        <v>6.0205640000000002</v>
      </c>
      <c r="L247" s="47">
        <f t="shared" si="81"/>
        <v>220442.95086000001</v>
      </c>
      <c r="M247" s="81"/>
      <c r="N247" s="96"/>
    </row>
    <row r="248" spans="1:14" ht="33.75">
      <c r="A248" s="97" t="s">
        <v>588</v>
      </c>
      <c r="B248" s="14" t="s">
        <v>39</v>
      </c>
      <c r="C248" s="14">
        <v>91934</v>
      </c>
      <c r="D248" s="22" t="s">
        <v>589</v>
      </c>
      <c r="E248" s="15" t="s">
        <v>54</v>
      </c>
      <c r="F248" s="48">
        <v>2430</v>
      </c>
      <c r="G248" s="49">
        <v>38.770000000000003</v>
      </c>
      <c r="H248" s="50">
        <v>0.28920000000000001</v>
      </c>
      <c r="I248" s="69">
        <f t="shared" si="78"/>
        <v>49.982284000000007</v>
      </c>
      <c r="J248" s="30">
        <f t="shared" si="79"/>
        <v>0</v>
      </c>
      <c r="K248" s="29">
        <f t="shared" si="80"/>
        <v>49.982284000000007</v>
      </c>
      <c r="L248" s="47">
        <f t="shared" si="81"/>
        <v>121456.95012000002</v>
      </c>
      <c r="M248" s="81"/>
      <c r="N248" s="96"/>
    </row>
    <row r="249" spans="1:14" ht="33.75">
      <c r="A249" s="97" t="s">
        <v>590</v>
      </c>
      <c r="B249" s="14" t="s">
        <v>39</v>
      </c>
      <c r="C249" s="14">
        <v>91934</v>
      </c>
      <c r="D249" s="22" t="s">
        <v>589</v>
      </c>
      <c r="E249" s="15" t="s">
        <v>54</v>
      </c>
      <c r="F249" s="48">
        <v>2043</v>
      </c>
      <c r="G249" s="49">
        <v>38.770000000000003</v>
      </c>
      <c r="H249" s="50">
        <v>0.28920000000000001</v>
      </c>
      <c r="I249" s="69">
        <f t="shared" si="78"/>
        <v>49.982284000000007</v>
      </c>
      <c r="J249" s="30">
        <f t="shared" si="79"/>
        <v>0</v>
      </c>
      <c r="K249" s="29">
        <f t="shared" si="80"/>
        <v>49.982284000000007</v>
      </c>
      <c r="L249" s="47">
        <f t="shared" si="81"/>
        <v>102113.80621200001</v>
      </c>
      <c r="M249" s="81"/>
      <c r="N249" s="96"/>
    </row>
    <row r="250" spans="1:14" ht="33.75">
      <c r="A250" s="97" t="s">
        <v>591</v>
      </c>
      <c r="B250" s="14" t="s">
        <v>39</v>
      </c>
      <c r="C250" s="14">
        <v>91934</v>
      </c>
      <c r="D250" s="22" t="s">
        <v>589</v>
      </c>
      <c r="E250" s="15" t="s">
        <v>54</v>
      </c>
      <c r="F250" s="48">
        <v>1622</v>
      </c>
      <c r="G250" s="49">
        <v>38.770000000000003</v>
      </c>
      <c r="H250" s="50">
        <v>0.28920000000000001</v>
      </c>
      <c r="I250" s="69">
        <f t="shared" si="78"/>
        <v>49.982284000000007</v>
      </c>
      <c r="J250" s="30">
        <f t="shared" si="79"/>
        <v>0</v>
      </c>
      <c r="K250" s="29">
        <f t="shared" si="80"/>
        <v>49.982284000000007</v>
      </c>
      <c r="L250" s="47">
        <f t="shared" si="81"/>
        <v>81071.264648000011</v>
      </c>
      <c r="M250" s="81"/>
      <c r="N250" s="96"/>
    </row>
    <row r="251" spans="1:14" ht="56.25">
      <c r="A251" s="97" t="s">
        <v>592</v>
      </c>
      <c r="B251" s="14" t="s">
        <v>32</v>
      </c>
      <c r="C251" s="14">
        <v>63300</v>
      </c>
      <c r="D251" s="22" t="s">
        <v>593</v>
      </c>
      <c r="E251" s="15" t="s">
        <v>46</v>
      </c>
      <c r="F251" s="48">
        <v>7176</v>
      </c>
      <c r="G251" s="49">
        <v>32.590000000000003</v>
      </c>
      <c r="H251" s="50">
        <v>0.28920000000000001</v>
      </c>
      <c r="I251" s="69">
        <f t="shared" si="78"/>
        <v>42.015028000000008</v>
      </c>
      <c r="J251" s="30">
        <f t="shared" si="79"/>
        <v>0</v>
      </c>
      <c r="K251" s="29">
        <f t="shared" si="80"/>
        <v>42.015028000000008</v>
      </c>
      <c r="L251" s="47">
        <f t="shared" si="81"/>
        <v>301499.84092800005</v>
      </c>
      <c r="M251" s="81"/>
      <c r="N251" s="96"/>
    </row>
    <row r="252" spans="1:14" ht="45">
      <c r="A252" s="97" t="s">
        <v>594</v>
      </c>
      <c r="B252" s="14" t="s">
        <v>39</v>
      </c>
      <c r="C252" s="14" t="s">
        <v>595</v>
      </c>
      <c r="D252" s="22" t="s">
        <v>596</v>
      </c>
      <c r="E252" s="15" t="s">
        <v>46</v>
      </c>
      <c r="F252" s="48">
        <v>32550</v>
      </c>
      <c r="G252" s="49">
        <v>32.880000000000003</v>
      </c>
      <c r="H252" s="50">
        <v>0.28920000000000001</v>
      </c>
      <c r="I252" s="69">
        <f t="shared" si="78"/>
        <v>42.38889600000001</v>
      </c>
      <c r="J252" s="30">
        <f t="shared" si="79"/>
        <v>0</v>
      </c>
      <c r="K252" s="29">
        <f t="shared" si="80"/>
        <v>42.38889600000001</v>
      </c>
      <c r="L252" s="47">
        <f t="shared" si="81"/>
        <v>1379758.5648000003</v>
      </c>
      <c r="M252" s="81"/>
      <c r="N252" s="96"/>
    </row>
    <row r="253" spans="1:14" ht="45">
      <c r="A253" s="97" t="s">
        <v>597</v>
      </c>
      <c r="B253" s="14" t="s">
        <v>39</v>
      </c>
      <c r="C253" s="14" t="s">
        <v>595</v>
      </c>
      <c r="D253" s="22" t="s">
        <v>598</v>
      </c>
      <c r="E253" s="15" t="s">
        <v>46</v>
      </c>
      <c r="F253" s="48">
        <v>12678</v>
      </c>
      <c r="G253" s="49">
        <v>32.880000000000003</v>
      </c>
      <c r="H253" s="50">
        <v>0.28920000000000001</v>
      </c>
      <c r="I253" s="69">
        <f t="shared" si="78"/>
        <v>42.38889600000001</v>
      </c>
      <c r="J253" s="30">
        <f t="shared" si="79"/>
        <v>0</v>
      </c>
      <c r="K253" s="29">
        <f t="shared" si="80"/>
        <v>42.38889600000001</v>
      </c>
      <c r="L253" s="47">
        <f t="shared" si="81"/>
        <v>537406.42348800017</v>
      </c>
      <c r="M253" s="81"/>
      <c r="N253" s="96"/>
    </row>
    <row r="254" spans="1:14" ht="45">
      <c r="A254" s="97" t="s">
        <v>599</v>
      </c>
      <c r="B254" s="14" t="s">
        <v>39</v>
      </c>
      <c r="C254" s="14" t="s">
        <v>595</v>
      </c>
      <c r="D254" s="22" t="s">
        <v>600</v>
      </c>
      <c r="E254" s="15" t="s">
        <v>46</v>
      </c>
      <c r="F254" s="48">
        <v>7337</v>
      </c>
      <c r="G254" s="49">
        <v>32.880000000000003</v>
      </c>
      <c r="H254" s="50">
        <v>0.28920000000000001</v>
      </c>
      <c r="I254" s="69">
        <f t="shared" si="78"/>
        <v>42.38889600000001</v>
      </c>
      <c r="J254" s="30">
        <f t="shared" si="79"/>
        <v>0</v>
      </c>
      <c r="K254" s="29">
        <f t="shared" si="80"/>
        <v>42.38889600000001</v>
      </c>
      <c r="L254" s="47">
        <f t="shared" si="81"/>
        <v>311007.32995200006</v>
      </c>
      <c r="M254" s="81"/>
      <c r="N254" s="96"/>
    </row>
    <row r="255" spans="1:14" ht="45">
      <c r="A255" s="97" t="s">
        <v>601</v>
      </c>
      <c r="B255" s="14" t="s">
        <v>39</v>
      </c>
      <c r="C255" s="14" t="s">
        <v>602</v>
      </c>
      <c r="D255" s="22" t="s">
        <v>603</v>
      </c>
      <c r="E255" s="15" t="s">
        <v>46</v>
      </c>
      <c r="F255" s="48">
        <v>4674</v>
      </c>
      <c r="G255" s="49">
        <v>17.27</v>
      </c>
      <c r="H255" s="50">
        <v>0.28920000000000001</v>
      </c>
      <c r="I255" s="69">
        <f t="shared" si="78"/>
        <v>22.264484000000003</v>
      </c>
      <c r="J255" s="30">
        <f t="shared" si="79"/>
        <v>0</v>
      </c>
      <c r="K255" s="29">
        <f t="shared" si="80"/>
        <v>22.264484000000003</v>
      </c>
      <c r="L255" s="47">
        <f t="shared" si="81"/>
        <v>104064.19821600002</v>
      </c>
      <c r="M255" s="81"/>
      <c r="N255" s="96"/>
    </row>
    <row r="256" spans="1:14" ht="45">
      <c r="A256" s="97" t="s">
        <v>604</v>
      </c>
      <c r="B256" s="14" t="s">
        <v>39</v>
      </c>
      <c r="C256" s="14" t="s">
        <v>605</v>
      </c>
      <c r="D256" s="22" t="s">
        <v>606</v>
      </c>
      <c r="E256" s="15" t="s">
        <v>46</v>
      </c>
      <c r="F256" s="48">
        <v>836</v>
      </c>
      <c r="G256" s="49">
        <v>114.07</v>
      </c>
      <c r="H256" s="50">
        <v>0.28920000000000001</v>
      </c>
      <c r="I256" s="69">
        <f t="shared" si="78"/>
        <v>147.059044</v>
      </c>
      <c r="J256" s="30">
        <f t="shared" si="79"/>
        <v>0</v>
      </c>
      <c r="K256" s="29">
        <f t="shared" si="80"/>
        <v>147.059044</v>
      </c>
      <c r="L256" s="47">
        <f t="shared" si="81"/>
        <v>122941.360784</v>
      </c>
      <c r="M256" s="81"/>
      <c r="N256" s="96"/>
    </row>
    <row r="257" spans="1:14" ht="45">
      <c r="A257" s="97" t="s">
        <v>607</v>
      </c>
      <c r="B257" s="14" t="s">
        <v>39</v>
      </c>
      <c r="C257" s="14" t="s">
        <v>605</v>
      </c>
      <c r="D257" s="22" t="s">
        <v>608</v>
      </c>
      <c r="E257" s="15" t="s">
        <v>46</v>
      </c>
      <c r="F257" s="48">
        <v>836</v>
      </c>
      <c r="G257" s="49">
        <v>114.07</v>
      </c>
      <c r="H257" s="50">
        <v>0.28920000000000001</v>
      </c>
      <c r="I257" s="69">
        <f t="shared" si="78"/>
        <v>147.059044</v>
      </c>
      <c r="J257" s="30">
        <f t="shared" si="79"/>
        <v>0</v>
      </c>
      <c r="K257" s="29">
        <f t="shared" si="80"/>
        <v>147.059044</v>
      </c>
      <c r="L257" s="47">
        <f t="shared" si="81"/>
        <v>122941.360784</v>
      </c>
      <c r="M257" s="81"/>
      <c r="N257" s="96"/>
    </row>
    <row r="258" spans="1:14" ht="45">
      <c r="A258" s="97" t="s">
        <v>609</v>
      </c>
      <c r="B258" s="14" t="s">
        <v>39</v>
      </c>
      <c r="C258" s="14" t="s">
        <v>605</v>
      </c>
      <c r="D258" s="22" t="s">
        <v>610</v>
      </c>
      <c r="E258" s="15" t="s">
        <v>46</v>
      </c>
      <c r="F258" s="48">
        <v>836</v>
      </c>
      <c r="G258" s="49">
        <v>114.07</v>
      </c>
      <c r="H258" s="50">
        <v>0.28920000000000001</v>
      </c>
      <c r="I258" s="69">
        <f t="shared" si="78"/>
        <v>147.059044</v>
      </c>
      <c r="J258" s="30">
        <f t="shared" si="79"/>
        <v>0</v>
      </c>
      <c r="K258" s="29">
        <f t="shared" si="80"/>
        <v>147.059044</v>
      </c>
      <c r="L258" s="47">
        <f t="shared" si="81"/>
        <v>122941.360784</v>
      </c>
      <c r="M258" s="81"/>
      <c r="N258" s="96"/>
    </row>
    <row r="259" spans="1:14" ht="45">
      <c r="A259" s="97" t="s">
        <v>611</v>
      </c>
      <c r="B259" s="14" t="s">
        <v>39</v>
      </c>
      <c r="C259" s="14" t="s">
        <v>612</v>
      </c>
      <c r="D259" s="22" t="s">
        <v>613</v>
      </c>
      <c r="E259" s="15" t="s">
        <v>46</v>
      </c>
      <c r="F259" s="48">
        <v>2120</v>
      </c>
      <c r="G259" s="49">
        <v>59.15</v>
      </c>
      <c r="H259" s="50">
        <v>0.28920000000000001</v>
      </c>
      <c r="I259" s="69">
        <f t="shared" si="78"/>
        <v>76.256180000000001</v>
      </c>
      <c r="J259" s="30">
        <f t="shared" si="79"/>
        <v>0</v>
      </c>
      <c r="K259" s="29">
        <f t="shared" si="80"/>
        <v>76.256180000000001</v>
      </c>
      <c r="L259" s="47">
        <f t="shared" si="81"/>
        <v>161663.10159999999</v>
      </c>
      <c r="M259" s="81"/>
      <c r="N259" s="96"/>
    </row>
    <row r="260" spans="1:14" ht="45">
      <c r="A260" s="97" t="s">
        <v>614</v>
      </c>
      <c r="B260" s="14" t="s">
        <v>39</v>
      </c>
      <c r="C260" s="14" t="s">
        <v>612</v>
      </c>
      <c r="D260" s="22" t="s">
        <v>615</v>
      </c>
      <c r="E260" s="15" t="s">
        <v>46</v>
      </c>
      <c r="F260" s="48">
        <v>2120</v>
      </c>
      <c r="G260" s="49">
        <v>59.15</v>
      </c>
      <c r="H260" s="50">
        <v>0.28920000000000001</v>
      </c>
      <c r="I260" s="69">
        <f t="shared" si="78"/>
        <v>76.256180000000001</v>
      </c>
      <c r="J260" s="30">
        <f t="shared" si="79"/>
        <v>0</v>
      </c>
      <c r="K260" s="29">
        <f t="shared" si="80"/>
        <v>76.256180000000001</v>
      </c>
      <c r="L260" s="47">
        <f t="shared" si="81"/>
        <v>161663.10159999999</v>
      </c>
      <c r="M260" s="81"/>
      <c r="N260" s="96"/>
    </row>
    <row r="261" spans="1:14" ht="45">
      <c r="A261" s="97" t="s">
        <v>616</v>
      </c>
      <c r="B261" s="14" t="s">
        <v>39</v>
      </c>
      <c r="C261" s="14" t="s">
        <v>612</v>
      </c>
      <c r="D261" s="22" t="s">
        <v>617</v>
      </c>
      <c r="E261" s="15" t="s">
        <v>46</v>
      </c>
      <c r="F261" s="48">
        <v>4120</v>
      </c>
      <c r="G261" s="49">
        <v>59.15</v>
      </c>
      <c r="H261" s="50">
        <v>0.28920000000000001</v>
      </c>
      <c r="I261" s="69">
        <f t="shared" si="78"/>
        <v>76.256180000000001</v>
      </c>
      <c r="J261" s="30">
        <f t="shared" si="79"/>
        <v>0</v>
      </c>
      <c r="K261" s="29">
        <f t="shared" si="80"/>
        <v>76.256180000000001</v>
      </c>
      <c r="L261" s="47">
        <f t="shared" si="81"/>
        <v>314175.46159999998</v>
      </c>
      <c r="M261" s="81"/>
      <c r="N261" s="96"/>
    </row>
    <row r="262" spans="1:14" ht="15">
      <c r="A262" s="97" t="s">
        <v>618</v>
      </c>
      <c r="B262" s="14" t="s">
        <v>41</v>
      </c>
      <c r="C262" s="14"/>
      <c r="D262" s="22" t="s">
        <v>619</v>
      </c>
      <c r="E262" s="15" t="s">
        <v>620</v>
      </c>
      <c r="F262" s="48">
        <v>148</v>
      </c>
      <c r="G262" s="49">
        <v>32</v>
      </c>
      <c r="H262" s="50">
        <v>0.28920000000000001</v>
      </c>
      <c r="I262" s="69">
        <f t="shared" si="78"/>
        <v>41.254400000000004</v>
      </c>
      <c r="J262" s="30">
        <f t="shared" si="79"/>
        <v>0</v>
      </c>
      <c r="K262" s="29">
        <f t="shared" si="80"/>
        <v>41.254400000000004</v>
      </c>
      <c r="L262" s="47">
        <f t="shared" si="81"/>
        <v>6105.6512000000002</v>
      </c>
      <c r="M262" s="81"/>
      <c r="N262" s="96"/>
    </row>
    <row r="263" spans="1:14" ht="15">
      <c r="A263" s="95" t="s">
        <v>621</v>
      </c>
      <c r="B263" s="21"/>
      <c r="C263" s="21"/>
      <c r="D263" s="52" t="s">
        <v>622</v>
      </c>
      <c r="E263" s="23"/>
      <c r="F263" s="53"/>
      <c r="G263" s="54"/>
      <c r="H263" s="55"/>
      <c r="I263" s="56"/>
      <c r="J263" s="57"/>
      <c r="K263" s="37"/>
      <c r="L263" s="58"/>
      <c r="M263" s="76">
        <f>SUM(L264:L306)</f>
        <v>430174.58352000016</v>
      </c>
      <c r="N263" s="96"/>
    </row>
    <row r="264" spans="1:14" ht="33.75">
      <c r="A264" s="97" t="s">
        <v>623</v>
      </c>
      <c r="B264" s="14" t="s">
        <v>76</v>
      </c>
      <c r="C264" s="14" t="s">
        <v>624</v>
      </c>
      <c r="D264" s="22" t="s">
        <v>625</v>
      </c>
      <c r="E264" s="15" t="s">
        <v>46</v>
      </c>
      <c r="F264" s="48">
        <v>886</v>
      </c>
      <c r="G264" s="49">
        <v>18.37</v>
      </c>
      <c r="H264" s="50">
        <v>0.28920000000000001</v>
      </c>
      <c r="I264" s="69">
        <f t="shared" ref="I264:I306" si="82">G264*(1+H264)</f>
        <v>23.682604000000005</v>
      </c>
      <c r="J264" s="30">
        <f t="shared" ref="J264:J306" si="83">$J$706</f>
        <v>0</v>
      </c>
      <c r="K264" s="29">
        <f t="shared" ref="K264:K306" si="84">I264*(1-J264)</f>
        <v>23.682604000000005</v>
      </c>
      <c r="L264" s="47">
        <f t="shared" ref="L264:L306" si="85">K264*F264</f>
        <v>20982.787144000005</v>
      </c>
      <c r="M264" s="81"/>
      <c r="N264" s="96"/>
    </row>
    <row r="265" spans="1:14" ht="33.75">
      <c r="A265" s="97" t="s">
        <v>626</v>
      </c>
      <c r="B265" s="14" t="s">
        <v>76</v>
      </c>
      <c r="C265" s="14" t="s">
        <v>627</v>
      </c>
      <c r="D265" s="22" t="s">
        <v>628</v>
      </c>
      <c r="E265" s="15" t="s">
        <v>46</v>
      </c>
      <c r="F265" s="48">
        <v>620</v>
      </c>
      <c r="G265" s="49">
        <v>61.27</v>
      </c>
      <c r="H265" s="50">
        <v>0.28920000000000001</v>
      </c>
      <c r="I265" s="69">
        <f t="shared" si="82"/>
        <v>78.989284000000012</v>
      </c>
      <c r="J265" s="30">
        <f t="shared" si="83"/>
        <v>0</v>
      </c>
      <c r="K265" s="29">
        <f t="shared" si="84"/>
        <v>78.989284000000012</v>
      </c>
      <c r="L265" s="47">
        <f t="shared" si="85"/>
        <v>48973.356080000005</v>
      </c>
      <c r="M265" s="81"/>
      <c r="N265" s="96"/>
    </row>
    <row r="266" spans="1:14" ht="33.75">
      <c r="A266" s="97" t="s">
        <v>629</v>
      </c>
      <c r="B266" s="14" t="s">
        <v>76</v>
      </c>
      <c r="C266" s="14" t="s">
        <v>630</v>
      </c>
      <c r="D266" s="22" t="s">
        <v>631</v>
      </c>
      <c r="E266" s="15" t="s">
        <v>46</v>
      </c>
      <c r="F266" s="48">
        <v>1020</v>
      </c>
      <c r="G266" s="49">
        <v>39.979999999999997</v>
      </c>
      <c r="H266" s="50">
        <v>0.28920000000000001</v>
      </c>
      <c r="I266" s="69">
        <f t="shared" si="82"/>
        <v>51.542216000000003</v>
      </c>
      <c r="J266" s="30">
        <f t="shared" si="83"/>
        <v>0</v>
      </c>
      <c r="K266" s="29">
        <f t="shared" si="84"/>
        <v>51.542216000000003</v>
      </c>
      <c r="L266" s="47">
        <f t="shared" si="85"/>
        <v>52573.060320000004</v>
      </c>
      <c r="M266" s="81"/>
      <c r="N266" s="96"/>
    </row>
    <row r="267" spans="1:14" ht="33.75">
      <c r="A267" s="97" t="s">
        <v>632</v>
      </c>
      <c r="B267" s="14" t="s">
        <v>76</v>
      </c>
      <c r="C267" s="14" t="s">
        <v>633</v>
      </c>
      <c r="D267" s="22" t="s">
        <v>634</v>
      </c>
      <c r="E267" s="15" t="s">
        <v>46</v>
      </c>
      <c r="F267" s="48">
        <v>630</v>
      </c>
      <c r="G267" s="49">
        <v>108.92</v>
      </c>
      <c r="H267" s="50">
        <v>0.28920000000000001</v>
      </c>
      <c r="I267" s="69">
        <f t="shared" si="82"/>
        <v>140.41966400000001</v>
      </c>
      <c r="J267" s="30">
        <f t="shared" si="83"/>
        <v>0</v>
      </c>
      <c r="K267" s="29">
        <f t="shared" si="84"/>
        <v>140.41966400000001</v>
      </c>
      <c r="L267" s="47">
        <f t="shared" si="85"/>
        <v>88464.388320000013</v>
      </c>
      <c r="M267" s="81"/>
      <c r="N267" s="96"/>
    </row>
    <row r="268" spans="1:14" ht="22.5">
      <c r="A268" s="97" t="s">
        <v>635</v>
      </c>
      <c r="B268" s="14" t="s">
        <v>199</v>
      </c>
      <c r="C268" s="14"/>
      <c r="D268" s="22" t="s">
        <v>636</v>
      </c>
      <c r="E268" s="15" t="s">
        <v>637</v>
      </c>
      <c r="F268" s="48">
        <v>32</v>
      </c>
      <c r="G268" s="49">
        <v>12.6</v>
      </c>
      <c r="H268" s="50">
        <v>0.28920000000000001</v>
      </c>
      <c r="I268" s="69">
        <f t="shared" si="82"/>
        <v>16.243920000000003</v>
      </c>
      <c r="J268" s="30">
        <f t="shared" si="83"/>
        <v>0</v>
      </c>
      <c r="K268" s="29">
        <f t="shared" si="84"/>
        <v>16.243920000000003</v>
      </c>
      <c r="L268" s="47">
        <f t="shared" si="85"/>
        <v>519.80544000000009</v>
      </c>
      <c r="M268" s="81"/>
      <c r="N268" s="96"/>
    </row>
    <row r="269" spans="1:14" ht="15">
      <c r="A269" s="97" t="s">
        <v>638</v>
      </c>
      <c r="B269" s="14" t="s">
        <v>199</v>
      </c>
      <c r="C269" s="14"/>
      <c r="D269" s="22" t="s">
        <v>639</v>
      </c>
      <c r="E269" s="15" t="s">
        <v>637</v>
      </c>
      <c r="F269" s="48">
        <v>8</v>
      </c>
      <c r="G269" s="49">
        <v>7.6</v>
      </c>
      <c r="H269" s="50">
        <v>0.28920000000000001</v>
      </c>
      <c r="I269" s="69">
        <f t="shared" si="82"/>
        <v>9.7979200000000013</v>
      </c>
      <c r="J269" s="30">
        <f t="shared" si="83"/>
        <v>0</v>
      </c>
      <c r="K269" s="29">
        <f t="shared" si="84"/>
        <v>9.7979200000000013</v>
      </c>
      <c r="L269" s="47">
        <f t="shared" si="85"/>
        <v>78.38336000000001</v>
      </c>
      <c r="M269" s="81"/>
      <c r="N269" s="96"/>
    </row>
    <row r="270" spans="1:14" ht="22.5">
      <c r="A270" s="97" t="s">
        <v>640</v>
      </c>
      <c r="B270" s="14" t="s">
        <v>199</v>
      </c>
      <c r="C270" s="14"/>
      <c r="D270" s="22" t="s">
        <v>641</v>
      </c>
      <c r="E270" s="15" t="s">
        <v>637</v>
      </c>
      <c r="F270" s="48">
        <v>32</v>
      </c>
      <c r="G270" s="49">
        <v>8.8000000000000007</v>
      </c>
      <c r="H270" s="50">
        <v>0.28920000000000001</v>
      </c>
      <c r="I270" s="69">
        <f t="shared" si="82"/>
        <v>11.344960000000002</v>
      </c>
      <c r="J270" s="30">
        <f t="shared" si="83"/>
        <v>0</v>
      </c>
      <c r="K270" s="29">
        <f t="shared" si="84"/>
        <v>11.344960000000002</v>
      </c>
      <c r="L270" s="47">
        <f t="shared" si="85"/>
        <v>363.03872000000007</v>
      </c>
      <c r="M270" s="81"/>
      <c r="N270" s="96"/>
    </row>
    <row r="271" spans="1:14" ht="22.5">
      <c r="A271" s="97" t="s">
        <v>642</v>
      </c>
      <c r="B271" s="14" t="s">
        <v>199</v>
      </c>
      <c r="C271" s="14"/>
      <c r="D271" s="22" t="s">
        <v>643</v>
      </c>
      <c r="E271" s="15" t="s">
        <v>637</v>
      </c>
      <c r="F271" s="48">
        <v>30</v>
      </c>
      <c r="G271" s="49">
        <v>15.34</v>
      </c>
      <c r="H271" s="50">
        <v>0.28920000000000001</v>
      </c>
      <c r="I271" s="69">
        <f t="shared" si="82"/>
        <v>19.776328000000003</v>
      </c>
      <c r="J271" s="30">
        <f t="shared" si="83"/>
        <v>0</v>
      </c>
      <c r="K271" s="29">
        <f t="shared" si="84"/>
        <v>19.776328000000003</v>
      </c>
      <c r="L271" s="47">
        <f t="shared" si="85"/>
        <v>593.28984000000014</v>
      </c>
      <c r="M271" s="81"/>
      <c r="N271" s="96"/>
    </row>
    <row r="272" spans="1:14" ht="15">
      <c r="A272" s="97" t="s">
        <v>644</v>
      </c>
      <c r="B272" s="14" t="s">
        <v>199</v>
      </c>
      <c r="C272" s="14"/>
      <c r="D272" s="22" t="s">
        <v>645</v>
      </c>
      <c r="E272" s="15" t="s">
        <v>637</v>
      </c>
      <c r="F272" s="48">
        <v>24</v>
      </c>
      <c r="G272" s="49">
        <v>11.4</v>
      </c>
      <c r="H272" s="50">
        <v>0.28920000000000001</v>
      </c>
      <c r="I272" s="69">
        <f t="shared" si="82"/>
        <v>14.696880000000002</v>
      </c>
      <c r="J272" s="30">
        <f t="shared" si="83"/>
        <v>0</v>
      </c>
      <c r="K272" s="29">
        <f t="shared" si="84"/>
        <v>14.696880000000002</v>
      </c>
      <c r="L272" s="47">
        <f t="shared" si="85"/>
        <v>352.72512000000006</v>
      </c>
      <c r="M272" s="81"/>
      <c r="N272" s="96"/>
    </row>
    <row r="273" spans="1:14" ht="22.5">
      <c r="A273" s="97" t="s">
        <v>646</v>
      </c>
      <c r="B273" s="14" t="s">
        <v>199</v>
      </c>
      <c r="C273" s="14"/>
      <c r="D273" s="22" t="s">
        <v>647</v>
      </c>
      <c r="E273" s="15" t="s">
        <v>637</v>
      </c>
      <c r="F273" s="48">
        <v>87</v>
      </c>
      <c r="G273" s="49">
        <v>4.8</v>
      </c>
      <c r="H273" s="50">
        <v>0.28920000000000001</v>
      </c>
      <c r="I273" s="69">
        <f t="shared" si="82"/>
        <v>6.1881600000000008</v>
      </c>
      <c r="J273" s="30">
        <f t="shared" si="83"/>
        <v>0</v>
      </c>
      <c r="K273" s="29">
        <f t="shared" si="84"/>
        <v>6.1881600000000008</v>
      </c>
      <c r="L273" s="47">
        <f t="shared" si="85"/>
        <v>538.36992000000009</v>
      </c>
      <c r="M273" s="81"/>
      <c r="N273" s="96"/>
    </row>
    <row r="274" spans="1:14" ht="22.5">
      <c r="A274" s="97" t="s">
        <v>648</v>
      </c>
      <c r="B274" s="14" t="s">
        <v>199</v>
      </c>
      <c r="C274" s="14"/>
      <c r="D274" s="22" t="s">
        <v>649</v>
      </c>
      <c r="E274" s="15" t="s">
        <v>637</v>
      </c>
      <c r="F274" s="48">
        <v>118</v>
      </c>
      <c r="G274" s="49">
        <v>6.9</v>
      </c>
      <c r="H274" s="50">
        <v>0.28920000000000001</v>
      </c>
      <c r="I274" s="69">
        <f t="shared" si="82"/>
        <v>8.8954800000000009</v>
      </c>
      <c r="J274" s="30">
        <f t="shared" si="83"/>
        <v>0</v>
      </c>
      <c r="K274" s="29">
        <f t="shared" si="84"/>
        <v>8.8954800000000009</v>
      </c>
      <c r="L274" s="47">
        <f t="shared" si="85"/>
        <v>1049.6666400000001</v>
      </c>
      <c r="M274" s="81"/>
      <c r="N274" s="96"/>
    </row>
    <row r="275" spans="1:14" ht="33.75">
      <c r="A275" s="97" t="s">
        <v>650</v>
      </c>
      <c r="B275" s="14" t="s">
        <v>199</v>
      </c>
      <c r="C275" s="14"/>
      <c r="D275" s="22" t="s">
        <v>651</v>
      </c>
      <c r="E275" s="15" t="s">
        <v>652</v>
      </c>
      <c r="F275" s="48">
        <v>824</v>
      </c>
      <c r="G275" s="49">
        <v>36</v>
      </c>
      <c r="H275" s="50">
        <v>0.28920000000000001</v>
      </c>
      <c r="I275" s="69">
        <f t="shared" si="82"/>
        <v>46.411200000000008</v>
      </c>
      <c r="J275" s="30">
        <f t="shared" si="83"/>
        <v>0</v>
      </c>
      <c r="K275" s="29">
        <f t="shared" si="84"/>
        <v>46.411200000000008</v>
      </c>
      <c r="L275" s="47">
        <f t="shared" si="85"/>
        <v>38242.828800000003</v>
      </c>
      <c r="M275" s="81"/>
      <c r="N275" s="96"/>
    </row>
    <row r="276" spans="1:14" ht="22.5">
      <c r="A276" s="97" t="s">
        <v>653</v>
      </c>
      <c r="B276" s="14" t="s">
        <v>199</v>
      </c>
      <c r="C276" s="14"/>
      <c r="D276" s="22" t="s">
        <v>654</v>
      </c>
      <c r="E276" s="15" t="s">
        <v>637</v>
      </c>
      <c r="F276" s="48">
        <v>180</v>
      </c>
      <c r="G276" s="49">
        <v>2.2999999999999998</v>
      </c>
      <c r="H276" s="50">
        <v>0.28920000000000001</v>
      </c>
      <c r="I276" s="69">
        <f t="shared" si="82"/>
        <v>2.96516</v>
      </c>
      <c r="J276" s="30">
        <f t="shared" si="83"/>
        <v>0</v>
      </c>
      <c r="K276" s="29">
        <f t="shared" si="84"/>
        <v>2.96516</v>
      </c>
      <c r="L276" s="47">
        <f t="shared" si="85"/>
        <v>533.72879999999998</v>
      </c>
      <c r="M276" s="81"/>
      <c r="N276" s="96"/>
    </row>
    <row r="277" spans="1:14" ht="22.5">
      <c r="A277" s="97" t="s">
        <v>655</v>
      </c>
      <c r="B277" s="14" t="s">
        <v>199</v>
      </c>
      <c r="C277" s="14"/>
      <c r="D277" s="22" t="s">
        <v>656</v>
      </c>
      <c r="E277" s="15" t="s">
        <v>637</v>
      </c>
      <c r="F277" s="48">
        <v>132</v>
      </c>
      <c r="G277" s="49">
        <v>2.2999999999999998</v>
      </c>
      <c r="H277" s="50">
        <v>0.28920000000000001</v>
      </c>
      <c r="I277" s="69">
        <f t="shared" si="82"/>
        <v>2.96516</v>
      </c>
      <c r="J277" s="30">
        <f t="shared" si="83"/>
        <v>0</v>
      </c>
      <c r="K277" s="29">
        <f t="shared" si="84"/>
        <v>2.96516</v>
      </c>
      <c r="L277" s="47">
        <f t="shared" si="85"/>
        <v>391.40111999999999</v>
      </c>
      <c r="M277" s="81"/>
      <c r="N277" s="96"/>
    </row>
    <row r="278" spans="1:14" ht="15">
      <c r="A278" s="97" t="s">
        <v>657</v>
      </c>
      <c r="B278" s="14" t="s">
        <v>199</v>
      </c>
      <c r="C278" s="14"/>
      <c r="D278" s="22" t="s">
        <v>658</v>
      </c>
      <c r="E278" s="15" t="s">
        <v>637</v>
      </c>
      <c r="F278" s="48">
        <v>1109</v>
      </c>
      <c r="G278" s="49">
        <v>0.88</v>
      </c>
      <c r="H278" s="50">
        <v>0.28920000000000001</v>
      </c>
      <c r="I278" s="69">
        <f t="shared" si="82"/>
        <v>1.1344960000000002</v>
      </c>
      <c r="J278" s="30">
        <f t="shared" si="83"/>
        <v>0</v>
      </c>
      <c r="K278" s="29">
        <f t="shared" si="84"/>
        <v>1.1344960000000002</v>
      </c>
      <c r="L278" s="47">
        <f t="shared" si="85"/>
        <v>1258.1560640000002</v>
      </c>
      <c r="M278" s="81"/>
      <c r="N278" s="96"/>
    </row>
    <row r="279" spans="1:14" ht="22.5">
      <c r="A279" s="97" t="s">
        <v>659</v>
      </c>
      <c r="B279" s="14" t="s">
        <v>39</v>
      </c>
      <c r="C279" s="14">
        <v>91863</v>
      </c>
      <c r="D279" s="22" t="s">
        <v>660</v>
      </c>
      <c r="E279" s="15" t="s">
        <v>620</v>
      </c>
      <c r="F279" s="48">
        <v>6382</v>
      </c>
      <c r="G279" s="49">
        <v>9.16</v>
      </c>
      <c r="H279" s="50">
        <v>0.28920000000000001</v>
      </c>
      <c r="I279" s="69">
        <f t="shared" si="82"/>
        <v>11.809072</v>
      </c>
      <c r="J279" s="30">
        <f t="shared" si="83"/>
        <v>0</v>
      </c>
      <c r="K279" s="29">
        <f t="shared" si="84"/>
        <v>11.809072</v>
      </c>
      <c r="L279" s="47">
        <f t="shared" si="85"/>
        <v>75365.497503999999</v>
      </c>
      <c r="M279" s="81"/>
      <c r="N279" s="96"/>
    </row>
    <row r="280" spans="1:14" ht="33.75">
      <c r="A280" s="97" t="s">
        <v>661</v>
      </c>
      <c r="B280" s="14" t="s">
        <v>39</v>
      </c>
      <c r="C280" s="14">
        <v>91865</v>
      </c>
      <c r="D280" s="22" t="s">
        <v>662</v>
      </c>
      <c r="E280" s="15" t="s">
        <v>620</v>
      </c>
      <c r="F280" s="48">
        <v>126</v>
      </c>
      <c r="G280" s="49">
        <v>14.9</v>
      </c>
      <c r="H280" s="50">
        <v>0.28920000000000001</v>
      </c>
      <c r="I280" s="69">
        <f t="shared" si="82"/>
        <v>19.209080000000004</v>
      </c>
      <c r="J280" s="30">
        <f t="shared" si="83"/>
        <v>0</v>
      </c>
      <c r="K280" s="29">
        <f t="shared" si="84"/>
        <v>19.209080000000004</v>
      </c>
      <c r="L280" s="47">
        <f t="shared" si="85"/>
        <v>2420.3440800000003</v>
      </c>
      <c r="M280" s="81"/>
      <c r="N280" s="96"/>
    </row>
    <row r="281" spans="1:14" ht="22.5">
      <c r="A281" s="97" t="s">
        <v>663</v>
      </c>
      <c r="B281" s="14" t="s">
        <v>39</v>
      </c>
      <c r="C281" s="14">
        <v>91875</v>
      </c>
      <c r="D281" s="22" t="s">
        <v>664</v>
      </c>
      <c r="E281" s="15" t="s">
        <v>54</v>
      </c>
      <c r="F281" s="48">
        <v>2430</v>
      </c>
      <c r="G281" s="49">
        <v>5.77</v>
      </c>
      <c r="H281" s="50">
        <v>0.28920000000000001</v>
      </c>
      <c r="I281" s="69">
        <f t="shared" si="82"/>
        <v>7.4386840000000003</v>
      </c>
      <c r="J281" s="30">
        <f t="shared" si="83"/>
        <v>0</v>
      </c>
      <c r="K281" s="29">
        <f t="shared" si="84"/>
        <v>7.4386840000000003</v>
      </c>
      <c r="L281" s="47">
        <f t="shared" si="85"/>
        <v>18076.002120000001</v>
      </c>
      <c r="M281" s="81"/>
      <c r="N281" s="96"/>
    </row>
    <row r="282" spans="1:14" ht="22.5">
      <c r="A282" s="97" t="s">
        <v>665</v>
      </c>
      <c r="B282" s="14" t="s">
        <v>39</v>
      </c>
      <c r="C282" s="14">
        <v>91890</v>
      </c>
      <c r="D282" s="22" t="s">
        <v>666</v>
      </c>
      <c r="E282" s="15" t="s">
        <v>54</v>
      </c>
      <c r="F282" s="48">
        <v>1148</v>
      </c>
      <c r="G282" s="49">
        <v>9.3800000000000008</v>
      </c>
      <c r="H282" s="50">
        <v>0.28920000000000001</v>
      </c>
      <c r="I282" s="69">
        <f t="shared" si="82"/>
        <v>12.092696000000002</v>
      </c>
      <c r="J282" s="30">
        <f t="shared" si="83"/>
        <v>0</v>
      </c>
      <c r="K282" s="29">
        <f t="shared" si="84"/>
        <v>12.092696000000002</v>
      </c>
      <c r="L282" s="47">
        <f t="shared" si="85"/>
        <v>13882.415008000002</v>
      </c>
      <c r="M282" s="81"/>
      <c r="N282" s="96"/>
    </row>
    <row r="283" spans="1:14" ht="22.5">
      <c r="A283" s="97" t="s">
        <v>667</v>
      </c>
      <c r="B283" s="14" t="s">
        <v>199</v>
      </c>
      <c r="C283" s="14"/>
      <c r="D283" s="22" t="s">
        <v>668</v>
      </c>
      <c r="E283" s="15" t="s">
        <v>54</v>
      </c>
      <c r="F283" s="48">
        <v>231</v>
      </c>
      <c r="G283" s="49">
        <v>9.4</v>
      </c>
      <c r="H283" s="50">
        <v>0.28920000000000001</v>
      </c>
      <c r="I283" s="69">
        <f t="shared" si="82"/>
        <v>12.118480000000002</v>
      </c>
      <c r="J283" s="30">
        <f t="shared" si="83"/>
        <v>0</v>
      </c>
      <c r="K283" s="29">
        <f t="shared" si="84"/>
        <v>12.118480000000002</v>
      </c>
      <c r="L283" s="47">
        <f t="shared" si="85"/>
        <v>2799.3688800000004</v>
      </c>
      <c r="M283" s="81"/>
      <c r="N283" s="96"/>
    </row>
    <row r="284" spans="1:14" ht="22.5">
      <c r="A284" s="97" t="s">
        <v>669</v>
      </c>
      <c r="B284" s="14" t="s">
        <v>199</v>
      </c>
      <c r="C284" s="14"/>
      <c r="D284" s="22" t="s">
        <v>670</v>
      </c>
      <c r="E284" s="15" t="s">
        <v>54</v>
      </c>
      <c r="F284" s="48">
        <v>231</v>
      </c>
      <c r="G284" s="49">
        <v>9.4</v>
      </c>
      <c r="H284" s="50">
        <v>0.28920000000000001</v>
      </c>
      <c r="I284" s="69">
        <f t="shared" si="82"/>
        <v>12.118480000000002</v>
      </c>
      <c r="J284" s="30">
        <f t="shared" si="83"/>
        <v>0</v>
      </c>
      <c r="K284" s="29">
        <f t="shared" si="84"/>
        <v>12.118480000000002</v>
      </c>
      <c r="L284" s="47">
        <f t="shared" si="85"/>
        <v>2799.3688800000004</v>
      </c>
      <c r="M284" s="81"/>
      <c r="N284" s="96"/>
    </row>
    <row r="285" spans="1:14" ht="22.5">
      <c r="A285" s="97" t="s">
        <v>671</v>
      </c>
      <c r="B285" s="14" t="s">
        <v>199</v>
      </c>
      <c r="C285" s="14"/>
      <c r="D285" s="22" t="s">
        <v>672</v>
      </c>
      <c r="E285" s="15" t="s">
        <v>637</v>
      </c>
      <c r="F285" s="48">
        <v>2837</v>
      </c>
      <c r="G285" s="49">
        <v>1.39</v>
      </c>
      <c r="H285" s="50">
        <v>0.28920000000000001</v>
      </c>
      <c r="I285" s="69">
        <f t="shared" si="82"/>
        <v>1.7919880000000001</v>
      </c>
      <c r="J285" s="30">
        <f t="shared" si="83"/>
        <v>0</v>
      </c>
      <c r="K285" s="29">
        <f t="shared" si="84"/>
        <v>1.7919880000000001</v>
      </c>
      <c r="L285" s="47">
        <f t="shared" si="85"/>
        <v>5083.8699560000005</v>
      </c>
      <c r="M285" s="81"/>
      <c r="N285" s="96"/>
    </row>
    <row r="286" spans="1:14" ht="22.5">
      <c r="A286" s="97" t="s">
        <v>673</v>
      </c>
      <c r="B286" s="14" t="s">
        <v>199</v>
      </c>
      <c r="C286" s="14"/>
      <c r="D286" s="22" t="s">
        <v>674</v>
      </c>
      <c r="E286" s="15" t="s">
        <v>637</v>
      </c>
      <c r="F286" s="48">
        <v>974</v>
      </c>
      <c r="G286" s="49">
        <v>1.39</v>
      </c>
      <c r="H286" s="50">
        <v>0.28920000000000001</v>
      </c>
      <c r="I286" s="69">
        <f t="shared" si="82"/>
        <v>1.7919880000000001</v>
      </c>
      <c r="J286" s="30">
        <f t="shared" si="83"/>
        <v>0</v>
      </c>
      <c r="K286" s="29">
        <f t="shared" si="84"/>
        <v>1.7919880000000001</v>
      </c>
      <c r="L286" s="47">
        <f t="shared" si="85"/>
        <v>1745.3963120000001</v>
      </c>
      <c r="M286" s="81"/>
      <c r="N286" s="96"/>
    </row>
    <row r="287" spans="1:14" ht="15">
      <c r="A287" s="97" t="s">
        <v>675</v>
      </c>
      <c r="B287" s="14" t="s">
        <v>199</v>
      </c>
      <c r="C287" s="14"/>
      <c r="D287" s="22" t="s">
        <v>676</v>
      </c>
      <c r="E287" s="15" t="s">
        <v>637</v>
      </c>
      <c r="F287" s="48">
        <v>3568</v>
      </c>
      <c r="G287" s="49">
        <v>0.35</v>
      </c>
      <c r="H287" s="50">
        <v>0.28920000000000001</v>
      </c>
      <c r="I287" s="69">
        <f t="shared" si="82"/>
        <v>0.45122000000000001</v>
      </c>
      <c r="J287" s="30">
        <f t="shared" si="83"/>
        <v>0</v>
      </c>
      <c r="K287" s="29">
        <f t="shared" si="84"/>
        <v>0.45122000000000001</v>
      </c>
      <c r="L287" s="47">
        <f t="shared" si="85"/>
        <v>1609.9529600000001</v>
      </c>
      <c r="M287" s="81"/>
      <c r="N287" s="96"/>
    </row>
    <row r="288" spans="1:14" ht="15">
      <c r="A288" s="97" t="s">
        <v>677</v>
      </c>
      <c r="B288" s="14" t="s">
        <v>199</v>
      </c>
      <c r="C288" s="14"/>
      <c r="D288" s="22" t="s">
        <v>678</v>
      </c>
      <c r="E288" s="15" t="s">
        <v>637</v>
      </c>
      <c r="F288" s="48">
        <v>7412</v>
      </c>
      <c r="G288" s="49">
        <v>0.15</v>
      </c>
      <c r="H288" s="50">
        <v>0.28920000000000001</v>
      </c>
      <c r="I288" s="69">
        <f t="shared" si="82"/>
        <v>0.19338000000000002</v>
      </c>
      <c r="J288" s="30">
        <f t="shared" si="83"/>
        <v>0</v>
      </c>
      <c r="K288" s="29">
        <f t="shared" si="84"/>
        <v>0.19338000000000002</v>
      </c>
      <c r="L288" s="47">
        <f t="shared" si="85"/>
        <v>1433.3325600000003</v>
      </c>
      <c r="M288" s="81"/>
      <c r="N288" s="96"/>
    </row>
    <row r="289" spans="1:14" ht="15">
      <c r="A289" s="97" t="s">
        <v>679</v>
      </c>
      <c r="B289" s="14" t="s">
        <v>199</v>
      </c>
      <c r="C289" s="14"/>
      <c r="D289" s="22" t="s">
        <v>680</v>
      </c>
      <c r="E289" s="15" t="s">
        <v>637</v>
      </c>
      <c r="F289" s="48">
        <v>7412</v>
      </c>
      <c r="G289" s="49">
        <v>0.12</v>
      </c>
      <c r="H289" s="50">
        <v>0.28920000000000001</v>
      </c>
      <c r="I289" s="69">
        <f t="shared" si="82"/>
        <v>0.15470400000000001</v>
      </c>
      <c r="J289" s="30">
        <f t="shared" si="83"/>
        <v>0</v>
      </c>
      <c r="K289" s="29">
        <f t="shared" si="84"/>
        <v>0.15470400000000001</v>
      </c>
      <c r="L289" s="47">
        <f t="shared" si="85"/>
        <v>1146.666048</v>
      </c>
      <c r="M289" s="81"/>
      <c r="N289" s="96"/>
    </row>
    <row r="290" spans="1:14" ht="15">
      <c r="A290" s="97" t="s">
        <v>681</v>
      </c>
      <c r="B290" s="14" t="s">
        <v>199</v>
      </c>
      <c r="C290" s="14"/>
      <c r="D290" s="22" t="s">
        <v>682</v>
      </c>
      <c r="E290" s="15" t="s">
        <v>637</v>
      </c>
      <c r="F290" s="48">
        <v>30</v>
      </c>
      <c r="G290" s="49">
        <v>14</v>
      </c>
      <c r="H290" s="50">
        <v>0.28920000000000001</v>
      </c>
      <c r="I290" s="69">
        <f t="shared" si="82"/>
        <v>18.0488</v>
      </c>
      <c r="J290" s="30">
        <f t="shared" si="83"/>
        <v>0</v>
      </c>
      <c r="K290" s="29">
        <f t="shared" si="84"/>
        <v>18.0488</v>
      </c>
      <c r="L290" s="47">
        <f t="shared" si="85"/>
        <v>541.46399999999994</v>
      </c>
      <c r="M290" s="81"/>
      <c r="N290" s="96"/>
    </row>
    <row r="291" spans="1:14" ht="22.5">
      <c r="A291" s="97" t="s">
        <v>683</v>
      </c>
      <c r="B291" s="14" t="s">
        <v>199</v>
      </c>
      <c r="C291" s="14"/>
      <c r="D291" s="22" t="s">
        <v>684</v>
      </c>
      <c r="E291" s="15" t="s">
        <v>637</v>
      </c>
      <c r="F291" s="48">
        <v>919</v>
      </c>
      <c r="G291" s="49">
        <v>2.2999999999999998</v>
      </c>
      <c r="H291" s="50">
        <v>0.28920000000000001</v>
      </c>
      <c r="I291" s="69">
        <f t="shared" si="82"/>
        <v>2.96516</v>
      </c>
      <c r="J291" s="30">
        <f t="shared" si="83"/>
        <v>0</v>
      </c>
      <c r="K291" s="29">
        <f t="shared" si="84"/>
        <v>2.96516</v>
      </c>
      <c r="L291" s="47">
        <f t="shared" si="85"/>
        <v>2724.9820399999999</v>
      </c>
      <c r="M291" s="81"/>
      <c r="N291" s="96"/>
    </row>
    <row r="292" spans="1:14" ht="22.5">
      <c r="A292" s="97" t="s">
        <v>685</v>
      </c>
      <c r="B292" s="14" t="s">
        <v>199</v>
      </c>
      <c r="C292" s="14"/>
      <c r="D292" s="22" t="s">
        <v>686</v>
      </c>
      <c r="E292" s="15" t="s">
        <v>637</v>
      </c>
      <c r="F292" s="48">
        <v>240</v>
      </c>
      <c r="G292" s="49">
        <v>3.6</v>
      </c>
      <c r="H292" s="50">
        <v>0.28920000000000001</v>
      </c>
      <c r="I292" s="69">
        <f t="shared" si="82"/>
        <v>4.6411200000000008</v>
      </c>
      <c r="J292" s="30">
        <f t="shared" si="83"/>
        <v>0</v>
      </c>
      <c r="K292" s="29">
        <f t="shared" si="84"/>
        <v>4.6411200000000008</v>
      </c>
      <c r="L292" s="47">
        <f t="shared" si="85"/>
        <v>1113.8688000000002</v>
      </c>
      <c r="M292" s="81"/>
      <c r="N292" s="96"/>
    </row>
    <row r="293" spans="1:14" ht="22.5">
      <c r="A293" s="97" t="s">
        <v>687</v>
      </c>
      <c r="B293" s="14" t="s">
        <v>199</v>
      </c>
      <c r="C293" s="14"/>
      <c r="D293" s="22" t="s">
        <v>688</v>
      </c>
      <c r="E293" s="15" t="s">
        <v>637</v>
      </c>
      <c r="F293" s="48">
        <v>160</v>
      </c>
      <c r="G293" s="49">
        <v>5.0999999999999996</v>
      </c>
      <c r="H293" s="50">
        <v>0.28920000000000001</v>
      </c>
      <c r="I293" s="69">
        <f t="shared" si="82"/>
        <v>6.5749200000000005</v>
      </c>
      <c r="J293" s="30">
        <f t="shared" si="83"/>
        <v>0</v>
      </c>
      <c r="K293" s="29">
        <f t="shared" si="84"/>
        <v>6.5749200000000005</v>
      </c>
      <c r="L293" s="47">
        <f t="shared" si="85"/>
        <v>1051.9872</v>
      </c>
      <c r="M293" s="81"/>
      <c r="N293" s="96"/>
    </row>
    <row r="294" spans="1:14" ht="22.5">
      <c r="A294" s="97" t="s">
        <v>689</v>
      </c>
      <c r="B294" s="14" t="s">
        <v>199</v>
      </c>
      <c r="C294" s="14"/>
      <c r="D294" s="22" t="s">
        <v>690</v>
      </c>
      <c r="E294" s="15" t="s">
        <v>637</v>
      </c>
      <c r="F294" s="48">
        <v>113</v>
      </c>
      <c r="G294" s="49">
        <v>4.8</v>
      </c>
      <c r="H294" s="50">
        <v>0.28920000000000001</v>
      </c>
      <c r="I294" s="69">
        <f t="shared" si="82"/>
        <v>6.1881600000000008</v>
      </c>
      <c r="J294" s="30">
        <f t="shared" si="83"/>
        <v>0</v>
      </c>
      <c r="K294" s="29">
        <f t="shared" si="84"/>
        <v>6.1881600000000008</v>
      </c>
      <c r="L294" s="47">
        <f t="shared" si="85"/>
        <v>699.26208000000008</v>
      </c>
      <c r="M294" s="81"/>
      <c r="N294" s="96"/>
    </row>
    <row r="295" spans="1:14" ht="22.5">
      <c r="A295" s="97" t="s">
        <v>691</v>
      </c>
      <c r="B295" s="14" t="s">
        <v>199</v>
      </c>
      <c r="C295" s="14"/>
      <c r="D295" s="22" t="s">
        <v>692</v>
      </c>
      <c r="E295" s="15" t="s">
        <v>693</v>
      </c>
      <c r="F295" s="48">
        <v>4360</v>
      </c>
      <c r="G295" s="49">
        <v>0.38</v>
      </c>
      <c r="H295" s="50">
        <v>0.28920000000000001</v>
      </c>
      <c r="I295" s="69">
        <f t="shared" si="82"/>
        <v>0.48989600000000005</v>
      </c>
      <c r="J295" s="30">
        <f t="shared" si="83"/>
        <v>0</v>
      </c>
      <c r="K295" s="29">
        <f t="shared" si="84"/>
        <v>0.48989600000000005</v>
      </c>
      <c r="L295" s="47">
        <f t="shared" si="85"/>
        <v>2135.9465600000003</v>
      </c>
      <c r="M295" s="81"/>
      <c r="N295" s="96"/>
    </row>
    <row r="296" spans="1:14" ht="22.5">
      <c r="A296" s="97" t="s">
        <v>694</v>
      </c>
      <c r="B296" s="14" t="s">
        <v>199</v>
      </c>
      <c r="C296" s="14"/>
      <c r="D296" s="22" t="s">
        <v>695</v>
      </c>
      <c r="E296" s="15" t="s">
        <v>637</v>
      </c>
      <c r="F296" s="48">
        <v>169</v>
      </c>
      <c r="G296" s="49">
        <v>4.8</v>
      </c>
      <c r="H296" s="50">
        <v>0.28920000000000001</v>
      </c>
      <c r="I296" s="69">
        <f t="shared" si="82"/>
        <v>6.1881600000000008</v>
      </c>
      <c r="J296" s="30">
        <f t="shared" si="83"/>
        <v>0</v>
      </c>
      <c r="K296" s="29">
        <f t="shared" si="84"/>
        <v>6.1881600000000008</v>
      </c>
      <c r="L296" s="47">
        <f t="shared" si="85"/>
        <v>1045.7990400000001</v>
      </c>
      <c r="M296" s="81"/>
      <c r="N296" s="96"/>
    </row>
    <row r="297" spans="1:14" ht="22.5">
      <c r="A297" s="97" t="s">
        <v>696</v>
      </c>
      <c r="B297" s="14" t="s">
        <v>39</v>
      </c>
      <c r="C297" s="14">
        <v>95814</v>
      </c>
      <c r="D297" s="22" t="s">
        <v>697</v>
      </c>
      <c r="E297" s="15" t="s">
        <v>637</v>
      </c>
      <c r="F297" s="48">
        <v>451</v>
      </c>
      <c r="G297" s="49">
        <v>15.8</v>
      </c>
      <c r="H297" s="50">
        <v>0.28920000000000001</v>
      </c>
      <c r="I297" s="69">
        <f t="shared" si="82"/>
        <v>20.369360000000004</v>
      </c>
      <c r="J297" s="30">
        <f t="shared" si="83"/>
        <v>0</v>
      </c>
      <c r="K297" s="29">
        <f t="shared" si="84"/>
        <v>20.369360000000004</v>
      </c>
      <c r="L297" s="47">
        <f t="shared" si="85"/>
        <v>9186.581360000002</v>
      </c>
      <c r="M297" s="81"/>
      <c r="N297" s="96"/>
    </row>
    <row r="298" spans="1:14" ht="22.5">
      <c r="A298" s="97" t="s">
        <v>698</v>
      </c>
      <c r="B298" s="14" t="s">
        <v>39</v>
      </c>
      <c r="C298" s="14">
        <v>95817</v>
      </c>
      <c r="D298" s="22" t="s">
        <v>699</v>
      </c>
      <c r="E298" s="15" t="s">
        <v>637</v>
      </c>
      <c r="F298" s="48">
        <v>27</v>
      </c>
      <c r="G298" s="49">
        <v>30.81</v>
      </c>
      <c r="H298" s="50">
        <v>0.28920000000000001</v>
      </c>
      <c r="I298" s="69">
        <f t="shared" si="82"/>
        <v>39.720252000000002</v>
      </c>
      <c r="J298" s="30">
        <f t="shared" si="83"/>
        <v>0</v>
      </c>
      <c r="K298" s="29">
        <f t="shared" si="84"/>
        <v>39.720252000000002</v>
      </c>
      <c r="L298" s="47">
        <f t="shared" si="85"/>
        <v>1072.4468040000002</v>
      </c>
      <c r="M298" s="81"/>
      <c r="N298" s="96"/>
    </row>
    <row r="299" spans="1:14" ht="22.5">
      <c r="A299" s="97" t="s">
        <v>700</v>
      </c>
      <c r="B299" s="14" t="s">
        <v>39</v>
      </c>
      <c r="C299" s="14">
        <v>95811</v>
      </c>
      <c r="D299" s="22" t="s">
        <v>701</v>
      </c>
      <c r="E299" s="15" t="s">
        <v>637</v>
      </c>
      <c r="F299" s="48">
        <v>300</v>
      </c>
      <c r="G299" s="49">
        <v>12.77</v>
      </c>
      <c r="H299" s="50">
        <v>0.28920000000000001</v>
      </c>
      <c r="I299" s="69">
        <f t="shared" si="82"/>
        <v>16.463084000000002</v>
      </c>
      <c r="J299" s="30">
        <f t="shared" si="83"/>
        <v>0</v>
      </c>
      <c r="K299" s="29">
        <f t="shared" si="84"/>
        <v>16.463084000000002</v>
      </c>
      <c r="L299" s="47">
        <f t="shared" si="85"/>
        <v>4938.9252000000006</v>
      </c>
      <c r="M299" s="81"/>
      <c r="N299" s="96"/>
    </row>
    <row r="300" spans="1:14" ht="22.5">
      <c r="A300" s="97" t="s">
        <v>702</v>
      </c>
      <c r="B300" s="14" t="s">
        <v>199</v>
      </c>
      <c r="C300" s="14"/>
      <c r="D300" s="22" t="s">
        <v>703</v>
      </c>
      <c r="E300" s="15" t="s">
        <v>637</v>
      </c>
      <c r="F300" s="48">
        <v>406</v>
      </c>
      <c r="G300" s="49">
        <v>18.88</v>
      </c>
      <c r="H300" s="50">
        <v>0.28920000000000001</v>
      </c>
      <c r="I300" s="69">
        <f t="shared" si="82"/>
        <v>24.340096000000003</v>
      </c>
      <c r="J300" s="30">
        <f t="shared" si="83"/>
        <v>0</v>
      </c>
      <c r="K300" s="29">
        <f t="shared" si="84"/>
        <v>24.340096000000003</v>
      </c>
      <c r="L300" s="47">
        <f t="shared" si="85"/>
        <v>9882.0789760000007</v>
      </c>
      <c r="M300" s="81"/>
      <c r="N300" s="96"/>
    </row>
    <row r="301" spans="1:14" ht="22.5">
      <c r="A301" s="97" t="s">
        <v>704</v>
      </c>
      <c r="B301" s="14" t="s">
        <v>39</v>
      </c>
      <c r="C301" s="14">
        <v>95809</v>
      </c>
      <c r="D301" s="22" t="s">
        <v>705</v>
      </c>
      <c r="E301" s="15" t="s">
        <v>637</v>
      </c>
      <c r="F301" s="48">
        <v>20</v>
      </c>
      <c r="G301" s="49">
        <v>27.19</v>
      </c>
      <c r="H301" s="50">
        <v>0.28920000000000001</v>
      </c>
      <c r="I301" s="69">
        <f t="shared" si="82"/>
        <v>35.053348000000007</v>
      </c>
      <c r="J301" s="30">
        <f t="shared" si="83"/>
        <v>0</v>
      </c>
      <c r="K301" s="29">
        <f t="shared" si="84"/>
        <v>35.053348000000007</v>
      </c>
      <c r="L301" s="47">
        <f t="shared" si="85"/>
        <v>701.06696000000011</v>
      </c>
      <c r="M301" s="81"/>
      <c r="N301" s="96"/>
    </row>
    <row r="302" spans="1:14" ht="22.5">
      <c r="A302" s="97" t="s">
        <v>706</v>
      </c>
      <c r="B302" s="14" t="s">
        <v>199</v>
      </c>
      <c r="C302" s="14"/>
      <c r="D302" s="22" t="s">
        <v>707</v>
      </c>
      <c r="E302" s="15" t="s">
        <v>637</v>
      </c>
      <c r="F302" s="48">
        <v>44</v>
      </c>
      <c r="G302" s="49">
        <v>36.479999999999997</v>
      </c>
      <c r="H302" s="50">
        <v>0.28920000000000001</v>
      </c>
      <c r="I302" s="69">
        <f t="shared" si="82"/>
        <v>47.030016000000003</v>
      </c>
      <c r="J302" s="30">
        <f t="shared" si="83"/>
        <v>0</v>
      </c>
      <c r="K302" s="29">
        <f t="shared" si="84"/>
        <v>47.030016000000003</v>
      </c>
      <c r="L302" s="47">
        <f t="shared" si="85"/>
        <v>2069.3207040000002</v>
      </c>
      <c r="M302" s="81"/>
      <c r="N302" s="96"/>
    </row>
    <row r="303" spans="1:14" ht="15">
      <c r="A303" s="97" t="s">
        <v>708</v>
      </c>
      <c r="B303" s="14" t="s">
        <v>39</v>
      </c>
      <c r="C303" s="14">
        <v>91890</v>
      </c>
      <c r="D303" s="22" t="s">
        <v>709</v>
      </c>
      <c r="E303" s="15" t="s">
        <v>637</v>
      </c>
      <c r="F303" s="48">
        <v>363</v>
      </c>
      <c r="G303" s="49">
        <v>9.3800000000000008</v>
      </c>
      <c r="H303" s="50">
        <v>0.28920000000000001</v>
      </c>
      <c r="I303" s="69">
        <f t="shared" si="82"/>
        <v>12.092696000000002</v>
      </c>
      <c r="J303" s="30">
        <f t="shared" si="83"/>
        <v>0</v>
      </c>
      <c r="K303" s="29">
        <f t="shared" si="84"/>
        <v>12.092696000000002</v>
      </c>
      <c r="L303" s="47">
        <f t="shared" si="85"/>
        <v>4389.6486480000003</v>
      </c>
      <c r="M303" s="81"/>
      <c r="N303" s="96"/>
    </row>
    <row r="304" spans="1:14" ht="22.5">
      <c r="A304" s="97" t="s">
        <v>710</v>
      </c>
      <c r="B304" s="14" t="s">
        <v>199</v>
      </c>
      <c r="C304" s="14"/>
      <c r="D304" s="22" t="s">
        <v>711</v>
      </c>
      <c r="E304" s="15" t="s">
        <v>54</v>
      </c>
      <c r="F304" s="48">
        <v>62</v>
      </c>
      <c r="G304" s="49">
        <v>1.1200000000000001</v>
      </c>
      <c r="H304" s="50">
        <v>0.28920000000000001</v>
      </c>
      <c r="I304" s="69">
        <f t="shared" si="82"/>
        <v>1.4439040000000003</v>
      </c>
      <c r="J304" s="30">
        <f t="shared" si="83"/>
        <v>0</v>
      </c>
      <c r="K304" s="29">
        <f t="shared" si="84"/>
        <v>1.4439040000000003</v>
      </c>
      <c r="L304" s="47">
        <f t="shared" si="85"/>
        <v>89.522048000000012</v>
      </c>
      <c r="M304" s="81"/>
      <c r="N304" s="96"/>
    </row>
    <row r="305" spans="1:14" ht="22.5">
      <c r="A305" s="97" t="s">
        <v>712</v>
      </c>
      <c r="B305" s="14" t="s">
        <v>199</v>
      </c>
      <c r="C305" s="14"/>
      <c r="D305" s="22" t="s">
        <v>713</v>
      </c>
      <c r="E305" s="15" t="s">
        <v>54</v>
      </c>
      <c r="F305" s="48">
        <v>3552</v>
      </c>
      <c r="G305" s="49">
        <v>0.81</v>
      </c>
      <c r="H305" s="50">
        <v>0.28920000000000001</v>
      </c>
      <c r="I305" s="69">
        <f t="shared" si="82"/>
        <v>1.0442520000000002</v>
      </c>
      <c r="J305" s="30">
        <f t="shared" si="83"/>
        <v>0</v>
      </c>
      <c r="K305" s="29">
        <f t="shared" si="84"/>
        <v>1.0442520000000002</v>
      </c>
      <c r="L305" s="47">
        <f t="shared" si="85"/>
        <v>3709.1831040000006</v>
      </c>
      <c r="M305" s="81"/>
      <c r="N305" s="96"/>
    </row>
    <row r="306" spans="1:14" ht="15">
      <c r="A306" s="97" t="s">
        <v>714</v>
      </c>
      <c r="B306" s="14" t="s">
        <v>199</v>
      </c>
      <c r="C306" s="14"/>
      <c r="D306" s="22" t="s">
        <v>715</v>
      </c>
      <c r="E306" s="15" t="s">
        <v>46</v>
      </c>
      <c r="F306" s="48">
        <v>2500</v>
      </c>
      <c r="G306" s="49">
        <v>1.1000000000000001</v>
      </c>
      <c r="H306" s="50">
        <v>0.28920000000000001</v>
      </c>
      <c r="I306" s="69">
        <f t="shared" si="82"/>
        <v>1.4181200000000003</v>
      </c>
      <c r="J306" s="30">
        <f t="shared" si="83"/>
        <v>0</v>
      </c>
      <c r="K306" s="29">
        <f t="shared" si="84"/>
        <v>1.4181200000000003</v>
      </c>
      <c r="L306" s="47">
        <f t="shared" si="85"/>
        <v>3545.3000000000006</v>
      </c>
      <c r="M306" s="81"/>
      <c r="N306" s="96"/>
    </row>
    <row r="307" spans="1:14" ht="15">
      <c r="A307" s="95" t="s">
        <v>716</v>
      </c>
      <c r="B307" s="21"/>
      <c r="C307" s="21"/>
      <c r="D307" s="52" t="s">
        <v>717</v>
      </c>
      <c r="E307" s="23"/>
      <c r="F307" s="53"/>
      <c r="G307" s="54"/>
      <c r="H307" s="55"/>
      <c r="I307" s="56"/>
      <c r="J307" s="57"/>
      <c r="K307" s="37"/>
      <c r="L307" s="58"/>
      <c r="M307" s="76">
        <f>SUM(L308:L364)</f>
        <v>716873.2172271997</v>
      </c>
      <c r="N307" s="96"/>
    </row>
    <row r="308" spans="1:14" ht="15">
      <c r="A308" s="97" t="s">
        <v>718</v>
      </c>
      <c r="B308" s="14" t="s">
        <v>199</v>
      </c>
      <c r="C308" s="14"/>
      <c r="D308" s="22" t="s">
        <v>719</v>
      </c>
      <c r="E308" s="15" t="s">
        <v>54</v>
      </c>
      <c r="F308" s="48">
        <v>1</v>
      </c>
      <c r="G308" s="49">
        <v>103645.06</v>
      </c>
      <c r="H308" s="50">
        <v>0.28920000000000001</v>
      </c>
      <c r="I308" s="69">
        <f t="shared" ref="I308:I364" si="86">G308*(1+H308)</f>
        <v>133619.21135200001</v>
      </c>
      <c r="J308" s="30">
        <f t="shared" ref="J308:J339" si="87">$J$706</f>
        <v>0</v>
      </c>
      <c r="K308" s="29">
        <f t="shared" ref="K308:K364" si="88">I308*(1-J308)</f>
        <v>133619.21135200001</v>
      </c>
      <c r="L308" s="47">
        <f t="shared" ref="L308:L364" si="89">K308*F308</f>
        <v>133619.21135200001</v>
      </c>
      <c r="M308" s="81"/>
      <c r="N308" s="96"/>
    </row>
    <row r="309" spans="1:14" ht="15">
      <c r="A309" s="97" t="s">
        <v>720</v>
      </c>
      <c r="B309" s="14" t="s">
        <v>199</v>
      </c>
      <c r="C309" s="14"/>
      <c r="D309" s="22" t="s">
        <v>721</v>
      </c>
      <c r="E309" s="15" t="s">
        <v>54</v>
      </c>
      <c r="F309" s="48">
        <v>1</v>
      </c>
      <c r="G309" s="49">
        <v>103753.05</v>
      </c>
      <c r="H309" s="50">
        <v>0.28920000000000001</v>
      </c>
      <c r="I309" s="69">
        <f t="shared" si="86"/>
        <v>133758.43206000002</v>
      </c>
      <c r="J309" s="30">
        <f t="shared" si="87"/>
        <v>0</v>
      </c>
      <c r="K309" s="29">
        <f t="shared" si="88"/>
        <v>133758.43206000002</v>
      </c>
      <c r="L309" s="47">
        <f t="shared" si="89"/>
        <v>133758.43206000002</v>
      </c>
      <c r="M309" s="81"/>
      <c r="N309" s="96"/>
    </row>
    <row r="310" spans="1:14" ht="22.5">
      <c r="A310" s="97" t="s">
        <v>722</v>
      </c>
      <c r="B310" s="14" t="s">
        <v>199</v>
      </c>
      <c r="C310" s="14"/>
      <c r="D310" s="22" t="s">
        <v>723</v>
      </c>
      <c r="E310" s="15" t="s">
        <v>54</v>
      </c>
      <c r="F310" s="48">
        <v>1</v>
      </c>
      <c r="G310" s="49">
        <v>4282.692</v>
      </c>
      <c r="H310" s="50">
        <v>0.28920000000000001</v>
      </c>
      <c r="I310" s="69">
        <f t="shared" si="86"/>
        <v>5521.2465264000002</v>
      </c>
      <c r="J310" s="30">
        <f t="shared" si="87"/>
        <v>0</v>
      </c>
      <c r="K310" s="29">
        <f t="shared" si="88"/>
        <v>5521.2465264000002</v>
      </c>
      <c r="L310" s="47">
        <f t="shared" si="89"/>
        <v>5521.2465264000002</v>
      </c>
      <c r="M310" s="81"/>
      <c r="N310" s="96"/>
    </row>
    <row r="311" spans="1:14" ht="22.5">
      <c r="A311" s="97" t="s">
        <v>724</v>
      </c>
      <c r="B311" s="14" t="s">
        <v>199</v>
      </c>
      <c r="C311" s="14"/>
      <c r="D311" s="22" t="s">
        <v>725</v>
      </c>
      <c r="E311" s="15" t="s">
        <v>54</v>
      </c>
      <c r="F311" s="48">
        <v>1</v>
      </c>
      <c r="G311" s="49">
        <v>4086.364</v>
      </c>
      <c r="H311" s="50">
        <v>0.28920000000000001</v>
      </c>
      <c r="I311" s="69">
        <f t="shared" si="86"/>
        <v>5268.1404688000002</v>
      </c>
      <c r="J311" s="30">
        <f t="shared" si="87"/>
        <v>0</v>
      </c>
      <c r="K311" s="29">
        <f t="shared" si="88"/>
        <v>5268.1404688000002</v>
      </c>
      <c r="L311" s="47">
        <f t="shared" si="89"/>
        <v>5268.1404688000002</v>
      </c>
      <c r="M311" s="81"/>
      <c r="N311" s="96"/>
    </row>
    <row r="312" spans="1:14" ht="22.5">
      <c r="A312" s="97" t="s">
        <v>726</v>
      </c>
      <c r="B312" s="14" t="s">
        <v>199</v>
      </c>
      <c r="C312" s="14"/>
      <c r="D312" s="22" t="s">
        <v>727</v>
      </c>
      <c r="E312" s="15" t="s">
        <v>54</v>
      </c>
      <c r="F312" s="48">
        <v>3</v>
      </c>
      <c r="G312" s="49">
        <v>4321.6080000000002</v>
      </c>
      <c r="H312" s="50">
        <v>0.28920000000000001</v>
      </c>
      <c r="I312" s="69">
        <f t="shared" si="86"/>
        <v>5571.4170336000007</v>
      </c>
      <c r="J312" s="30">
        <f t="shared" si="87"/>
        <v>0</v>
      </c>
      <c r="K312" s="29">
        <f t="shared" si="88"/>
        <v>5571.4170336000007</v>
      </c>
      <c r="L312" s="47">
        <f t="shared" si="89"/>
        <v>16714.2511008</v>
      </c>
      <c r="M312" s="81"/>
      <c r="N312" s="96"/>
    </row>
    <row r="313" spans="1:14" ht="22.5">
      <c r="A313" s="97" t="s">
        <v>728</v>
      </c>
      <c r="B313" s="14" t="s">
        <v>199</v>
      </c>
      <c r="C313" s="14"/>
      <c r="D313" s="22" t="s">
        <v>729</v>
      </c>
      <c r="E313" s="15" t="s">
        <v>54</v>
      </c>
      <c r="F313" s="48">
        <v>3</v>
      </c>
      <c r="G313" s="49">
        <v>4321.6080000000002</v>
      </c>
      <c r="H313" s="50">
        <v>0.28920000000000001</v>
      </c>
      <c r="I313" s="69">
        <f t="shared" si="86"/>
        <v>5571.4170336000007</v>
      </c>
      <c r="J313" s="30">
        <f t="shared" si="87"/>
        <v>0</v>
      </c>
      <c r="K313" s="29">
        <f t="shared" si="88"/>
        <v>5571.4170336000007</v>
      </c>
      <c r="L313" s="47">
        <f t="shared" si="89"/>
        <v>16714.2511008</v>
      </c>
      <c r="M313" s="81"/>
      <c r="N313" s="96"/>
    </row>
    <row r="314" spans="1:14" ht="15">
      <c r="A314" s="97" t="s">
        <v>730</v>
      </c>
      <c r="B314" s="14" t="s">
        <v>199</v>
      </c>
      <c r="C314" s="14"/>
      <c r="D314" s="22" t="s">
        <v>731</v>
      </c>
      <c r="E314" s="15" t="s">
        <v>54</v>
      </c>
      <c r="F314" s="48">
        <v>1</v>
      </c>
      <c r="G314" s="49">
        <v>9069.7510000000002</v>
      </c>
      <c r="H314" s="50">
        <v>0.28920000000000001</v>
      </c>
      <c r="I314" s="69">
        <f t="shared" si="86"/>
        <v>11692.722989200001</v>
      </c>
      <c r="J314" s="30">
        <f t="shared" si="87"/>
        <v>0</v>
      </c>
      <c r="K314" s="29">
        <f t="shared" si="88"/>
        <v>11692.722989200001</v>
      </c>
      <c r="L314" s="47">
        <f t="shared" si="89"/>
        <v>11692.722989200001</v>
      </c>
      <c r="M314" s="81"/>
      <c r="N314" s="96"/>
    </row>
    <row r="315" spans="1:14" ht="15">
      <c r="A315" s="97" t="s">
        <v>732</v>
      </c>
      <c r="B315" s="14" t="s">
        <v>199</v>
      </c>
      <c r="C315" s="14"/>
      <c r="D315" s="22" t="s">
        <v>733</v>
      </c>
      <c r="E315" s="15" t="s">
        <v>54</v>
      </c>
      <c r="F315" s="48">
        <v>1</v>
      </c>
      <c r="G315" s="49">
        <v>9069.7510000000002</v>
      </c>
      <c r="H315" s="50">
        <v>0.28920000000000001</v>
      </c>
      <c r="I315" s="69">
        <f t="shared" si="86"/>
        <v>11692.722989200001</v>
      </c>
      <c r="J315" s="30">
        <f t="shared" si="87"/>
        <v>0</v>
      </c>
      <c r="K315" s="29">
        <f t="shared" si="88"/>
        <v>11692.722989200001</v>
      </c>
      <c r="L315" s="47">
        <f t="shared" si="89"/>
        <v>11692.722989200001</v>
      </c>
      <c r="M315" s="81"/>
      <c r="N315" s="96"/>
    </row>
    <row r="316" spans="1:14" ht="15">
      <c r="A316" s="97" t="s">
        <v>734</v>
      </c>
      <c r="B316" s="14" t="s">
        <v>199</v>
      </c>
      <c r="C316" s="14"/>
      <c r="D316" s="22" t="s">
        <v>735</v>
      </c>
      <c r="E316" s="15" t="s">
        <v>54</v>
      </c>
      <c r="F316" s="48">
        <v>1</v>
      </c>
      <c r="G316" s="49">
        <v>4330.509</v>
      </c>
      <c r="H316" s="50">
        <v>0.28920000000000001</v>
      </c>
      <c r="I316" s="69">
        <f t="shared" si="86"/>
        <v>5582.8922028000006</v>
      </c>
      <c r="J316" s="30">
        <f t="shared" si="87"/>
        <v>0</v>
      </c>
      <c r="K316" s="29">
        <f t="shared" si="88"/>
        <v>5582.8922028000006</v>
      </c>
      <c r="L316" s="47">
        <f t="shared" si="89"/>
        <v>5582.8922028000006</v>
      </c>
      <c r="M316" s="81"/>
      <c r="N316" s="96"/>
    </row>
    <row r="317" spans="1:14" ht="15">
      <c r="A317" s="97" t="s">
        <v>736</v>
      </c>
      <c r="B317" s="14" t="s">
        <v>199</v>
      </c>
      <c r="C317" s="14"/>
      <c r="D317" s="22" t="s">
        <v>737</v>
      </c>
      <c r="E317" s="15" t="s">
        <v>54</v>
      </c>
      <c r="F317" s="48">
        <v>1</v>
      </c>
      <c r="G317" s="49">
        <v>6380.085</v>
      </c>
      <c r="H317" s="50">
        <v>0.28920000000000001</v>
      </c>
      <c r="I317" s="69">
        <f t="shared" si="86"/>
        <v>8225.2055820000005</v>
      </c>
      <c r="J317" s="30">
        <f t="shared" si="87"/>
        <v>0</v>
      </c>
      <c r="K317" s="29">
        <f t="shared" si="88"/>
        <v>8225.2055820000005</v>
      </c>
      <c r="L317" s="47">
        <f t="shared" si="89"/>
        <v>8225.2055820000005</v>
      </c>
      <c r="M317" s="81"/>
      <c r="N317" s="96"/>
    </row>
    <row r="318" spans="1:14" ht="15">
      <c r="A318" s="97" t="s">
        <v>738</v>
      </c>
      <c r="B318" s="14" t="s">
        <v>199</v>
      </c>
      <c r="C318" s="14"/>
      <c r="D318" s="22" t="s">
        <v>739</v>
      </c>
      <c r="E318" s="15" t="s">
        <v>54</v>
      </c>
      <c r="F318" s="48">
        <v>1</v>
      </c>
      <c r="G318" s="49">
        <v>7771.6769999999997</v>
      </c>
      <c r="H318" s="50">
        <v>0.28920000000000001</v>
      </c>
      <c r="I318" s="69">
        <f t="shared" si="86"/>
        <v>10019.2459884</v>
      </c>
      <c r="J318" s="30">
        <f t="shared" si="87"/>
        <v>0</v>
      </c>
      <c r="K318" s="29">
        <f t="shared" si="88"/>
        <v>10019.2459884</v>
      </c>
      <c r="L318" s="47">
        <f t="shared" si="89"/>
        <v>10019.2459884</v>
      </c>
      <c r="M318" s="81"/>
      <c r="N318" s="96"/>
    </row>
    <row r="319" spans="1:14" ht="15">
      <c r="A319" s="97" t="s">
        <v>740</v>
      </c>
      <c r="B319" s="14" t="s">
        <v>199</v>
      </c>
      <c r="C319" s="14"/>
      <c r="D319" s="22" t="s">
        <v>741</v>
      </c>
      <c r="E319" s="15" t="s">
        <v>54</v>
      </c>
      <c r="F319" s="48">
        <v>1</v>
      </c>
      <c r="G319" s="49">
        <v>7771.6769999999997</v>
      </c>
      <c r="H319" s="50">
        <v>0.28920000000000001</v>
      </c>
      <c r="I319" s="69">
        <f t="shared" si="86"/>
        <v>10019.2459884</v>
      </c>
      <c r="J319" s="30">
        <f t="shared" si="87"/>
        <v>0</v>
      </c>
      <c r="K319" s="29">
        <f t="shared" si="88"/>
        <v>10019.2459884</v>
      </c>
      <c r="L319" s="47">
        <f t="shared" si="89"/>
        <v>10019.2459884</v>
      </c>
      <c r="M319" s="81"/>
      <c r="N319" s="96"/>
    </row>
    <row r="320" spans="1:14" ht="22.5">
      <c r="A320" s="97" t="s">
        <v>742</v>
      </c>
      <c r="B320" s="14" t="s">
        <v>199</v>
      </c>
      <c r="C320" s="14"/>
      <c r="D320" s="22" t="s">
        <v>743</v>
      </c>
      <c r="E320" s="15" t="s">
        <v>54</v>
      </c>
      <c r="F320" s="48">
        <v>1</v>
      </c>
      <c r="G320" s="49">
        <v>2050.7950000000001</v>
      </c>
      <c r="H320" s="50">
        <v>0.28920000000000001</v>
      </c>
      <c r="I320" s="69">
        <f t="shared" si="86"/>
        <v>2643.8849140000002</v>
      </c>
      <c r="J320" s="30">
        <f t="shared" si="87"/>
        <v>0</v>
      </c>
      <c r="K320" s="29">
        <f t="shared" si="88"/>
        <v>2643.8849140000002</v>
      </c>
      <c r="L320" s="47">
        <f t="shared" si="89"/>
        <v>2643.8849140000002</v>
      </c>
      <c r="M320" s="81"/>
      <c r="N320" s="96"/>
    </row>
    <row r="321" spans="1:14" ht="22.5">
      <c r="A321" s="97" t="s">
        <v>744</v>
      </c>
      <c r="B321" s="14" t="s">
        <v>199</v>
      </c>
      <c r="C321" s="14"/>
      <c r="D321" s="22" t="s">
        <v>745</v>
      </c>
      <c r="E321" s="15" t="s">
        <v>54</v>
      </c>
      <c r="F321" s="48">
        <v>1</v>
      </c>
      <c r="G321" s="49">
        <v>2050.7950000000001</v>
      </c>
      <c r="H321" s="50">
        <v>0.28920000000000001</v>
      </c>
      <c r="I321" s="69">
        <f t="shared" si="86"/>
        <v>2643.8849140000002</v>
      </c>
      <c r="J321" s="30">
        <f t="shared" si="87"/>
        <v>0</v>
      </c>
      <c r="K321" s="29">
        <f t="shared" si="88"/>
        <v>2643.8849140000002</v>
      </c>
      <c r="L321" s="47">
        <f t="shared" si="89"/>
        <v>2643.8849140000002</v>
      </c>
      <c r="M321" s="81"/>
      <c r="N321" s="96"/>
    </row>
    <row r="322" spans="1:14" ht="22.5">
      <c r="A322" s="97" t="s">
        <v>746</v>
      </c>
      <c r="B322" s="14" t="s">
        <v>199</v>
      </c>
      <c r="C322" s="14"/>
      <c r="D322" s="22" t="s">
        <v>747</v>
      </c>
      <c r="E322" s="15" t="s">
        <v>54</v>
      </c>
      <c r="F322" s="48">
        <v>1</v>
      </c>
      <c r="G322" s="49">
        <v>2692.5639999999999</v>
      </c>
      <c r="H322" s="50">
        <v>0.28920000000000001</v>
      </c>
      <c r="I322" s="69">
        <f t="shared" si="86"/>
        <v>3471.2535088</v>
      </c>
      <c r="J322" s="30">
        <f t="shared" si="87"/>
        <v>0</v>
      </c>
      <c r="K322" s="29">
        <f t="shared" si="88"/>
        <v>3471.2535088</v>
      </c>
      <c r="L322" s="47">
        <f t="shared" si="89"/>
        <v>3471.2535088</v>
      </c>
      <c r="M322" s="81"/>
      <c r="N322" s="96"/>
    </row>
    <row r="323" spans="1:14" ht="22.5">
      <c r="A323" s="97" t="s">
        <v>748</v>
      </c>
      <c r="B323" s="14" t="s">
        <v>199</v>
      </c>
      <c r="C323" s="14"/>
      <c r="D323" s="22" t="s">
        <v>749</v>
      </c>
      <c r="E323" s="15" t="s">
        <v>54</v>
      </c>
      <c r="F323" s="48">
        <v>1</v>
      </c>
      <c r="G323" s="49">
        <v>2919.5279999999998</v>
      </c>
      <c r="H323" s="50">
        <v>0.28920000000000001</v>
      </c>
      <c r="I323" s="69">
        <f t="shared" si="86"/>
        <v>3763.8554976</v>
      </c>
      <c r="J323" s="30">
        <f t="shared" si="87"/>
        <v>0</v>
      </c>
      <c r="K323" s="29">
        <f t="shared" si="88"/>
        <v>3763.8554976</v>
      </c>
      <c r="L323" s="47">
        <f t="shared" si="89"/>
        <v>3763.8554976</v>
      </c>
      <c r="M323" s="81"/>
      <c r="N323" s="96"/>
    </row>
    <row r="324" spans="1:14" ht="22.5">
      <c r="A324" s="97" t="s">
        <v>750</v>
      </c>
      <c r="B324" s="14" t="s">
        <v>199</v>
      </c>
      <c r="C324" s="14"/>
      <c r="D324" s="22" t="s">
        <v>751</v>
      </c>
      <c r="E324" s="15" t="s">
        <v>54</v>
      </c>
      <c r="F324" s="48">
        <v>1</v>
      </c>
      <c r="G324" s="49">
        <v>3319.0149999999999</v>
      </c>
      <c r="H324" s="50">
        <v>0.28920000000000001</v>
      </c>
      <c r="I324" s="69">
        <f t="shared" si="86"/>
        <v>4278.8741380000001</v>
      </c>
      <c r="J324" s="30">
        <f t="shared" si="87"/>
        <v>0</v>
      </c>
      <c r="K324" s="29">
        <f t="shared" si="88"/>
        <v>4278.8741380000001</v>
      </c>
      <c r="L324" s="47">
        <f t="shared" si="89"/>
        <v>4278.8741380000001</v>
      </c>
      <c r="M324" s="81"/>
      <c r="N324" s="96"/>
    </row>
    <row r="325" spans="1:14" ht="22.5">
      <c r="A325" s="97" t="s">
        <v>752</v>
      </c>
      <c r="B325" s="14" t="s">
        <v>199</v>
      </c>
      <c r="C325" s="14"/>
      <c r="D325" s="22" t="s">
        <v>753</v>
      </c>
      <c r="E325" s="15" t="s">
        <v>54</v>
      </c>
      <c r="F325" s="48">
        <v>1</v>
      </c>
      <c r="G325" s="49">
        <v>3319.0149999999999</v>
      </c>
      <c r="H325" s="50">
        <v>0.28920000000000001</v>
      </c>
      <c r="I325" s="69">
        <f t="shared" si="86"/>
        <v>4278.8741380000001</v>
      </c>
      <c r="J325" s="30">
        <f t="shared" si="87"/>
        <v>0</v>
      </c>
      <c r="K325" s="29">
        <f t="shared" si="88"/>
        <v>4278.8741380000001</v>
      </c>
      <c r="L325" s="47">
        <f t="shared" si="89"/>
        <v>4278.8741380000001</v>
      </c>
      <c r="M325" s="81"/>
      <c r="N325" s="96"/>
    </row>
    <row r="326" spans="1:14" ht="22.5">
      <c r="A326" s="97" t="s">
        <v>754</v>
      </c>
      <c r="B326" s="14" t="s">
        <v>199</v>
      </c>
      <c r="C326" s="14"/>
      <c r="D326" s="22" t="s">
        <v>755</v>
      </c>
      <c r="E326" s="15" t="s">
        <v>54</v>
      </c>
      <c r="F326" s="48">
        <v>2</v>
      </c>
      <c r="G326" s="49">
        <v>3117.3969999999999</v>
      </c>
      <c r="H326" s="50">
        <v>0.28920000000000001</v>
      </c>
      <c r="I326" s="69">
        <f t="shared" si="86"/>
        <v>4018.9482124000001</v>
      </c>
      <c r="J326" s="30">
        <f t="shared" si="87"/>
        <v>0</v>
      </c>
      <c r="K326" s="29">
        <f t="shared" si="88"/>
        <v>4018.9482124000001</v>
      </c>
      <c r="L326" s="47">
        <f t="shared" si="89"/>
        <v>8037.8964248000002</v>
      </c>
      <c r="M326" s="81"/>
      <c r="N326" s="96"/>
    </row>
    <row r="327" spans="1:14" ht="22.5">
      <c r="A327" s="97" t="s">
        <v>756</v>
      </c>
      <c r="B327" s="14" t="s">
        <v>199</v>
      </c>
      <c r="C327" s="14"/>
      <c r="D327" s="22" t="s">
        <v>757</v>
      </c>
      <c r="E327" s="15" t="s">
        <v>54</v>
      </c>
      <c r="F327" s="48">
        <v>2</v>
      </c>
      <c r="G327" s="49">
        <v>3117.3969999999999</v>
      </c>
      <c r="H327" s="50">
        <v>0.28920000000000001</v>
      </c>
      <c r="I327" s="69">
        <f t="shared" si="86"/>
        <v>4018.9482124000001</v>
      </c>
      <c r="J327" s="30">
        <f t="shared" si="87"/>
        <v>0</v>
      </c>
      <c r="K327" s="29">
        <f t="shared" si="88"/>
        <v>4018.9482124000001</v>
      </c>
      <c r="L327" s="47">
        <f t="shared" si="89"/>
        <v>8037.8964248000002</v>
      </c>
      <c r="M327" s="81"/>
      <c r="N327" s="96"/>
    </row>
    <row r="328" spans="1:14" ht="22.5">
      <c r="A328" s="97" t="s">
        <v>758</v>
      </c>
      <c r="B328" s="14" t="s">
        <v>199</v>
      </c>
      <c r="C328" s="14"/>
      <c r="D328" s="22" t="s">
        <v>759</v>
      </c>
      <c r="E328" s="15" t="s">
        <v>54</v>
      </c>
      <c r="F328" s="48">
        <v>1</v>
      </c>
      <c r="G328" s="49">
        <v>4010.326</v>
      </c>
      <c r="H328" s="50">
        <v>0.28920000000000001</v>
      </c>
      <c r="I328" s="69">
        <f t="shared" si="86"/>
        <v>5170.1122792000006</v>
      </c>
      <c r="J328" s="30">
        <f t="shared" si="87"/>
        <v>0</v>
      </c>
      <c r="K328" s="29">
        <f t="shared" si="88"/>
        <v>5170.1122792000006</v>
      </c>
      <c r="L328" s="47">
        <f t="shared" si="89"/>
        <v>5170.1122792000006</v>
      </c>
      <c r="M328" s="81"/>
      <c r="N328" s="96"/>
    </row>
    <row r="329" spans="1:14" ht="22.5">
      <c r="A329" s="97" t="s">
        <v>760</v>
      </c>
      <c r="B329" s="14" t="s">
        <v>199</v>
      </c>
      <c r="C329" s="14"/>
      <c r="D329" s="22" t="s">
        <v>761</v>
      </c>
      <c r="E329" s="15" t="s">
        <v>54</v>
      </c>
      <c r="F329" s="48">
        <v>1</v>
      </c>
      <c r="G329" s="49">
        <v>4010.326</v>
      </c>
      <c r="H329" s="50">
        <v>0.28920000000000001</v>
      </c>
      <c r="I329" s="69">
        <f t="shared" si="86"/>
        <v>5170.1122792000006</v>
      </c>
      <c r="J329" s="30">
        <f t="shared" si="87"/>
        <v>0</v>
      </c>
      <c r="K329" s="29">
        <f t="shared" si="88"/>
        <v>5170.1122792000006</v>
      </c>
      <c r="L329" s="47">
        <f t="shared" si="89"/>
        <v>5170.1122792000006</v>
      </c>
      <c r="M329" s="81"/>
      <c r="N329" s="96"/>
    </row>
    <row r="330" spans="1:14" ht="22.5">
      <c r="A330" s="97" t="s">
        <v>762</v>
      </c>
      <c r="B330" s="14" t="s">
        <v>199</v>
      </c>
      <c r="C330" s="14"/>
      <c r="D330" s="22" t="s">
        <v>763</v>
      </c>
      <c r="E330" s="15" t="s">
        <v>54</v>
      </c>
      <c r="F330" s="48">
        <v>1</v>
      </c>
      <c r="G330" s="49">
        <v>3270.1860000000001</v>
      </c>
      <c r="H330" s="50">
        <v>0.28920000000000001</v>
      </c>
      <c r="I330" s="69">
        <f t="shared" si="86"/>
        <v>4215.9237912000008</v>
      </c>
      <c r="J330" s="30">
        <f t="shared" si="87"/>
        <v>0</v>
      </c>
      <c r="K330" s="29">
        <f t="shared" si="88"/>
        <v>4215.9237912000008</v>
      </c>
      <c r="L330" s="47">
        <f t="shared" si="89"/>
        <v>4215.9237912000008</v>
      </c>
      <c r="M330" s="81"/>
      <c r="N330" s="96"/>
    </row>
    <row r="331" spans="1:14" ht="22.5">
      <c r="A331" s="97" t="s">
        <v>764</v>
      </c>
      <c r="B331" s="14" t="s">
        <v>199</v>
      </c>
      <c r="C331" s="14"/>
      <c r="D331" s="22" t="s">
        <v>765</v>
      </c>
      <c r="E331" s="15" t="s">
        <v>54</v>
      </c>
      <c r="F331" s="48">
        <v>1</v>
      </c>
      <c r="G331" s="49">
        <v>3807.259</v>
      </c>
      <c r="H331" s="50">
        <v>0.28920000000000001</v>
      </c>
      <c r="I331" s="69">
        <f t="shared" si="86"/>
        <v>4908.3183028000003</v>
      </c>
      <c r="J331" s="30">
        <f t="shared" si="87"/>
        <v>0</v>
      </c>
      <c r="K331" s="29">
        <f t="shared" si="88"/>
        <v>4908.3183028000003</v>
      </c>
      <c r="L331" s="47">
        <f t="shared" si="89"/>
        <v>4908.3183028000003</v>
      </c>
      <c r="M331" s="81"/>
      <c r="N331" s="96"/>
    </row>
    <row r="332" spans="1:14" ht="22.5">
      <c r="A332" s="97" t="s">
        <v>766</v>
      </c>
      <c r="B332" s="14" t="s">
        <v>199</v>
      </c>
      <c r="C332" s="14"/>
      <c r="D332" s="22" t="s">
        <v>767</v>
      </c>
      <c r="E332" s="15" t="s">
        <v>54</v>
      </c>
      <c r="F332" s="48">
        <v>1</v>
      </c>
      <c r="G332" s="49">
        <v>2619.0329999999999</v>
      </c>
      <c r="H332" s="50">
        <v>0.28920000000000001</v>
      </c>
      <c r="I332" s="69">
        <f t="shared" si="86"/>
        <v>3376.4573436000001</v>
      </c>
      <c r="J332" s="30">
        <f t="shared" si="87"/>
        <v>0</v>
      </c>
      <c r="K332" s="29">
        <f t="shared" si="88"/>
        <v>3376.4573436000001</v>
      </c>
      <c r="L332" s="47">
        <f t="shared" si="89"/>
        <v>3376.4573436000001</v>
      </c>
      <c r="M332" s="81"/>
      <c r="N332" s="96"/>
    </row>
    <row r="333" spans="1:14" ht="22.5">
      <c r="A333" s="97" t="s">
        <v>768</v>
      </c>
      <c r="B333" s="14" t="s">
        <v>199</v>
      </c>
      <c r="C333" s="14"/>
      <c r="D333" s="22" t="s">
        <v>769</v>
      </c>
      <c r="E333" s="15" t="s">
        <v>54</v>
      </c>
      <c r="F333" s="48">
        <v>1</v>
      </c>
      <c r="G333" s="49">
        <v>2619.0329999999999</v>
      </c>
      <c r="H333" s="50">
        <v>0.28920000000000001</v>
      </c>
      <c r="I333" s="69">
        <f t="shared" si="86"/>
        <v>3376.4573436000001</v>
      </c>
      <c r="J333" s="30">
        <f t="shared" si="87"/>
        <v>0</v>
      </c>
      <c r="K333" s="29">
        <f t="shared" si="88"/>
        <v>3376.4573436000001</v>
      </c>
      <c r="L333" s="47">
        <f t="shared" si="89"/>
        <v>3376.4573436000001</v>
      </c>
      <c r="M333" s="81"/>
      <c r="N333" s="96"/>
    </row>
    <row r="334" spans="1:14" ht="22.5">
      <c r="A334" s="97" t="s">
        <v>770</v>
      </c>
      <c r="B334" s="14" t="s">
        <v>199</v>
      </c>
      <c r="C334" s="14"/>
      <c r="D334" s="22" t="s">
        <v>771</v>
      </c>
      <c r="E334" s="15" t="s">
        <v>54</v>
      </c>
      <c r="F334" s="48">
        <v>1</v>
      </c>
      <c r="G334" s="49">
        <v>57525.59</v>
      </c>
      <c r="H334" s="50">
        <v>0.28920000000000001</v>
      </c>
      <c r="I334" s="69">
        <f t="shared" si="86"/>
        <v>74161.990628</v>
      </c>
      <c r="J334" s="30">
        <f t="shared" si="87"/>
        <v>0</v>
      </c>
      <c r="K334" s="29">
        <f t="shared" si="88"/>
        <v>74161.990628</v>
      </c>
      <c r="L334" s="47">
        <f t="shared" si="89"/>
        <v>74161.990628</v>
      </c>
      <c r="M334" s="81"/>
      <c r="N334" s="96"/>
    </row>
    <row r="335" spans="1:14" ht="22.5">
      <c r="A335" s="97" t="s">
        <v>772</v>
      </c>
      <c r="B335" s="14" t="s">
        <v>199</v>
      </c>
      <c r="C335" s="14"/>
      <c r="D335" s="22" t="s">
        <v>773</v>
      </c>
      <c r="E335" s="15" t="s">
        <v>54</v>
      </c>
      <c r="F335" s="48">
        <v>1</v>
      </c>
      <c r="G335" s="49">
        <v>57535.89</v>
      </c>
      <c r="H335" s="50">
        <v>0.28920000000000001</v>
      </c>
      <c r="I335" s="69">
        <f t="shared" si="86"/>
        <v>74175.269388000001</v>
      </c>
      <c r="J335" s="30">
        <f t="shared" si="87"/>
        <v>0</v>
      </c>
      <c r="K335" s="29">
        <f t="shared" si="88"/>
        <v>74175.269388000001</v>
      </c>
      <c r="L335" s="47">
        <f t="shared" si="89"/>
        <v>74175.269388000001</v>
      </c>
      <c r="M335" s="81"/>
      <c r="N335" s="96"/>
    </row>
    <row r="336" spans="1:14" ht="22.5">
      <c r="A336" s="97" t="s">
        <v>774</v>
      </c>
      <c r="B336" s="14" t="s">
        <v>199</v>
      </c>
      <c r="C336" s="14"/>
      <c r="D336" s="22" t="s">
        <v>775</v>
      </c>
      <c r="E336" s="15" t="s">
        <v>54</v>
      </c>
      <c r="F336" s="48">
        <v>1</v>
      </c>
      <c r="G336" s="49">
        <v>2513.2559999999999</v>
      </c>
      <c r="H336" s="50">
        <v>0.28920000000000001</v>
      </c>
      <c r="I336" s="69">
        <f t="shared" si="86"/>
        <v>3240.0896352</v>
      </c>
      <c r="J336" s="30">
        <f t="shared" si="87"/>
        <v>0</v>
      </c>
      <c r="K336" s="29">
        <f t="shared" si="88"/>
        <v>3240.0896352</v>
      </c>
      <c r="L336" s="47">
        <f t="shared" si="89"/>
        <v>3240.0896352</v>
      </c>
      <c r="M336" s="81"/>
      <c r="N336" s="96"/>
    </row>
    <row r="337" spans="1:14" ht="22.5">
      <c r="A337" s="97" t="s">
        <v>776</v>
      </c>
      <c r="B337" s="14" t="s">
        <v>199</v>
      </c>
      <c r="C337" s="14"/>
      <c r="D337" s="22" t="s">
        <v>777</v>
      </c>
      <c r="E337" s="15" t="s">
        <v>54</v>
      </c>
      <c r="F337" s="48">
        <v>1</v>
      </c>
      <c r="G337" s="49">
        <v>2513.2559999999999</v>
      </c>
      <c r="H337" s="50">
        <v>0.28920000000000001</v>
      </c>
      <c r="I337" s="69">
        <f t="shared" si="86"/>
        <v>3240.0896352</v>
      </c>
      <c r="J337" s="30">
        <f t="shared" si="87"/>
        <v>0</v>
      </c>
      <c r="K337" s="29">
        <f t="shared" si="88"/>
        <v>3240.0896352</v>
      </c>
      <c r="L337" s="47">
        <f t="shared" si="89"/>
        <v>3240.0896352</v>
      </c>
      <c r="M337" s="81"/>
      <c r="N337" s="96"/>
    </row>
    <row r="338" spans="1:14" ht="22.5">
      <c r="A338" s="97" t="s">
        <v>778</v>
      </c>
      <c r="B338" s="14" t="s">
        <v>199</v>
      </c>
      <c r="C338" s="14"/>
      <c r="D338" s="22" t="s">
        <v>779</v>
      </c>
      <c r="E338" s="15" t="s">
        <v>54</v>
      </c>
      <c r="F338" s="48">
        <v>1</v>
      </c>
      <c r="G338" s="49">
        <v>2490.1869999999999</v>
      </c>
      <c r="H338" s="50">
        <v>0.28920000000000001</v>
      </c>
      <c r="I338" s="69">
        <f t="shared" si="86"/>
        <v>3210.3490804000003</v>
      </c>
      <c r="J338" s="30">
        <f t="shared" si="87"/>
        <v>0</v>
      </c>
      <c r="K338" s="29">
        <f t="shared" si="88"/>
        <v>3210.3490804000003</v>
      </c>
      <c r="L338" s="47">
        <f t="shared" si="89"/>
        <v>3210.3490804000003</v>
      </c>
      <c r="M338" s="81"/>
      <c r="N338" s="96"/>
    </row>
    <row r="339" spans="1:14" ht="22.5">
      <c r="A339" s="97" t="s">
        <v>780</v>
      </c>
      <c r="B339" s="14" t="s">
        <v>199</v>
      </c>
      <c r="C339" s="14"/>
      <c r="D339" s="22" t="s">
        <v>781</v>
      </c>
      <c r="E339" s="15" t="s">
        <v>54</v>
      </c>
      <c r="F339" s="48">
        <v>1</v>
      </c>
      <c r="G339" s="49">
        <v>2490.1869999999999</v>
      </c>
      <c r="H339" s="50">
        <v>0.28920000000000001</v>
      </c>
      <c r="I339" s="69">
        <f t="shared" si="86"/>
        <v>3210.3490804000003</v>
      </c>
      <c r="J339" s="30">
        <f t="shared" si="87"/>
        <v>0</v>
      </c>
      <c r="K339" s="29">
        <f t="shared" si="88"/>
        <v>3210.3490804000003</v>
      </c>
      <c r="L339" s="47">
        <f t="shared" si="89"/>
        <v>3210.3490804000003</v>
      </c>
      <c r="M339" s="81"/>
      <c r="N339" s="96"/>
    </row>
    <row r="340" spans="1:14" ht="22.5">
      <c r="A340" s="97" t="s">
        <v>782</v>
      </c>
      <c r="B340" s="14" t="s">
        <v>199</v>
      </c>
      <c r="C340" s="14"/>
      <c r="D340" s="22" t="s">
        <v>783</v>
      </c>
      <c r="E340" s="15" t="s">
        <v>54</v>
      </c>
      <c r="F340" s="48">
        <v>1</v>
      </c>
      <c r="G340" s="49">
        <v>2525.1930000000002</v>
      </c>
      <c r="H340" s="50">
        <v>0.28920000000000001</v>
      </c>
      <c r="I340" s="69">
        <f t="shared" si="86"/>
        <v>3255.4788156000004</v>
      </c>
      <c r="J340" s="30">
        <f t="shared" ref="J340:J364" si="90">$J$706</f>
        <v>0</v>
      </c>
      <c r="K340" s="29">
        <f t="shared" si="88"/>
        <v>3255.4788156000004</v>
      </c>
      <c r="L340" s="47">
        <f t="shared" si="89"/>
        <v>3255.4788156000004</v>
      </c>
      <c r="M340" s="81"/>
      <c r="N340" s="96"/>
    </row>
    <row r="341" spans="1:14" ht="22.5">
      <c r="A341" s="97" t="s">
        <v>784</v>
      </c>
      <c r="B341" s="14" t="s">
        <v>199</v>
      </c>
      <c r="C341" s="14"/>
      <c r="D341" s="22" t="s">
        <v>785</v>
      </c>
      <c r="E341" s="15" t="s">
        <v>54</v>
      </c>
      <c r="F341" s="48">
        <v>1</v>
      </c>
      <c r="G341" s="49">
        <v>2525.1930000000002</v>
      </c>
      <c r="H341" s="50">
        <v>0.28920000000000001</v>
      </c>
      <c r="I341" s="69">
        <f t="shared" si="86"/>
        <v>3255.4788156000004</v>
      </c>
      <c r="J341" s="30">
        <f t="shared" si="90"/>
        <v>0</v>
      </c>
      <c r="K341" s="29">
        <f t="shared" si="88"/>
        <v>3255.4788156000004</v>
      </c>
      <c r="L341" s="47">
        <f t="shared" si="89"/>
        <v>3255.4788156000004</v>
      </c>
      <c r="M341" s="81"/>
      <c r="N341" s="96"/>
    </row>
    <row r="342" spans="1:14" ht="22.5">
      <c r="A342" s="97" t="s">
        <v>786</v>
      </c>
      <c r="B342" s="14" t="s">
        <v>199</v>
      </c>
      <c r="C342" s="14"/>
      <c r="D342" s="22" t="s">
        <v>787</v>
      </c>
      <c r="E342" s="15" t="s">
        <v>54</v>
      </c>
      <c r="F342" s="48">
        <v>1</v>
      </c>
      <c r="G342" s="49">
        <v>2465.4160000000002</v>
      </c>
      <c r="H342" s="50">
        <v>0.28920000000000001</v>
      </c>
      <c r="I342" s="69">
        <f t="shared" si="86"/>
        <v>3178.4143072000006</v>
      </c>
      <c r="J342" s="30">
        <f t="shared" si="90"/>
        <v>0</v>
      </c>
      <c r="K342" s="29">
        <f t="shared" si="88"/>
        <v>3178.4143072000006</v>
      </c>
      <c r="L342" s="47">
        <f t="shared" si="89"/>
        <v>3178.4143072000006</v>
      </c>
      <c r="M342" s="81"/>
      <c r="N342" s="96"/>
    </row>
    <row r="343" spans="1:14" ht="22.5">
      <c r="A343" s="97" t="s">
        <v>788</v>
      </c>
      <c r="B343" s="14" t="s">
        <v>199</v>
      </c>
      <c r="C343" s="14"/>
      <c r="D343" s="22" t="s">
        <v>789</v>
      </c>
      <c r="E343" s="15" t="s">
        <v>54</v>
      </c>
      <c r="F343" s="48">
        <v>1</v>
      </c>
      <c r="G343" s="49">
        <v>2465.4160000000002</v>
      </c>
      <c r="H343" s="50">
        <v>0.28920000000000001</v>
      </c>
      <c r="I343" s="69">
        <f t="shared" si="86"/>
        <v>3178.4143072000006</v>
      </c>
      <c r="J343" s="30">
        <f t="shared" si="90"/>
        <v>0</v>
      </c>
      <c r="K343" s="29">
        <f t="shared" si="88"/>
        <v>3178.4143072000006</v>
      </c>
      <c r="L343" s="47">
        <f t="shared" si="89"/>
        <v>3178.4143072000006</v>
      </c>
      <c r="M343" s="81"/>
      <c r="N343" s="96"/>
    </row>
    <row r="344" spans="1:14" ht="22.5">
      <c r="A344" s="97" t="s">
        <v>790</v>
      </c>
      <c r="B344" s="14" t="s">
        <v>199</v>
      </c>
      <c r="C344" s="14"/>
      <c r="D344" s="22" t="s">
        <v>791</v>
      </c>
      <c r="E344" s="15" t="s">
        <v>54</v>
      </c>
      <c r="F344" s="48">
        <v>1</v>
      </c>
      <c r="G344" s="49">
        <v>2539.8670000000002</v>
      </c>
      <c r="H344" s="50">
        <v>0.28920000000000001</v>
      </c>
      <c r="I344" s="69">
        <f t="shared" si="86"/>
        <v>3274.3965364000005</v>
      </c>
      <c r="J344" s="30">
        <f t="shared" si="90"/>
        <v>0</v>
      </c>
      <c r="K344" s="29">
        <f t="shared" si="88"/>
        <v>3274.3965364000005</v>
      </c>
      <c r="L344" s="47">
        <f t="shared" si="89"/>
        <v>3274.3965364000005</v>
      </c>
      <c r="M344" s="81"/>
      <c r="N344" s="96"/>
    </row>
    <row r="345" spans="1:14" ht="22.5">
      <c r="A345" s="97" t="s">
        <v>792</v>
      </c>
      <c r="B345" s="14" t="s">
        <v>199</v>
      </c>
      <c r="C345" s="14"/>
      <c r="D345" s="22" t="s">
        <v>793</v>
      </c>
      <c r="E345" s="15" t="s">
        <v>54</v>
      </c>
      <c r="F345" s="48">
        <v>1</v>
      </c>
      <c r="G345" s="49">
        <v>2539.8670000000002</v>
      </c>
      <c r="H345" s="50">
        <v>0.28920000000000001</v>
      </c>
      <c r="I345" s="69">
        <f t="shared" si="86"/>
        <v>3274.3965364000005</v>
      </c>
      <c r="J345" s="30">
        <f t="shared" si="90"/>
        <v>0</v>
      </c>
      <c r="K345" s="29">
        <f t="shared" si="88"/>
        <v>3274.3965364000005</v>
      </c>
      <c r="L345" s="47">
        <f t="shared" si="89"/>
        <v>3274.3965364000005</v>
      </c>
      <c r="M345" s="81"/>
      <c r="N345" s="96"/>
    </row>
    <row r="346" spans="1:14" ht="22.5">
      <c r="A346" s="97" t="s">
        <v>794</v>
      </c>
      <c r="B346" s="14" t="s">
        <v>199</v>
      </c>
      <c r="C346" s="14"/>
      <c r="D346" s="22" t="s">
        <v>795</v>
      </c>
      <c r="E346" s="15" t="s">
        <v>54</v>
      </c>
      <c r="F346" s="48">
        <v>1</v>
      </c>
      <c r="G346" s="49">
        <v>2525.1930000000002</v>
      </c>
      <c r="H346" s="50">
        <v>0.28920000000000001</v>
      </c>
      <c r="I346" s="69">
        <f t="shared" si="86"/>
        <v>3255.4788156000004</v>
      </c>
      <c r="J346" s="30">
        <f t="shared" si="90"/>
        <v>0</v>
      </c>
      <c r="K346" s="29">
        <f t="shared" si="88"/>
        <v>3255.4788156000004</v>
      </c>
      <c r="L346" s="47">
        <f t="shared" si="89"/>
        <v>3255.4788156000004</v>
      </c>
      <c r="M346" s="81"/>
      <c r="N346" s="96"/>
    </row>
    <row r="347" spans="1:14" ht="22.5">
      <c r="A347" s="97" t="s">
        <v>796</v>
      </c>
      <c r="B347" s="14" t="s">
        <v>199</v>
      </c>
      <c r="C347" s="14"/>
      <c r="D347" s="22" t="s">
        <v>797</v>
      </c>
      <c r="E347" s="15" t="s">
        <v>54</v>
      </c>
      <c r="F347" s="48">
        <v>1</v>
      </c>
      <c r="G347" s="49">
        <v>2613.1680000000001</v>
      </c>
      <c r="H347" s="50">
        <v>0.28920000000000001</v>
      </c>
      <c r="I347" s="69">
        <f t="shared" si="86"/>
        <v>3368.8961856000005</v>
      </c>
      <c r="J347" s="30">
        <f t="shared" si="90"/>
        <v>0</v>
      </c>
      <c r="K347" s="29">
        <f t="shared" si="88"/>
        <v>3368.8961856000005</v>
      </c>
      <c r="L347" s="47">
        <f t="shared" si="89"/>
        <v>3368.8961856000005</v>
      </c>
      <c r="M347" s="81"/>
      <c r="N347" s="96"/>
    </row>
    <row r="348" spans="1:14" ht="22.5">
      <c r="A348" s="97" t="s">
        <v>798</v>
      </c>
      <c r="B348" s="14" t="s">
        <v>199</v>
      </c>
      <c r="C348" s="14"/>
      <c r="D348" s="22" t="s">
        <v>799</v>
      </c>
      <c r="E348" s="15" t="s">
        <v>54</v>
      </c>
      <c r="F348" s="48">
        <v>1</v>
      </c>
      <c r="G348" s="49">
        <v>2598.5169999999998</v>
      </c>
      <c r="H348" s="50">
        <v>0.28920000000000001</v>
      </c>
      <c r="I348" s="69">
        <f t="shared" si="86"/>
        <v>3350.0081164000003</v>
      </c>
      <c r="J348" s="30">
        <f t="shared" si="90"/>
        <v>0</v>
      </c>
      <c r="K348" s="29">
        <f t="shared" si="88"/>
        <v>3350.0081164000003</v>
      </c>
      <c r="L348" s="47">
        <f t="shared" si="89"/>
        <v>3350.0081164000003</v>
      </c>
      <c r="M348" s="81"/>
      <c r="N348" s="96"/>
    </row>
    <row r="349" spans="1:14" ht="22.5">
      <c r="A349" s="97" t="s">
        <v>800</v>
      </c>
      <c r="B349" s="14" t="s">
        <v>199</v>
      </c>
      <c r="C349" s="14"/>
      <c r="D349" s="22" t="s">
        <v>801</v>
      </c>
      <c r="E349" s="15" t="s">
        <v>54</v>
      </c>
      <c r="F349" s="48">
        <v>1</v>
      </c>
      <c r="G349" s="49">
        <v>2569.192</v>
      </c>
      <c r="H349" s="50">
        <v>0.28920000000000001</v>
      </c>
      <c r="I349" s="69">
        <f t="shared" si="86"/>
        <v>3312.2023264000004</v>
      </c>
      <c r="J349" s="30">
        <f t="shared" si="90"/>
        <v>0</v>
      </c>
      <c r="K349" s="29">
        <f t="shared" si="88"/>
        <v>3312.2023264000004</v>
      </c>
      <c r="L349" s="47">
        <f t="shared" si="89"/>
        <v>3312.2023264000004</v>
      </c>
      <c r="M349" s="81"/>
      <c r="N349" s="96"/>
    </row>
    <row r="350" spans="1:14" ht="22.5">
      <c r="A350" s="97" t="s">
        <v>802</v>
      </c>
      <c r="B350" s="14" t="s">
        <v>199</v>
      </c>
      <c r="C350" s="14"/>
      <c r="D350" s="22" t="s">
        <v>803</v>
      </c>
      <c r="E350" s="15" t="s">
        <v>54</v>
      </c>
      <c r="F350" s="48">
        <v>1</v>
      </c>
      <c r="G350" s="49">
        <v>3781.683</v>
      </c>
      <c r="H350" s="50">
        <v>0.28920000000000001</v>
      </c>
      <c r="I350" s="69">
        <f t="shared" si="86"/>
        <v>4875.3457236000004</v>
      </c>
      <c r="J350" s="30">
        <f t="shared" si="90"/>
        <v>0</v>
      </c>
      <c r="K350" s="29">
        <f t="shared" si="88"/>
        <v>4875.3457236000004</v>
      </c>
      <c r="L350" s="47">
        <f t="shared" si="89"/>
        <v>4875.3457236000004</v>
      </c>
      <c r="M350" s="81"/>
      <c r="N350" s="96"/>
    </row>
    <row r="351" spans="1:14" ht="22.5">
      <c r="A351" s="97" t="s">
        <v>804</v>
      </c>
      <c r="B351" s="14" t="s">
        <v>199</v>
      </c>
      <c r="C351" s="14"/>
      <c r="D351" s="22" t="s">
        <v>805</v>
      </c>
      <c r="E351" s="15" t="s">
        <v>54</v>
      </c>
      <c r="F351" s="48">
        <v>1</v>
      </c>
      <c r="G351" s="49">
        <v>2482.114</v>
      </c>
      <c r="H351" s="50">
        <v>0.28920000000000001</v>
      </c>
      <c r="I351" s="69">
        <f t="shared" si="86"/>
        <v>3199.9413688000004</v>
      </c>
      <c r="J351" s="30">
        <f t="shared" si="90"/>
        <v>0</v>
      </c>
      <c r="K351" s="29">
        <f t="shared" si="88"/>
        <v>3199.9413688000004</v>
      </c>
      <c r="L351" s="47">
        <f t="shared" si="89"/>
        <v>3199.9413688000004</v>
      </c>
      <c r="M351" s="81"/>
      <c r="N351" s="96"/>
    </row>
    <row r="352" spans="1:14" ht="22.5">
      <c r="A352" s="97" t="s">
        <v>806</v>
      </c>
      <c r="B352" s="14" t="s">
        <v>199</v>
      </c>
      <c r="C352" s="14"/>
      <c r="D352" s="22" t="s">
        <v>807</v>
      </c>
      <c r="E352" s="15" t="s">
        <v>54</v>
      </c>
      <c r="F352" s="48">
        <v>1</v>
      </c>
      <c r="G352" s="49">
        <v>2356.4650000000001</v>
      </c>
      <c r="H352" s="50">
        <v>0.28920000000000001</v>
      </c>
      <c r="I352" s="69">
        <f t="shared" si="86"/>
        <v>3037.9546780000005</v>
      </c>
      <c r="J352" s="30">
        <f t="shared" si="90"/>
        <v>0</v>
      </c>
      <c r="K352" s="29">
        <f t="shared" si="88"/>
        <v>3037.9546780000005</v>
      </c>
      <c r="L352" s="47">
        <f t="shared" si="89"/>
        <v>3037.9546780000005</v>
      </c>
      <c r="M352" s="81"/>
      <c r="N352" s="96"/>
    </row>
    <row r="353" spans="1:14" ht="22.5">
      <c r="A353" s="97" t="s">
        <v>808</v>
      </c>
      <c r="B353" s="14" t="s">
        <v>199</v>
      </c>
      <c r="C353" s="14"/>
      <c r="D353" s="22" t="s">
        <v>809</v>
      </c>
      <c r="E353" s="15" t="s">
        <v>54</v>
      </c>
      <c r="F353" s="48">
        <v>1</v>
      </c>
      <c r="G353" s="49">
        <v>2356.4650000000001</v>
      </c>
      <c r="H353" s="50">
        <v>0.28920000000000001</v>
      </c>
      <c r="I353" s="69">
        <f t="shared" si="86"/>
        <v>3037.9546780000005</v>
      </c>
      <c r="J353" s="30">
        <f t="shared" si="90"/>
        <v>0</v>
      </c>
      <c r="K353" s="29">
        <f t="shared" si="88"/>
        <v>3037.9546780000005</v>
      </c>
      <c r="L353" s="47">
        <f t="shared" si="89"/>
        <v>3037.9546780000005</v>
      </c>
      <c r="M353" s="81"/>
      <c r="N353" s="96"/>
    </row>
    <row r="354" spans="1:14" ht="22.5">
      <c r="A354" s="97" t="s">
        <v>810</v>
      </c>
      <c r="B354" s="14" t="s">
        <v>199</v>
      </c>
      <c r="C354" s="14"/>
      <c r="D354" s="22" t="s">
        <v>811</v>
      </c>
      <c r="E354" s="15" t="s">
        <v>54</v>
      </c>
      <c r="F354" s="48">
        <v>2</v>
      </c>
      <c r="G354" s="49">
        <v>2510.5419999999999</v>
      </c>
      <c r="H354" s="50">
        <v>0.28920000000000001</v>
      </c>
      <c r="I354" s="69">
        <f t="shared" si="86"/>
        <v>3236.5907464000002</v>
      </c>
      <c r="J354" s="30">
        <f t="shared" si="90"/>
        <v>0</v>
      </c>
      <c r="K354" s="29">
        <f t="shared" si="88"/>
        <v>3236.5907464000002</v>
      </c>
      <c r="L354" s="47">
        <f t="shared" si="89"/>
        <v>6473.1814928000003</v>
      </c>
      <c r="M354" s="81"/>
      <c r="N354" s="96"/>
    </row>
    <row r="355" spans="1:14" ht="22.5">
      <c r="A355" s="97" t="s">
        <v>812</v>
      </c>
      <c r="B355" s="14" t="s">
        <v>199</v>
      </c>
      <c r="C355" s="14"/>
      <c r="D355" s="22" t="s">
        <v>813</v>
      </c>
      <c r="E355" s="15" t="s">
        <v>54</v>
      </c>
      <c r="F355" s="48">
        <v>2</v>
      </c>
      <c r="G355" s="49">
        <v>2510.5419999999999</v>
      </c>
      <c r="H355" s="50">
        <v>0.28920000000000001</v>
      </c>
      <c r="I355" s="69">
        <f t="shared" si="86"/>
        <v>3236.5907464000002</v>
      </c>
      <c r="J355" s="30">
        <f t="shared" si="90"/>
        <v>0</v>
      </c>
      <c r="K355" s="29">
        <f t="shared" si="88"/>
        <v>3236.5907464000002</v>
      </c>
      <c r="L355" s="47">
        <f t="shared" si="89"/>
        <v>6473.1814928000003</v>
      </c>
      <c r="M355" s="81"/>
      <c r="N355" s="96"/>
    </row>
    <row r="356" spans="1:14" ht="22.5">
      <c r="A356" s="97" t="s">
        <v>814</v>
      </c>
      <c r="B356" s="14" t="s">
        <v>199</v>
      </c>
      <c r="C356" s="14"/>
      <c r="D356" s="22" t="s">
        <v>815</v>
      </c>
      <c r="E356" s="15" t="s">
        <v>54</v>
      </c>
      <c r="F356" s="48">
        <v>1</v>
      </c>
      <c r="G356" s="49">
        <v>6902.53</v>
      </c>
      <c r="H356" s="50">
        <v>0.28920000000000001</v>
      </c>
      <c r="I356" s="69">
        <f t="shared" si="86"/>
        <v>8898.7416759999996</v>
      </c>
      <c r="J356" s="30">
        <f t="shared" si="90"/>
        <v>0</v>
      </c>
      <c r="K356" s="29">
        <f t="shared" si="88"/>
        <v>8898.7416759999996</v>
      </c>
      <c r="L356" s="47">
        <f t="shared" si="89"/>
        <v>8898.7416759999996</v>
      </c>
      <c r="M356" s="81"/>
      <c r="N356" s="96"/>
    </row>
    <row r="357" spans="1:14" ht="22.5">
      <c r="A357" s="97" t="s">
        <v>816</v>
      </c>
      <c r="B357" s="14" t="s">
        <v>199</v>
      </c>
      <c r="C357" s="14"/>
      <c r="D357" s="22" t="s">
        <v>817</v>
      </c>
      <c r="E357" s="15" t="s">
        <v>54</v>
      </c>
      <c r="F357" s="48">
        <v>1</v>
      </c>
      <c r="G357" s="49">
        <v>6902.53</v>
      </c>
      <c r="H357" s="50">
        <v>0.28920000000000001</v>
      </c>
      <c r="I357" s="69">
        <f t="shared" si="86"/>
        <v>8898.7416759999996</v>
      </c>
      <c r="J357" s="30">
        <f t="shared" si="90"/>
        <v>0</v>
      </c>
      <c r="K357" s="29">
        <f t="shared" si="88"/>
        <v>8898.7416759999996</v>
      </c>
      <c r="L357" s="47">
        <f t="shared" si="89"/>
        <v>8898.7416759999996</v>
      </c>
      <c r="M357" s="81"/>
      <c r="N357" s="96"/>
    </row>
    <row r="358" spans="1:14" ht="22.5">
      <c r="A358" s="97" t="s">
        <v>818</v>
      </c>
      <c r="B358" s="14" t="s">
        <v>199</v>
      </c>
      <c r="C358" s="14"/>
      <c r="D358" s="22" t="s">
        <v>819</v>
      </c>
      <c r="E358" s="15" t="s">
        <v>54</v>
      </c>
      <c r="F358" s="48">
        <v>1</v>
      </c>
      <c r="G358" s="49">
        <v>2563.672</v>
      </c>
      <c r="H358" s="50">
        <v>0.28920000000000001</v>
      </c>
      <c r="I358" s="69">
        <f t="shared" si="86"/>
        <v>3305.0859424000005</v>
      </c>
      <c r="J358" s="30">
        <f t="shared" si="90"/>
        <v>0</v>
      </c>
      <c r="K358" s="29">
        <f t="shared" si="88"/>
        <v>3305.0859424000005</v>
      </c>
      <c r="L358" s="47">
        <f t="shared" si="89"/>
        <v>3305.0859424000005</v>
      </c>
      <c r="M358" s="81"/>
      <c r="N358" s="96"/>
    </row>
    <row r="359" spans="1:14" ht="22.5">
      <c r="A359" s="97" t="s">
        <v>820</v>
      </c>
      <c r="B359" s="14" t="s">
        <v>199</v>
      </c>
      <c r="C359" s="14"/>
      <c r="D359" s="22" t="s">
        <v>821</v>
      </c>
      <c r="E359" s="15" t="s">
        <v>54</v>
      </c>
      <c r="F359" s="48">
        <v>1</v>
      </c>
      <c r="G359" s="49">
        <v>5327.6279999999997</v>
      </c>
      <c r="H359" s="50">
        <v>0.28920000000000001</v>
      </c>
      <c r="I359" s="69">
        <f t="shared" si="86"/>
        <v>6868.3780176</v>
      </c>
      <c r="J359" s="30">
        <f t="shared" si="90"/>
        <v>0</v>
      </c>
      <c r="K359" s="29">
        <f t="shared" si="88"/>
        <v>6868.3780176</v>
      </c>
      <c r="L359" s="47">
        <f t="shared" si="89"/>
        <v>6868.3780176</v>
      </c>
      <c r="M359" s="81"/>
      <c r="N359" s="96"/>
    </row>
    <row r="360" spans="1:14" ht="22.5">
      <c r="A360" s="97" t="s">
        <v>822</v>
      </c>
      <c r="B360" s="14" t="s">
        <v>199</v>
      </c>
      <c r="C360" s="14"/>
      <c r="D360" s="22" t="s">
        <v>823</v>
      </c>
      <c r="E360" s="15" t="s">
        <v>54</v>
      </c>
      <c r="F360" s="48">
        <v>1</v>
      </c>
      <c r="G360" s="49">
        <v>6501.433</v>
      </c>
      <c r="H360" s="50">
        <v>0.28920000000000001</v>
      </c>
      <c r="I360" s="69">
        <f t="shared" si="86"/>
        <v>8381.6474236000013</v>
      </c>
      <c r="J360" s="30">
        <f t="shared" si="90"/>
        <v>0</v>
      </c>
      <c r="K360" s="29">
        <f t="shared" si="88"/>
        <v>8381.6474236000013</v>
      </c>
      <c r="L360" s="47">
        <f t="shared" si="89"/>
        <v>8381.6474236000013</v>
      </c>
      <c r="M360" s="81"/>
      <c r="N360" s="96"/>
    </row>
    <row r="361" spans="1:14" ht="22.5">
      <c r="A361" s="97" t="s">
        <v>824</v>
      </c>
      <c r="B361" s="14" t="s">
        <v>199</v>
      </c>
      <c r="C361" s="14"/>
      <c r="D361" s="22" t="s">
        <v>825</v>
      </c>
      <c r="E361" s="15" t="s">
        <v>54</v>
      </c>
      <c r="F361" s="48">
        <v>1</v>
      </c>
      <c r="G361" s="49">
        <v>6442.7830000000004</v>
      </c>
      <c r="H361" s="50">
        <v>0.28920000000000001</v>
      </c>
      <c r="I361" s="69">
        <f t="shared" si="86"/>
        <v>8306.0358436000006</v>
      </c>
      <c r="J361" s="30">
        <f t="shared" si="90"/>
        <v>0</v>
      </c>
      <c r="K361" s="29">
        <f t="shared" si="88"/>
        <v>8306.0358436000006</v>
      </c>
      <c r="L361" s="47">
        <f t="shared" si="89"/>
        <v>8306.0358436000006</v>
      </c>
      <c r="M361" s="81"/>
      <c r="N361" s="96"/>
    </row>
    <row r="362" spans="1:14" ht="22.5">
      <c r="A362" s="97" t="s">
        <v>826</v>
      </c>
      <c r="B362" s="14" t="s">
        <v>199</v>
      </c>
      <c r="C362" s="14"/>
      <c r="D362" s="22" t="s">
        <v>827</v>
      </c>
      <c r="E362" s="15" t="s">
        <v>54</v>
      </c>
      <c r="F362" s="48">
        <v>2</v>
      </c>
      <c r="G362" s="49">
        <v>2329.0949999999998</v>
      </c>
      <c r="H362" s="50">
        <v>0.28920000000000001</v>
      </c>
      <c r="I362" s="69">
        <f t="shared" si="86"/>
        <v>3002.6692739999999</v>
      </c>
      <c r="J362" s="30">
        <f t="shared" si="90"/>
        <v>0</v>
      </c>
      <c r="K362" s="29">
        <f t="shared" si="88"/>
        <v>3002.6692739999999</v>
      </c>
      <c r="L362" s="47">
        <f t="shared" si="89"/>
        <v>6005.3385479999997</v>
      </c>
      <c r="M362" s="81"/>
      <c r="N362" s="96"/>
    </row>
    <row r="363" spans="1:14" ht="22.5">
      <c r="A363" s="97" t="s">
        <v>828</v>
      </c>
      <c r="B363" s="14" t="s">
        <v>199</v>
      </c>
      <c r="C363" s="14"/>
      <c r="D363" s="22" t="s">
        <v>829</v>
      </c>
      <c r="E363" s="15" t="s">
        <v>54</v>
      </c>
      <c r="F363" s="48">
        <v>2</v>
      </c>
      <c r="G363" s="49">
        <v>2686.009</v>
      </c>
      <c r="H363" s="50">
        <v>0.28920000000000001</v>
      </c>
      <c r="I363" s="69">
        <f t="shared" si="86"/>
        <v>3462.8028028000003</v>
      </c>
      <c r="J363" s="30">
        <f t="shared" si="90"/>
        <v>0</v>
      </c>
      <c r="K363" s="29">
        <f t="shared" si="88"/>
        <v>3462.8028028000003</v>
      </c>
      <c r="L363" s="47">
        <f t="shared" si="89"/>
        <v>6925.6056056000007</v>
      </c>
      <c r="M363" s="81"/>
      <c r="N363" s="96"/>
    </row>
    <row r="364" spans="1:14" ht="22.5">
      <c r="A364" s="97" t="s">
        <v>830</v>
      </c>
      <c r="B364" s="14" t="s">
        <v>199</v>
      </c>
      <c r="C364" s="14"/>
      <c r="D364" s="22" t="s">
        <v>831</v>
      </c>
      <c r="E364" s="15" t="s">
        <v>54</v>
      </c>
      <c r="F364" s="48">
        <v>2</v>
      </c>
      <c r="G364" s="49">
        <v>2343.8609999999999</v>
      </c>
      <c r="H364" s="50">
        <v>0.28920000000000001</v>
      </c>
      <c r="I364" s="69">
        <f t="shared" si="86"/>
        <v>3021.7056012000003</v>
      </c>
      <c r="J364" s="30">
        <f t="shared" si="90"/>
        <v>0</v>
      </c>
      <c r="K364" s="29">
        <f t="shared" si="88"/>
        <v>3021.7056012000003</v>
      </c>
      <c r="L364" s="47">
        <f t="shared" si="89"/>
        <v>6043.4112024000005</v>
      </c>
      <c r="M364" s="81"/>
      <c r="N364" s="96"/>
    </row>
    <row r="365" spans="1:14" ht="15">
      <c r="A365" s="95" t="s">
        <v>832</v>
      </c>
      <c r="B365" s="21"/>
      <c r="C365" s="21"/>
      <c r="D365" s="52" t="s">
        <v>833</v>
      </c>
      <c r="E365" s="23"/>
      <c r="F365" s="53"/>
      <c r="G365" s="54"/>
      <c r="H365" s="55"/>
      <c r="I365" s="56"/>
      <c r="J365" s="57"/>
      <c r="K365" s="37"/>
      <c r="L365" s="58"/>
      <c r="M365" s="76">
        <f>SUM(L366:L371)</f>
        <v>55054.076988240005</v>
      </c>
      <c r="N365" s="96"/>
    </row>
    <row r="366" spans="1:14" ht="22.5">
      <c r="A366" s="97" t="s">
        <v>834</v>
      </c>
      <c r="B366" s="14" t="s">
        <v>76</v>
      </c>
      <c r="C366" s="14" t="s">
        <v>835</v>
      </c>
      <c r="D366" s="22" t="s">
        <v>836</v>
      </c>
      <c r="E366" s="15" t="s">
        <v>54</v>
      </c>
      <c r="F366" s="48">
        <v>24</v>
      </c>
      <c r="G366" s="49">
        <v>143.58000000000001</v>
      </c>
      <c r="H366" s="50">
        <v>0.28920000000000001</v>
      </c>
      <c r="I366" s="69">
        <f t="shared" ref="I366:I371" si="91">G366*(1+H366)</f>
        <v>185.10333600000004</v>
      </c>
      <c r="J366" s="30">
        <f t="shared" ref="J366:J371" si="92">$J$706</f>
        <v>0</v>
      </c>
      <c r="K366" s="29">
        <f t="shared" ref="K366:K371" si="93">I366*(1-J366)</f>
        <v>185.10333600000004</v>
      </c>
      <c r="L366" s="47">
        <f t="shared" ref="L366:L371" si="94">K366*F366</f>
        <v>4442.4800640000012</v>
      </c>
      <c r="M366" s="81"/>
      <c r="N366" s="96"/>
    </row>
    <row r="367" spans="1:14" ht="33.75">
      <c r="A367" s="97" t="s">
        <v>837</v>
      </c>
      <c r="B367" s="14" t="s">
        <v>39</v>
      </c>
      <c r="C367" s="14">
        <v>96973</v>
      </c>
      <c r="D367" s="22" t="s">
        <v>838</v>
      </c>
      <c r="E367" s="15" t="s">
        <v>46</v>
      </c>
      <c r="F367" s="48">
        <v>836.58</v>
      </c>
      <c r="G367" s="49">
        <v>41.59</v>
      </c>
      <c r="H367" s="50">
        <v>0.28920000000000001</v>
      </c>
      <c r="I367" s="69">
        <f t="shared" si="91"/>
        <v>53.61782800000001</v>
      </c>
      <c r="J367" s="30">
        <f t="shared" si="92"/>
        <v>0</v>
      </c>
      <c r="K367" s="29">
        <f t="shared" si="93"/>
        <v>53.61782800000001</v>
      </c>
      <c r="L367" s="47">
        <f t="shared" si="94"/>
        <v>44855.602548240007</v>
      </c>
      <c r="M367" s="81"/>
      <c r="N367" s="96"/>
    </row>
    <row r="368" spans="1:14" ht="33.75">
      <c r="A368" s="97" t="s">
        <v>839</v>
      </c>
      <c r="B368" s="14" t="s">
        <v>39</v>
      </c>
      <c r="C368" s="14">
        <v>96974</v>
      </c>
      <c r="D368" s="22" t="s">
        <v>840</v>
      </c>
      <c r="E368" s="15" t="s">
        <v>46</v>
      </c>
      <c r="F368" s="48">
        <v>28</v>
      </c>
      <c r="G368" s="49">
        <v>52.14</v>
      </c>
      <c r="H368" s="50">
        <v>0.28920000000000001</v>
      </c>
      <c r="I368" s="69">
        <f t="shared" si="91"/>
        <v>67.218888000000007</v>
      </c>
      <c r="J368" s="30">
        <f t="shared" si="92"/>
        <v>0</v>
      </c>
      <c r="K368" s="29">
        <f t="shared" si="93"/>
        <v>67.218888000000007</v>
      </c>
      <c r="L368" s="47">
        <f t="shared" si="94"/>
        <v>1882.1288640000002</v>
      </c>
      <c r="M368" s="81"/>
      <c r="N368" s="96"/>
    </row>
    <row r="369" spans="1:14" ht="22.5">
      <c r="A369" s="97" t="s">
        <v>841</v>
      </c>
      <c r="B369" s="14" t="s">
        <v>199</v>
      </c>
      <c r="C369" s="14"/>
      <c r="D369" s="22" t="s">
        <v>842</v>
      </c>
      <c r="E369" s="15" t="s">
        <v>54</v>
      </c>
      <c r="F369" s="48">
        <v>62</v>
      </c>
      <c r="G369" s="49">
        <v>32</v>
      </c>
      <c r="H369" s="50">
        <v>0.28920000000000001</v>
      </c>
      <c r="I369" s="69">
        <f t="shared" si="91"/>
        <v>41.254400000000004</v>
      </c>
      <c r="J369" s="30">
        <f t="shared" si="92"/>
        <v>0</v>
      </c>
      <c r="K369" s="29">
        <f t="shared" si="93"/>
        <v>41.254400000000004</v>
      </c>
      <c r="L369" s="47">
        <f t="shared" si="94"/>
        <v>2557.7728000000002</v>
      </c>
      <c r="M369" s="81"/>
      <c r="N369" s="96"/>
    </row>
    <row r="370" spans="1:14" ht="33.75">
      <c r="A370" s="97" t="s">
        <v>843</v>
      </c>
      <c r="B370" s="14" t="s">
        <v>39</v>
      </c>
      <c r="C370" s="14" t="s">
        <v>844</v>
      </c>
      <c r="D370" s="22" t="s">
        <v>845</v>
      </c>
      <c r="E370" s="15" t="s">
        <v>54</v>
      </c>
      <c r="F370" s="48">
        <v>2</v>
      </c>
      <c r="G370" s="49">
        <v>222.43</v>
      </c>
      <c r="H370" s="50">
        <v>0.28920000000000001</v>
      </c>
      <c r="I370" s="69">
        <f t="shared" si="91"/>
        <v>286.75675600000005</v>
      </c>
      <c r="J370" s="30">
        <f t="shared" si="92"/>
        <v>0</v>
      </c>
      <c r="K370" s="29">
        <f t="shared" si="93"/>
        <v>286.75675600000005</v>
      </c>
      <c r="L370" s="47">
        <f t="shared" si="94"/>
        <v>573.51351200000011</v>
      </c>
      <c r="M370" s="81"/>
      <c r="N370" s="96"/>
    </row>
    <row r="371" spans="1:14" ht="33.75">
      <c r="A371" s="97" t="s">
        <v>846</v>
      </c>
      <c r="B371" s="14" t="s">
        <v>199</v>
      </c>
      <c r="C371" s="14"/>
      <c r="D371" s="22" t="s">
        <v>847</v>
      </c>
      <c r="E371" s="15" t="s">
        <v>54</v>
      </c>
      <c r="F371" s="48">
        <v>2</v>
      </c>
      <c r="G371" s="49">
        <v>288</v>
      </c>
      <c r="H371" s="50">
        <v>0.28920000000000001</v>
      </c>
      <c r="I371" s="69">
        <f t="shared" si="91"/>
        <v>371.28960000000006</v>
      </c>
      <c r="J371" s="30">
        <f t="shared" si="92"/>
        <v>0</v>
      </c>
      <c r="K371" s="29">
        <f t="shared" si="93"/>
        <v>371.28960000000006</v>
      </c>
      <c r="L371" s="47">
        <f t="shared" si="94"/>
        <v>742.57920000000013</v>
      </c>
      <c r="M371" s="81"/>
      <c r="N371" s="96"/>
    </row>
    <row r="372" spans="1:14" ht="15">
      <c r="A372" s="95" t="s">
        <v>848</v>
      </c>
      <c r="B372" s="21"/>
      <c r="C372" s="21"/>
      <c r="D372" s="52" t="s">
        <v>849</v>
      </c>
      <c r="E372" s="23"/>
      <c r="F372" s="53"/>
      <c r="G372" s="54"/>
      <c r="H372" s="55"/>
      <c r="I372" s="56"/>
      <c r="J372" s="57"/>
      <c r="K372" s="37"/>
      <c r="L372" s="58"/>
      <c r="M372" s="76">
        <f>SUM(L373)</f>
        <v>855638.74439999997</v>
      </c>
      <c r="N372" s="96"/>
    </row>
    <row r="373" spans="1:14" ht="67.5">
      <c r="A373" s="97" t="s">
        <v>850</v>
      </c>
      <c r="B373" s="14" t="s">
        <v>199</v>
      </c>
      <c r="C373" s="14"/>
      <c r="D373" s="22" t="s">
        <v>851</v>
      </c>
      <c r="E373" s="15" t="s">
        <v>54</v>
      </c>
      <c r="F373" s="48">
        <v>1</v>
      </c>
      <c r="G373" s="49">
        <v>732442</v>
      </c>
      <c r="H373" s="50">
        <v>0.16819999999999999</v>
      </c>
      <c r="I373" s="69">
        <f t="shared" ref="I373" si="95">G373*(1+H373)</f>
        <v>855638.74439999997</v>
      </c>
      <c r="J373" s="30">
        <f>$J$706</f>
        <v>0</v>
      </c>
      <c r="K373" s="29">
        <f t="shared" ref="K373" si="96">I373*(1-J373)</f>
        <v>855638.74439999997</v>
      </c>
      <c r="L373" s="47">
        <f t="shared" ref="L373" si="97">K373*F373</f>
        <v>855638.74439999997</v>
      </c>
      <c r="M373" s="81"/>
      <c r="N373" s="96"/>
    </row>
    <row r="374" spans="1:14" ht="15">
      <c r="A374" s="98" t="s">
        <v>852</v>
      </c>
      <c r="B374" s="35"/>
      <c r="C374" s="35"/>
      <c r="D374" s="59" t="s">
        <v>853</v>
      </c>
      <c r="E374" s="36"/>
      <c r="F374" s="60"/>
      <c r="G374" s="61"/>
      <c r="H374" s="62"/>
      <c r="I374" s="63"/>
      <c r="J374" s="64"/>
      <c r="K374" s="65"/>
      <c r="L374" s="66"/>
      <c r="M374" s="82"/>
      <c r="N374" s="99">
        <f>SUM(M375)</f>
        <v>1932588.399456</v>
      </c>
    </row>
    <row r="375" spans="1:14" ht="15">
      <c r="A375" s="95" t="s">
        <v>854</v>
      </c>
      <c r="B375" s="21"/>
      <c r="C375" s="21"/>
      <c r="D375" s="52" t="s">
        <v>855</v>
      </c>
      <c r="E375" s="23"/>
      <c r="F375" s="53"/>
      <c r="G375" s="54"/>
      <c r="H375" s="55"/>
      <c r="I375" s="56"/>
      <c r="J375" s="57"/>
      <c r="K375" s="37"/>
      <c r="L375" s="58"/>
      <c r="M375" s="76">
        <f>SUM(L376:L377)</f>
        <v>1932588.399456</v>
      </c>
      <c r="N375" s="96"/>
    </row>
    <row r="376" spans="1:14" ht="45">
      <c r="A376" s="97" t="s">
        <v>856</v>
      </c>
      <c r="B376" s="14" t="s">
        <v>32</v>
      </c>
      <c r="C376" s="14">
        <v>80142</v>
      </c>
      <c r="D376" s="22" t="s">
        <v>1543</v>
      </c>
      <c r="E376" s="15" t="s">
        <v>1544</v>
      </c>
      <c r="F376" s="48">
        <v>42</v>
      </c>
      <c r="G376" s="49">
        <v>39193.25</v>
      </c>
      <c r="H376" s="50">
        <v>0.16819999999999999</v>
      </c>
      <c r="I376" s="69">
        <f t="shared" ref="I376" si="98">G376*(1+H376)</f>
        <v>45785.554649999998</v>
      </c>
      <c r="J376" s="30">
        <f>$J$706</f>
        <v>0</v>
      </c>
      <c r="K376" s="29">
        <f t="shared" ref="K376" si="99">I376*(1-J376)</f>
        <v>45785.554649999998</v>
      </c>
      <c r="L376" s="47">
        <f t="shared" ref="L376" si="100">K376*F376</f>
        <v>1922993.2952999999</v>
      </c>
      <c r="M376" s="81"/>
      <c r="N376" s="96"/>
    </row>
    <row r="377" spans="1:14" ht="15">
      <c r="A377" s="97"/>
      <c r="B377" s="14" t="s">
        <v>32</v>
      </c>
      <c r="C377" s="14">
        <v>80603</v>
      </c>
      <c r="D377" s="22" t="s">
        <v>1545</v>
      </c>
      <c r="E377" s="15" t="s">
        <v>54</v>
      </c>
      <c r="F377" s="48">
        <v>6</v>
      </c>
      <c r="G377" s="49">
        <v>1368.93</v>
      </c>
      <c r="H377" s="50">
        <v>0.16819999999999999</v>
      </c>
      <c r="I377" s="69">
        <f t="shared" ref="I377" si="101">G377*(1+H377)</f>
        <v>1599.1840259999999</v>
      </c>
      <c r="J377" s="30">
        <f>$J$706</f>
        <v>0</v>
      </c>
      <c r="K377" s="29">
        <f t="shared" ref="K377" si="102">I377*(1-J377)</f>
        <v>1599.1840259999999</v>
      </c>
      <c r="L377" s="47">
        <f t="shared" ref="L377" si="103">K377*F377</f>
        <v>9595.1041559999994</v>
      </c>
      <c r="M377" s="81"/>
      <c r="N377" s="96"/>
    </row>
    <row r="378" spans="1:14" ht="33.75">
      <c r="A378" s="98" t="s">
        <v>857</v>
      </c>
      <c r="B378" s="35"/>
      <c r="C378" s="35"/>
      <c r="D378" s="59" t="s">
        <v>858</v>
      </c>
      <c r="E378" s="36"/>
      <c r="F378" s="60"/>
      <c r="G378" s="61"/>
      <c r="H378" s="62"/>
      <c r="I378" s="63"/>
      <c r="J378" s="64"/>
      <c r="K378" s="65"/>
      <c r="L378" s="66"/>
      <c r="M378" s="82"/>
      <c r="N378" s="99">
        <f>SUM(M379)</f>
        <v>959897.33633200021</v>
      </c>
    </row>
    <row r="379" spans="1:14" ht="15">
      <c r="A379" s="95" t="s">
        <v>859</v>
      </c>
      <c r="B379" s="21"/>
      <c r="C379" s="21"/>
      <c r="D379" s="52" t="s">
        <v>860</v>
      </c>
      <c r="E379" s="23"/>
      <c r="F379" s="53"/>
      <c r="G379" s="54"/>
      <c r="H379" s="55"/>
      <c r="I379" s="56"/>
      <c r="J379" s="57"/>
      <c r="K379" s="37"/>
      <c r="L379" s="58"/>
      <c r="M379" s="76">
        <f>SUM(M380:M464)</f>
        <v>959897.33633200021</v>
      </c>
      <c r="N379" s="96"/>
    </row>
    <row r="380" spans="1:14" ht="15">
      <c r="A380" s="95" t="s">
        <v>861</v>
      </c>
      <c r="B380" s="21"/>
      <c r="C380" s="21"/>
      <c r="D380" s="52" t="s">
        <v>862</v>
      </c>
      <c r="E380" s="23"/>
      <c r="F380" s="53"/>
      <c r="G380" s="54"/>
      <c r="H380" s="55"/>
      <c r="I380" s="56"/>
      <c r="J380" s="57"/>
      <c r="K380" s="37"/>
      <c r="L380" s="58"/>
      <c r="M380" s="76">
        <f>SUM(L381:L389)</f>
        <v>182482.65024000002</v>
      </c>
      <c r="N380" s="96"/>
    </row>
    <row r="381" spans="1:14" ht="45">
      <c r="A381" s="97" t="s">
        <v>1509</v>
      </c>
      <c r="B381" s="14" t="s">
        <v>199</v>
      </c>
      <c r="C381" s="14"/>
      <c r="D381" s="22" t="s">
        <v>863</v>
      </c>
      <c r="E381" s="15" t="s">
        <v>54</v>
      </c>
      <c r="F381" s="48">
        <v>22</v>
      </c>
      <c r="G381" s="49">
        <v>2530</v>
      </c>
      <c r="H381" s="50">
        <v>0.28920000000000001</v>
      </c>
      <c r="I381" s="69">
        <f t="shared" ref="I381:I389" si="104">G381*(1+H381)</f>
        <v>3261.6760000000004</v>
      </c>
      <c r="J381" s="30">
        <f t="shared" ref="J381:J389" si="105">$J$706</f>
        <v>0</v>
      </c>
      <c r="K381" s="29">
        <f t="shared" ref="K381:K389" si="106">I381*(1-J381)</f>
        <v>3261.6760000000004</v>
      </c>
      <c r="L381" s="47">
        <f t="shared" ref="L381:L389" si="107">K381*F381</f>
        <v>71756.872000000003</v>
      </c>
      <c r="M381" s="81"/>
      <c r="N381" s="96"/>
    </row>
    <row r="382" spans="1:14" ht="33.75">
      <c r="A382" s="97" t="s">
        <v>1510</v>
      </c>
      <c r="B382" s="14" t="s">
        <v>199</v>
      </c>
      <c r="C382" s="14"/>
      <c r="D382" s="22" t="s">
        <v>864</v>
      </c>
      <c r="E382" s="15" t="s">
        <v>54</v>
      </c>
      <c r="F382" s="48">
        <v>6</v>
      </c>
      <c r="G382" s="49">
        <v>3816</v>
      </c>
      <c r="H382" s="50">
        <v>0.28920000000000001</v>
      </c>
      <c r="I382" s="69">
        <f t="shared" si="104"/>
        <v>4919.5872000000008</v>
      </c>
      <c r="J382" s="30">
        <f t="shared" si="105"/>
        <v>0</v>
      </c>
      <c r="K382" s="29">
        <f t="shared" si="106"/>
        <v>4919.5872000000008</v>
      </c>
      <c r="L382" s="47">
        <f t="shared" si="107"/>
        <v>29517.523200000003</v>
      </c>
      <c r="M382" s="81"/>
      <c r="N382" s="96"/>
    </row>
    <row r="383" spans="1:14" ht="15">
      <c r="A383" s="97" t="s">
        <v>1511</v>
      </c>
      <c r="B383" s="14" t="s">
        <v>199</v>
      </c>
      <c r="C383" s="14"/>
      <c r="D383" s="22" t="s">
        <v>865</v>
      </c>
      <c r="E383" s="15" t="s">
        <v>54</v>
      </c>
      <c r="F383" s="48">
        <v>2</v>
      </c>
      <c r="G383" s="49">
        <v>2158</v>
      </c>
      <c r="H383" s="50">
        <v>0.28920000000000001</v>
      </c>
      <c r="I383" s="69">
        <f t="shared" si="104"/>
        <v>2782.0936000000002</v>
      </c>
      <c r="J383" s="30">
        <f t="shared" si="105"/>
        <v>0</v>
      </c>
      <c r="K383" s="29">
        <f t="shared" si="106"/>
        <v>2782.0936000000002</v>
      </c>
      <c r="L383" s="47">
        <f t="shared" si="107"/>
        <v>5564.1872000000003</v>
      </c>
      <c r="M383" s="81"/>
      <c r="N383" s="96"/>
    </row>
    <row r="384" spans="1:14" ht="33.75">
      <c r="A384" s="97" t="s">
        <v>1512</v>
      </c>
      <c r="B384" s="14" t="s">
        <v>199</v>
      </c>
      <c r="C384" s="14"/>
      <c r="D384" s="22" t="s">
        <v>866</v>
      </c>
      <c r="E384" s="15" t="s">
        <v>54</v>
      </c>
      <c r="F384" s="48">
        <v>2</v>
      </c>
      <c r="G384" s="49">
        <v>7800</v>
      </c>
      <c r="H384" s="50">
        <v>0.28920000000000001</v>
      </c>
      <c r="I384" s="69">
        <f t="shared" si="104"/>
        <v>10055.76</v>
      </c>
      <c r="J384" s="30">
        <f t="shared" si="105"/>
        <v>0</v>
      </c>
      <c r="K384" s="29">
        <f t="shared" si="106"/>
        <v>10055.76</v>
      </c>
      <c r="L384" s="47">
        <f t="shared" si="107"/>
        <v>20111.52</v>
      </c>
      <c r="M384" s="81"/>
      <c r="N384" s="96"/>
    </row>
    <row r="385" spans="1:14" ht="45">
      <c r="A385" s="97" t="s">
        <v>1513</v>
      </c>
      <c r="B385" s="14" t="s">
        <v>199</v>
      </c>
      <c r="C385" s="14"/>
      <c r="D385" s="22" t="s">
        <v>867</v>
      </c>
      <c r="E385" s="15" t="s">
        <v>54</v>
      </c>
      <c r="F385" s="48">
        <v>2</v>
      </c>
      <c r="G385" s="49">
        <v>11500</v>
      </c>
      <c r="H385" s="50">
        <v>0.28920000000000001</v>
      </c>
      <c r="I385" s="69">
        <f t="shared" si="104"/>
        <v>14825.800000000001</v>
      </c>
      <c r="J385" s="30">
        <f t="shared" si="105"/>
        <v>0</v>
      </c>
      <c r="K385" s="29">
        <f t="shared" si="106"/>
        <v>14825.800000000001</v>
      </c>
      <c r="L385" s="47">
        <f t="shared" si="107"/>
        <v>29651.600000000002</v>
      </c>
      <c r="M385" s="81"/>
      <c r="N385" s="96"/>
    </row>
    <row r="386" spans="1:14" ht="45">
      <c r="A386" s="97" t="s">
        <v>1514</v>
      </c>
      <c r="B386" s="14" t="s">
        <v>199</v>
      </c>
      <c r="C386" s="14"/>
      <c r="D386" s="22" t="s">
        <v>868</v>
      </c>
      <c r="E386" s="15" t="s">
        <v>54</v>
      </c>
      <c r="F386" s="48">
        <v>2</v>
      </c>
      <c r="G386" s="49">
        <v>3614</v>
      </c>
      <c r="H386" s="50">
        <v>0.28920000000000001</v>
      </c>
      <c r="I386" s="69">
        <f t="shared" si="104"/>
        <v>4659.1688000000004</v>
      </c>
      <c r="J386" s="30">
        <f t="shared" si="105"/>
        <v>0</v>
      </c>
      <c r="K386" s="29">
        <f t="shared" si="106"/>
        <v>4659.1688000000004</v>
      </c>
      <c r="L386" s="47">
        <f t="shared" si="107"/>
        <v>9318.3376000000007</v>
      </c>
      <c r="M386" s="81"/>
      <c r="N386" s="96"/>
    </row>
    <row r="387" spans="1:14" ht="22.5">
      <c r="A387" s="97" t="s">
        <v>1515</v>
      </c>
      <c r="B387" s="14" t="s">
        <v>199</v>
      </c>
      <c r="C387" s="14"/>
      <c r="D387" s="22" t="s">
        <v>869</v>
      </c>
      <c r="E387" s="15" t="s">
        <v>54</v>
      </c>
      <c r="F387" s="48">
        <v>2</v>
      </c>
      <c r="G387" s="49">
        <v>2120</v>
      </c>
      <c r="H387" s="50">
        <v>0.28920000000000001</v>
      </c>
      <c r="I387" s="69">
        <f t="shared" si="104"/>
        <v>2733.1040000000003</v>
      </c>
      <c r="J387" s="30">
        <f t="shared" si="105"/>
        <v>0</v>
      </c>
      <c r="K387" s="29">
        <f t="shared" si="106"/>
        <v>2733.1040000000003</v>
      </c>
      <c r="L387" s="47">
        <f t="shared" si="107"/>
        <v>5466.2080000000005</v>
      </c>
      <c r="M387" s="81"/>
      <c r="N387" s="96"/>
    </row>
    <row r="388" spans="1:14" ht="22.5">
      <c r="A388" s="97" t="s">
        <v>1516</v>
      </c>
      <c r="B388" s="14" t="s">
        <v>199</v>
      </c>
      <c r="C388" s="14"/>
      <c r="D388" s="22" t="s">
        <v>870</v>
      </c>
      <c r="E388" s="15" t="s">
        <v>54</v>
      </c>
      <c r="F388" s="48">
        <v>2</v>
      </c>
      <c r="G388" s="49">
        <v>4080</v>
      </c>
      <c r="H388" s="50">
        <v>0.28920000000000001</v>
      </c>
      <c r="I388" s="69">
        <f t="shared" si="104"/>
        <v>5259.9360000000006</v>
      </c>
      <c r="J388" s="30">
        <f t="shared" si="105"/>
        <v>0</v>
      </c>
      <c r="K388" s="29">
        <f t="shared" si="106"/>
        <v>5259.9360000000006</v>
      </c>
      <c r="L388" s="47">
        <f t="shared" si="107"/>
        <v>10519.872000000001</v>
      </c>
      <c r="M388" s="81"/>
      <c r="N388" s="96"/>
    </row>
    <row r="389" spans="1:14" ht="22.5">
      <c r="A389" s="97" t="s">
        <v>1517</v>
      </c>
      <c r="B389" s="14" t="s">
        <v>199</v>
      </c>
      <c r="C389" s="14"/>
      <c r="D389" s="22" t="s">
        <v>871</v>
      </c>
      <c r="E389" s="15" t="s">
        <v>54</v>
      </c>
      <c r="F389" s="48">
        <v>2</v>
      </c>
      <c r="G389" s="49">
        <v>223.6</v>
      </c>
      <c r="H389" s="50">
        <v>0.28920000000000001</v>
      </c>
      <c r="I389" s="69">
        <f t="shared" si="104"/>
        <v>288.26512000000002</v>
      </c>
      <c r="J389" s="30">
        <f t="shared" si="105"/>
        <v>0</v>
      </c>
      <c r="K389" s="29">
        <f t="shared" si="106"/>
        <v>288.26512000000002</v>
      </c>
      <c r="L389" s="47">
        <f t="shared" si="107"/>
        <v>576.53024000000005</v>
      </c>
      <c r="M389" s="81"/>
      <c r="N389" s="96"/>
    </row>
    <row r="390" spans="1:14" ht="15">
      <c r="A390" s="95" t="s">
        <v>872</v>
      </c>
      <c r="B390" s="21"/>
      <c r="C390" s="21"/>
      <c r="D390" s="52" t="s">
        <v>873</v>
      </c>
      <c r="E390" s="23"/>
      <c r="F390" s="53"/>
      <c r="G390" s="54"/>
      <c r="H390" s="55"/>
      <c r="I390" s="56"/>
      <c r="J390" s="57"/>
      <c r="K390" s="37"/>
      <c r="L390" s="58"/>
      <c r="M390" s="76">
        <f>SUM(L391:L395)</f>
        <v>143329.36261600003</v>
      </c>
      <c r="N390" s="96"/>
    </row>
    <row r="391" spans="1:14" ht="33.75">
      <c r="A391" s="97" t="s">
        <v>874</v>
      </c>
      <c r="B391" s="14" t="s">
        <v>39</v>
      </c>
      <c r="C391" s="14">
        <v>95746</v>
      </c>
      <c r="D391" s="22" t="s">
        <v>875</v>
      </c>
      <c r="E391" s="15" t="s">
        <v>46</v>
      </c>
      <c r="F391" s="48">
        <v>210</v>
      </c>
      <c r="G391" s="49">
        <v>22.3</v>
      </c>
      <c r="H391" s="50">
        <v>0.28920000000000001</v>
      </c>
      <c r="I391" s="69">
        <f t="shared" ref="I391:I395" si="108">G391*(1+H391)</f>
        <v>28.749160000000003</v>
      </c>
      <c r="J391" s="30">
        <f>$J$706</f>
        <v>0</v>
      </c>
      <c r="K391" s="29">
        <f t="shared" ref="K391:K395" si="109">I391*(1-J391)</f>
        <v>28.749160000000003</v>
      </c>
      <c r="L391" s="47">
        <f t="shared" ref="L391:L395" si="110">K391*F391</f>
        <v>6037.3236000000006</v>
      </c>
      <c r="M391" s="81"/>
      <c r="N391" s="96"/>
    </row>
    <row r="392" spans="1:14" ht="22.5">
      <c r="A392" s="97" t="s">
        <v>876</v>
      </c>
      <c r="B392" s="14" t="s">
        <v>39</v>
      </c>
      <c r="C392" s="14">
        <v>91872</v>
      </c>
      <c r="D392" s="22" t="s">
        <v>877</v>
      </c>
      <c r="E392" s="15" t="s">
        <v>46</v>
      </c>
      <c r="F392" s="48">
        <v>1150</v>
      </c>
      <c r="G392" s="49">
        <v>13.69</v>
      </c>
      <c r="H392" s="50">
        <v>0.28920000000000001</v>
      </c>
      <c r="I392" s="69">
        <f t="shared" si="108"/>
        <v>17.649148</v>
      </c>
      <c r="J392" s="30">
        <f>$J$706</f>
        <v>0</v>
      </c>
      <c r="K392" s="29">
        <f t="shared" si="109"/>
        <v>17.649148</v>
      </c>
      <c r="L392" s="47">
        <f t="shared" si="110"/>
        <v>20296.520199999999</v>
      </c>
      <c r="M392" s="81"/>
      <c r="N392" s="96"/>
    </row>
    <row r="393" spans="1:14" ht="22.5">
      <c r="A393" s="97" t="s">
        <v>878</v>
      </c>
      <c r="B393" s="14" t="s">
        <v>199</v>
      </c>
      <c r="C393" s="14"/>
      <c r="D393" s="22" t="s">
        <v>879</v>
      </c>
      <c r="E393" s="15" t="s">
        <v>54</v>
      </c>
      <c r="F393" s="48">
        <v>34</v>
      </c>
      <c r="G393" s="49">
        <v>62</v>
      </c>
      <c r="H393" s="50">
        <v>0.28920000000000001</v>
      </c>
      <c r="I393" s="69">
        <f t="shared" si="108"/>
        <v>79.930400000000006</v>
      </c>
      <c r="J393" s="30">
        <f>$J$706</f>
        <v>0</v>
      </c>
      <c r="K393" s="29">
        <f t="shared" si="109"/>
        <v>79.930400000000006</v>
      </c>
      <c r="L393" s="47">
        <f t="shared" si="110"/>
        <v>2717.6336000000001</v>
      </c>
      <c r="M393" s="81"/>
      <c r="N393" s="96"/>
    </row>
    <row r="394" spans="1:14" ht="22.5">
      <c r="A394" s="97" t="s">
        <v>880</v>
      </c>
      <c r="B394" s="14" t="s">
        <v>199</v>
      </c>
      <c r="C394" s="14"/>
      <c r="D394" s="22" t="s">
        <v>881</v>
      </c>
      <c r="E394" s="15" t="s">
        <v>54</v>
      </c>
      <c r="F394" s="48">
        <v>34</v>
      </c>
      <c r="G394" s="49">
        <v>41</v>
      </c>
      <c r="H394" s="50">
        <v>0.28920000000000001</v>
      </c>
      <c r="I394" s="69">
        <f t="shared" si="108"/>
        <v>52.857200000000006</v>
      </c>
      <c r="J394" s="30">
        <f>$J$706</f>
        <v>0</v>
      </c>
      <c r="K394" s="29">
        <f t="shared" si="109"/>
        <v>52.857200000000006</v>
      </c>
      <c r="L394" s="47">
        <f t="shared" si="110"/>
        <v>1797.1448000000003</v>
      </c>
      <c r="M394" s="81"/>
      <c r="N394" s="96"/>
    </row>
    <row r="395" spans="1:14" ht="22.5">
      <c r="A395" s="97" t="s">
        <v>882</v>
      </c>
      <c r="B395" s="14" t="s">
        <v>76</v>
      </c>
      <c r="C395" s="14" t="s">
        <v>883</v>
      </c>
      <c r="D395" s="22" t="s">
        <v>884</v>
      </c>
      <c r="E395" s="15" t="s">
        <v>46</v>
      </c>
      <c r="F395" s="48">
        <v>1424</v>
      </c>
      <c r="G395" s="49">
        <v>61.27</v>
      </c>
      <c r="H395" s="50">
        <v>0.28920000000000001</v>
      </c>
      <c r="I395" s="69">
        <f t="shared" si="108"/>
        <v>78.989284000000012</v>
      </c>
      <c r="J395" s="30">
        <f>$J$706</f>
        <v>0</v>
      </c>
      <c r="K395" s="29">
        <f t="shared" si="109"/>
        <v>78.989284000000012</v>
      </c>
      <c r="L395" s="47">
        <f t="shared" si="110"/>
        <v>112480.74041600002</v>
      </c>
      <c r="M395" s="81"/>
      <c r="N395" s="96"/>
    </row>
    <row r="396" spans="1:14" ht="15">
      <c r="A396" s="95" t="s">
        <v>885</v>
      </c>
      <c r="B396" s="21"/>
      <c r="C396" s="21"/>
      <c r="D396" s="52" t="s">
        <v>860</v>
      </c>
      <c r="E396" s="23"/>
      <c r="F396" s="53"/>
      <c r="G396" s="54"/>
      <c r="H396" s="55"/>
      <c r="I396" s="56"/>
      <c r="J396" s="57"/>
      <c r="K396" s="37"/>
      <c r="L396" s="58"/>
      <c r="M396" s="76">
        <f>SUM(L397:L438)</f>
        <v>389864.90928000002</v>
      </c>
      <c r="N396" s="96"/>
    </row>
    <row r="397" spans="1:14" ht="15">
      <c r="A397" s="97" t="s">
        <v>886</v>
      </c>
      <c r="B397" s="14" t="s">
        <v>199</v>
      </c>
      <c r="C397" s="14"/>
      <c r="D397" s="22" t="s">
        <v>887</v>
      </c>
      <c r="E397" s="15" t="s">
        <v>46</v>
      </c>
      <c r="F397" s="48">
        <v>28790</v>
      </c>
      <c r="G397" s="49">
        <v>4.2</v>
      </c>
      <c r="H397" s="50">
        <v>0.28920000000000001</v>
      </c>
      <c r="I397" s="69">
        <f t="shared" ref="I397:I438" si="111">G397*(1+H397)</f>
        <v>5.4146400000000003</v>
      </c>
      <c r="J397" s="30">
        <f t="shared" ref="J397:J438" si="112">$J$706</f>
        <v>0</v>
      </c>
      <c r="K397" s="29">
        <f t="shared" ref="K397:K438" si="113">I397*(1-J397)</f>
        <v>5.4146400000000003</v>
      </c>
      <c r="L397" s="47">
        <f t="shared" ref="L397:L438" si="114">K397*F397</f>
        <v>155887.48560000001</v>
      </c>
      <c r="M397" s="81"/>
      <c r="N397" s="96"/>
    </row>
    <row r="398" spans="1:14" ht="15">
      <c r="A398" s="97" t="s">
        <v>888</v>
      </c>
      <c r="B398" s="14" t="s">
        <v>199</v>
      </c>
      <c r="C398" s="14"/>
      <c r="D398" s="22" t="s">
        <v>889</v>
      </c>
      <c r="E398" s="15" t="s">
        <v>54</v>
      </c>
      <c r="F398" s="48">
        <v>14</v>
      </c>
      <c r="G398" s="49">
        <v>992.98</v>
      </c>
      <c r="H398" s="50">
        <v>0.28920000000000001</v>
      </c>
      <c r="I398" s="69">
        <f t="shared" si="111"/>
        <v>1280.1498160000001</v>
      </c>
      <c r="J398" s="30">
        <f t="shared" si="112"/>
        <v>0</v>
      </c>
      <c r="K398" s="29">
        <f t="shared" si="113"/>
        <v>1280.1498160000001</v>
      </c>
      <c r="L398" s="47">
        <f t="shared" si="114"/>
        <v>17922.097424</v>
      </c>
      <c r="M398" s="81"/>
      <c r="N398" s="96"/>
    </row>
    <row r="399" spans="1:14" ht="15">
      <c r="A399" s="97" t="s">
        <v>890</v>
      </c>
      <c r="B399" s="14" t="s">
        <v>39</v>
      </c>
      <c r="C399" s="14">
        <v>98307</v>
      </c>
      <c r="D399" s="22" t="s">
        <v>891</v>
      </c>
      <c r="E399" s="15" t="s">
        <v>54</v>
      </c>
      <c r="F399" s="48">
        <v>280</v>
      </c>
      <c r="G399" s="49">
        <v>36.869999999999997</v>
      </c>
      <c r="H399" s="50">
        <v>0.28920000000000001</v>
      </c>
      <c r="I399" s="69">
        <f t="shared" si="111"/>
        <v>47.532803999999999</v>
      </c>
      <c r="J399" s="30">
        <f t="shared" si="112"/>
        <v>0</v>
      </c>
      <c r="K399" s="29">
        <f t="shared" si="113"/>
        <v>47.532803999999999</v>
      </c>
      <c r="L399" s="47">
        <f t="shared" si="114"/>
        <v>13309.18512</v>
      </c>
      <c r="M399" s="81"/>
      <c r="N399" s="96"/>
    </row>
    <row r="400" spans="1:14" ht="22.5">
      <c r="A400" s="97" t="s">
        <v>892</v>
      </c>
      <c r="B400" s="14" t="s">
        <v>199</v>
      </c>
      <c r="C400" s="14"/>
      <c r="D400" s="22" t="s">
        <v>893</v>
      </c>
      <c r="E400" s="15" t="s">
        <v>54</v>
      </c>
      <c r="F400" s="48">
        <v>14</v>
      </c>
      <c r="G400" s="49">
        <v>18.96</v>
      </c>
      <c r="H400" s="50">
        <v>0.28920000000000001</v>
      </c>
      <c r="I400" s="69">
        <f t="shared" si="111"/>
        <v>24.443232000000002</v>
      </c>
      <c r="J400" s="30">
        <f t="shared" si="112"/>
        <v>0</v>
      </c>
      <c r="K400" s="29">
        <f t="shared" si="113"/>
        <v>24.443232000000002</v>
      </c>
      <c r="L400" s="47">
        <f t="shared" si="114"/>
        <v>342.20524800000004</v>
      </c>
      <c r="M400" s="81"/>
      <c r="N400" s="96"/>
    </row>
    <row r="401" spans="1:14" ht="22.5">
      <c r="A401" s="97" t="s">
        <v>894</v>
      </c>
      <c r="B401" s="14" t="s">
        <v>199</v>
      </c>
      <c r="C401" s="14"/>
      <c r="D401" s="22" t="s">
        <v>895</v>
      </c>
      <c r="E401" s="15" t="s">
        <v>54</v>
      </c>
      <c r="F401" s="48">
        <v>240</v>
      </c>
      <c r="G401" s="49">
        <v>3.84</v>
      </c>
      <c r="H401" s="50">
        <v>0.28920000000000001</v>
      </c>
      <c r="I401" s="69">
        <f t="shared" si="111"/>
        <v>4.9505280000000003</v>
      </c>
      <c r="J401" s="30">
        <f t="shared" si="112"/>
        <v>0</v>
      </c>
      <c r="K401" s="29">
        <f t="shared" si="113"/>
        <v>4.9505280000000003</v>
      </c>
      <c r="L401" s="47">
        <f t="shared" si="114"/>
        <v>1188.12672</v>
      </c>
      <c r="M401" s="81"/>
      <c r="N401" s="96"/>
    </row>
    <row r="402" spans="1:14" ht="15">
      <c r="A402" s="97" t="s">
        <v>896</v>
      </c>
      <c r="B402" s="14" t="s">
        <v>199</v>
      </c>
      <c r="C402" s="14"/>
      <c r="D402" s="22" t="s">
        <v>897</v>
      </c>
      <c r="E402" s="15" t="s">
        <v>898</v>
      </c>
      <c r="F402" s="48">
        <v>20</v>
      </c>
      <c r="G402" s="49">
        <v>11.38</v>
      </c>
      <c r="H402" s="50">
        <v>0.28920000000000001</v>
      </c>
      <c r="I402" s="69">
        <f t="shared" si="111"/>
        <v>14.671096000000002</v>
      </c>
      <c r="J402" s="30">
        <f t="shared" si="112"/>
        <v>0</v>
      </c>
      <c r="K402" s="29">
        <f t="shared" si="113"/>
        <v>14.671096000000002</v>
      </c>
      <c r="L402" s="47">
        <f t="shared" si="114"/>
        <v>293.42192000000006</v>
      </c>
      <c r="M402" s="81"/>
      <c r="N402" s="96"/>
    </row>
    <row r="403" spans="1:14" ht="15">
      <c r="A403" s="97" t="s">
        <v>899</v>
      </c>
      <c r="B403" s="14" t="s">
        <v>199</v>
      </c>
      <c r="C403" s="14"/>
      <c r="D403" s="22" t="s">
        <v>900</v>
      </c>
      <c r="E403" s="15" t="s">
        <v>898</v>
      </c>
      <c r="F403" s="48">
        <v>400</v>
      </c>
      <c r="G403" s="49">
        <v>61.2</v>
      </c>
      <c r="H403" s="50">
        <v>0.28920000000000001</v>
      </c>
      <c r="I403" s="69">
        <f t="shared" si="111"/>
        <v>78.899040000000014</v>
      </c>
      <c r="J403" s="30">
        <f t="shared" si="112"/>
        <v>0</v>
      </c>
      <c r="K403" s="29">
        <f t="shared" si="113"/>
        <v>78.899040000000014</v>
      </c>
      <c r="L403" s="47">
        <f t="shared" si="114"/>
        <v>31559.616000000005</v>
      </c>
      <c r="M403" s="81"/>
      <c r="N403" s="96"/>
    </row>
    <row r="404" spans="1:14" ht="15">
      <c r="A404" s="97" t="s">
        <v>901</v>
      </c>
      <c r="B404" s="14" t="s">
        <v>199</v>
      </c>
      <c r="C404" s="14"/>
      <c r="D404" s="22" t="s">
        <v>902</v>
      </c>
      <c r="E404" s="15" t="s">
        <v>898</v>
      </c>
      <c r="F404" s="48">
        <v>400</v>
      </c>
      <c r="G404" s="49">
        <v>34.18</v>
      </c>
      <c r="H404" s="50">
        <v>0.28920000000000001</v>
      </c>
      <c r="I404" s="69">
        <f t="shared" si="111"/>
        <v>44.064856000000006</v>
      </c>
      <c r="J404" s="30">
        <f t="shared" si="112"/>
        <v>0</v>
      </c>
      <c r="K404" s="29">
        <f t="shared" si="113"/>
        <v>44.064856000000006</v>
      </c>
      <c r="L404" s="47">
        <f t="shared" si="114"/>
        <v>17625.942400000004</v>
      </c>
      <c r="M404" s="81"/>
      <c r="N404" s="96"/>
    </row>
    <row r="405" spans="1:14" ht="15">
      <c r="A405" s="97" t="s">
        <v>903</v>
      </c>
      <c r="B405" s="14" t="s">
        <v>199</v>
      </c>
      <c r="C405" s="14"/>
      <c r="D405" s="22" t="s">
        <v>904</v>
      </c>
      <c r="E405" s="15" t="s">
        <v>905</v>
      </c>
      <c r="F405" s="48">
        <v>2</v>
      </c>
      <c r="G405" s="49">
        <v>189.61</v>
      </c>
      <c r="H405" s="50">
        <v>0.28920000000000001</v>
      </c>
      <c r="I405" s="69">
        <f t="shared" si="111"/>
        <v>244.44521200000005</v>
      </c>
      <c r="J405" s="30">
        <f t="shared" si="112"/>
        <v>0</v>
      </c>
      <c r="K405" s="29">
        <f t="shared" si="113"/>
        <v>244.44521200000005</v>
      </c>
      <c r="L405" s="47">
        <f t="shared" si="114"/>
        <v>488.89042400000011</v>
      </c>
      <c r="M405" s="81"/>
      <c r="N405" s="96"/>
    </row>
    <row r="406" spans="1:14" ht="15">
      <c r="A406" s="97" t="s">
        <v>906</v>
      </c>
      <c r="B406" s="14" t="s">
        <v>199</v>
      </c>
      <c r="C406" s="14"/>
      <c r="D406" s="22" t="s">
        <v>907</v>
      </c>
      <c r="E406" s="15" t="s">
        <v>54</v>
      </c>
      <c r="F406" s="48">
        <v>100</v>
      </c>
      <c r="G406" s="49">
        <v>1.02</v>
      </c>
      <c r="H406" s="50">
        <v>0.28920000000000001</v>
      </c>
      <c r="I406" s="69">
        <f t="shared" si="111"/>
        <v>1.3149840000000002</v>
      </c>
      <c r="J406" s="30">
        <f t="shared" si="112"/>
        <v>0</v>
      </c>
      <c r="K406" s="29">
        <f t="shared" si="113"/>
        <v>1.3149840000000002</v>
      </c>
      <c r="L406" s="47">
        <f t="shared" si="114"/>
        <v>131.4984</v>
      </c>
      <c r="M406" s="81"/>
      <c r="N406" s="96"/>
    </row>
    <row r="407" spans="1:14" ht="22.5">
      <c r="A407" s="97" t="s">
        <v>908</v>
      </c>
      <c r="B407" s="14" t="s">
        <v>199</v>
      </c>
      <c r="C407" s="14"/>
      <c r="D407" s="22" t="s">
        <v>909</v>
      </c>
      <c r="E407" s="15" t="s">
        <v>54</v>
      </c>
      <c r="F407" s="48">
        <v>3</v>
      </c>
      <c r="G407" s="49">
        <v>686</v>
      </c>
      <c r="H407" s="50">
        <v>0.28920000000000001</v>
      </c>
      <c r="I407" s="69">
        <f t="shared" si="111"/>
        <v>884.39120000000014</v>
      </c>
      <c r="J407" s="30">
        <f t="shared" si="112"/>
        <v>0</v>
      </c>
      <c r="K407" s="29">
        <f t="shared" si="113"/>
        <v>884.39120000000014</v>
      </c>
      <c r="L407" s="47">
        <f t="shared" si="114"/>
        <v>2653.1736000000005</v>
      </c>
      <c r="M407" s="81"/>
      <c r="N407" s="96"/>
    </row>
    <row r="408" spans="1:14" ht="22.5">
      <c r="A408" s="97" t="s">
        <v>910</v>
      </c>
      <c r="B408" s="14" t="s">
        <v>199</v>
      </c>
      <c r="C408" s="14"/>
      <c r="D408" s="22" t="s">
        <v>911</v>
      </c>
      <c r="E408" s="15" t="s">
        <v>54</v>
      </c>
      <c r="F408" s="48">
        <v>1</v>
      </c>
      <c r="G408" s="49">
        <v>832</v>
      </c>
      <c r="H408" s="50">
        <v>0.28920000000000001</v>
      </c>
      <c r="I408" s="69">
        <f t="shared" si="111"/>
        <v>1072.6144000000002</v>
      </c>
      <c r="J408" s="30">
        <f t="shared" si="112"/>
        <v>0</v>
      </c>
      <c r="K408" s="29">
        <f t="shared" si="113"/>
        <v>1072.6144000000002</v>
      </c>
      <c r="L408" s="47">
        <f t="shared" si="114"/>
        <v>1072.6144000000002</v>
      </c>
      <c r="M408" s="81"/>
      <c r="N408" s="96"/>
    </row>
    <row r="409" spans="1:14" ht="22.5">
      <c r="A409" s="97" t="s">
        <v>912</v>
      </c>
      <c r="B409" s="14" t="s">
        <v>199</v>
      </c>
      <c r="C409" s="14"/>
      <c r="D409" s="22" t="s">
        <v>913</v>
      </c>
      <c r="E409" s="15" t="s">
        <v>46</v>
      </c>
      <c r="F409" s="48">
        <v>30</v>
      </c>
      <c r="G409" s="49">
        <v>83.28</v>
      </c>
      <c r="H409" s="50">
        <v>0.28920000000000001</v>
      </c>
      <c r="I409" s="69">
        <f t="shared" si="111"/>
        <v>107.36457600000001</v>
      </c>
      <c r="J409" s="30">
        <f t="shared" si="112"/>
        <v>0</v>
      </c>
      <c r="K409" s="29">
        <f t="shared" si="113"/>
        <v>107.36457600000001</v>
      </c>
      <c r="L409" s="47">
        <f t="shared" si="114"/>
        <v>3220.9372800000006</v>
      </c>
      <c r="M409" s="81"/>
      <c r="N409" s="96"/>
    </row>
    <row r="410" spans="1:14" ht="15">
      <c r="A410" s="97" t="s">
        <v>914</v>
      </c>
      <c r="B410" s="14" t="s">
        <v>199</v>
      </c>
      <c r="C410" s="14"/>
      <c r="D410" s="22" t="s">
        <v>915</v>
      </c>
      <c r="E410" s="15" t="s">
        <v>54</v>
      </c>
      <c r="F410" s="48">
        <v>12</v>
      </c>
      <c r="G410" s="49">
        <v>346</v>
      </c>
      <c r="H410" s="50">
        <v>0.28920000000000001</v>
      </c>
      <c r="I410" s="69">
        <f t="shared" si="111"/>
        <v>446.06320000000005</v>
      </c>
      <c r="J410" s="30">
        <f t="shared" si="112"/>
        <v>0</v>
      </c>
      <c r="K410" s="29">
        <f t="shared" si="113"/>
        <v>446.06320000000005</v>
      </c>
      <c r="L410" s="47">
        <f t="shared" si="114"/>
        <v>5352.7584000000006</v>
      </c>
      <c r="M410" s="81"/>
      <c r="N410" s="96"/>
    </row>
    <row r="411" spans="1:14" ht="15">
      <c r="A411" s="97" t="s">
        <v>916</v>
      </c>
      <c r="B411" s="14" t="s">
        <v>199</v>
      </c>
      <c r="C411" s="14"/>
      <c r="D411" s="22" t="s">
        <v>917</v>
      </c>
      <c r="E411" s="15" t="s">
        <v>54</v>
      </c>
      <c r="F411" s="48">
        <v>3</v>
      </c>
      <c r="G411" s="49">
        <v>262.3</v>
      </c>
      <c r="H411" s="50">
        <v>0.28920000000000001</v>
      </c>
      <c r="I411" s="69">
        <f t="shared" si="111"/>
        <v>338.15716000000003</v>
      </c>
      <c r="J411" s="30">
        <f t="shared" si="112"/>
        <v>0</v>
      </c>
      <c r="K411" s="29">
        <f t="shared" si="113"/>
        <v>338.15716000000003</v>
      </c>
      <c r="L411" s="47">
        <f t="shared" si="114"/>
        <v>1014.4714800000002</v>
      </c>
      <c r="M411" s="81"/>
      <c r="N411" s="96"/>
    </row>
    <row r="412" spans="1:14" ht="15">
      <c r="A412" s="97" t="s">
        <v>918</v>
      </c>
      <c r="B412" s="14" t="s">
        <v>199</v>
      </c>
      <c r="C412" s="14"/>
      <c r="D412" s="22" t="s">
        <v>919</v>
      </c>
      <c r="E412" s="15" t="s">
        <v>54</v>
      </c>
      <c r="F412" s="48">
        <v>111</v>
      </c>
      <c r="G412" s="49">
        <v>3.64</v>
      </c>
      <c r="H412" s="50">
        <v>0.28920000000000001</v>
      </c>
      <c r="I412" s="69">
        <f t="shared" si="111"/>
        <v>4.6926880000000004</v>
      </c>
      <c r="J412" s="30">
        <f t="shared" si="112"/>
        <v>0</v>
      </c>
      <c r="K412" s="29">
        <f t="shared" si="113"/>
        <v>4.6926880000000004</v>
      </c>
      <c r="L412" s="47">
        <f t="shared" si="114"/>
        <v>520.88836800000001</v>
      </c>
      <c r="M412" s="81"/>
      <c r="N412" s="96"/>
    </row>
    <row r="413" spans="1:14" ht="15">
      <c r="A413" s="97" t="s">
        <v>920</v>
      </c>
      <c r="B413" s="14" t="s">
        <v>199</v>
      </c>
      <c r="C413" s="14"/>
      <c r="D413" s="22" t="s">
        <v>921</v>
      </c>
      <c r="E413" s="15" t="s">
        <v>54</v>
      </c>
      <c r="F413" s="48">
        <v>28</v>
      </c>
      <c r="G413" s="49">
        <v>3.64</v>
      </c>
      <c r="H413" s="50">
        <v>0.28920000000000001</v>
      </c>
      <c r="I413" s="69">
        <f t="shared" si="111"/>
        <v>4.6926880000000004</v>
      </c>
      <c r="J413" s="30">
        <f t="shared" si="112"/>
        <v>0</v>
      </c>
      <c r="K413" s="29">
        <f t="shared" si="113"/>
        <v>4.6926880000000004</v>
      </c>
      <c r="L413" s="47">
        <f t="shared" si="114"/>
        <v>131.395264</v>
      </c>
      <c r="M413" s="81"/>
      <c r="N413" s="96"/>
    </row>
    <row r="414" spans="1:14" ht="15">
      <c r="A414" s="97" t="s">
        <v>922</v>
      </c>
      <c r="B414" s="14" t="s">
        <v>199</v>
      </c>
      <c r="C414" s="14"/>
      <c r="D414" s="22" t="s">
        <v>923</v>
      </c>
      <c r="E414" s="15" t="s">
        <v>54</v>
      </c>
      <c r="F414" s="48">
        <v>1</v>
      </c>
      <c r="G414" s="49">
        <v>5108</v>
      </c>
      <c r="H414" s="50">
        <v>0.28920000000000001</v>
      </c>
      <c r="I414" s="69">
        <f t="shared" si="111"/>
        <v>6585.2336000000005</v>
      </c>
      <c r="J414" s="30">
        <f t="shared" si="112"/>
        <v>0</v>
      </c>
      <c r="K414" s="29">
        <f t="shared" si="113"/>
        <v>6585.2336000000005</v>
      </c>
      <c r="L414" s="47">
        <f t="shared" si="114"/>
        <v>6585.2336000000005</v>
      </c>
      <c r="M414" s="81"/>
      <c r="N414" s="96"/>
    </row>
    <row r="415" spans="1:14" ht="15">
      <c r="A415" s="97" t="s">
        <v>924</v>
      </c>
      <c r="B415" s="14" t="s">
        <v>199</v>
      </c>
      <c r="C415" s="14"/>
      <c r="D415" s="22" t="s">
        <v>925</v>
      </c>
      <c r="E415" s="15" t="s">
        <v>54</v>
      </c>
      <c r="F415" s="48">
        <v>2</v>
      </c>
      <c r="G415" s="49">
        <v>4104</v>
      </c>
      <c r="H415" s="50">
        <v>0.28920000000000001</v>
      </c>
      <c r="I415" s="69">
        <f t="shared" si="111"/>
        <v>5290.8768000000009</v>
      </c>
      <c r="J415" s="30">
        <f t="shared" si="112"/>
        <v>0</v>
      </c>
      <c r="K415" s="29">
        <f t="shared" si="113"/>
        <v>5290.8768000000009</v>
      </c>
      <c r="L415" s="47">
        <f t="shared" si="114"/>
        <v>10581.753600000002</v>
      </c>
      <c r="M415" s="81"/>
      <c r="N415" s="96"/>
    </row>
    <row r="416" spans="1:14" ht="56.25">
      <c r="A416" s="97" t="s">
        <v>926</v>
      </c>
      <c r="B416" s="14" t="s">
        <v>199</v>
      </c>
      <c r="C416" s="14"/>
      <c r="D416" s="22" t="s">
        <v>927</v>
      </c>
      <c r="E416" s="15" t="s">
        <v>54</v>
      </c>
      <c r="F416" s="48">
        <v>6</v>
      </c>
      <c r="G416" s="49">
        <v>796.77</v>
      </c>
      <c r="H416" s="50">
        <v>0.28920000000000001</v>
      </c>
      <c r="I416" s="69">
        <f t="shared" si="111"/>
        <v>1027.195884</v>
      </c>
      <c r="J416" s="30">
        <f t="shared" si="112"/>
        <v>0</v>
      </c>
      <c r="K416" s="29">
        <f t="shared" si="113"/>
        <v>1027.195884</v>
      </c>
      <c r="L416" s="47">
        <f t="shared" si="114"/>
        <v>6163.1753040000003</v>
      </c>
      <c r="M416" s="81"/>
      <c r="N416" s="96"/>
    </row>
    <row r="417" spans="1:14" ht="22.5">
      <c r="A417" s="97" t="s">
        <v>928</v>
      </c>
      <c r="B417" s="14" t="s">
        <v>199</v>
      </c>
      <c r="C417" s="14"/>
      <c r="D417" s="22" t="s">
        <v>929</v>
      </c>
      <c r="E417" s="15" t="s">
        <v>54</v>
      </c>
      <c r="F417" s="48">
        <v>6</v>
      </c>
      <c r="G417" s="49">
        <v>1164.22</v>
      </c>
      <c r="H417" s="50">
        <v>0.28920000000000001</v>
      </c>
      <c r="I417" s="69">
        <f t="shared" si="111"/>
        <v>1500.9124240000001</v>
      </c>
      <c r="J417" s="30">
        <f t="shared" si="112"/>
        <v>0</v>
      </c>
      <c r="K417" s="29">
        <f t="shared" si="113"/>
        <v>1500.9124240000001</v>
      </c>
      <c r="L417" s="47">
        <f t="shared" si="114"/>
        <v>9005.4745440000006</v>
      </c>
      <c r="M417" s="81"/>
      <c r="N417" s="96"/>
    </row>
    <row r="418" spans="1:14" ht="15">
      <c r="A418" s="97" t="s">
        <v>930</v>
      </c>
      <c r="B418" s="14" t="s">
        <v>199</v>
      </c>
      <c r="C418" s="14"/>
      <c r="D418" s="22" t="s">
        <v>931</v>
      </c>
      <c r="E418" s="15" t="s">
        <v>54</v>
      </c>
      <c r="F418" s="48">
        <v>2</v>
      </c>
      <c r="G418" s="49">
        <v>8.24</v>
      </c>
      <c r="H418" s="50">
        <v>0.28920000000000001</v>
      </c>
      <c r="I418" s="69">
        <f t="shared" si="111"/>
        <v>10.623008</v>
      </c>
      <c r="J418" s="30">
        <f t="shared" si="112"/>
        <v>0</v>
      </c>
      <c r="K418" s="29">
        <f t="shared" si="113"/>
        <v>10.623008</v>
      </c>
      <c r="L418" s="47">
        <f t="shared" si="114"/>
        <v>21.246016000000001</v>
      </c>
      <c r="M418" s="81"/>
      <c r="N418" s="96"/>
    </row>
    <row r="419" spans="1:14" ht="22.5">
      <c r="A419" s="97" t="s">
        <v>932</v>
      </c>
      <c r="B419" s="14" t="s">
        <v>199</v>
      </c>
      <c r="C419" s="14"/>
      <c r="D419" s="22" t="s">
        <v>933</v>
      </c>
      <c r="E419" s="15" t="s">
        <v>54</v>
      </c>
      <c r="F419" s="48">
        <v>20</v>
      </c>
      <c r="G419" s="49">
        <v>21.86</v>
      </c>
      <c r="H419" s="50">
        <v>0.28920000000000001</v>
      </c>
      <c r="I419" s="69">
        <f t="shared" si="111"/>
        <v>28.181912000000001</v>
      </c>
      <c r="J419" s="30">
        <f t="shared" si="112"/>
        <v>0</v>
      </c>
      <c r="K419" s="29">
        <f t="shared" si="113"/>
        <v>28.181912000000001</v>
      </c>
      <c r="L419" s="47">
        <f t="shared" si="114"/>
        <v>563.63824</v>
      </c>
      <c r="M419" s="81"/>
      <c r="N419" s="96"/>
    </row>
    <row r="420" spans="1:14" ht="15">
      <c r="A420" s="97" t="s">
        <v>934</v>
      </c>
      <c r="B420" s="14" t="s">
        <v>199</v>
      </c>
      <c r="C420" s="14"/>
      <c r="D420" s="22" t="s">
        <v>935</v>
      </c>
      <c r="E420" s="15" t="s">
        <v>54</v>
      </c>
      <c r="F420" s="48">
        <v>2</v>
      </c>
      <c r="G420" s="49">
        <v>12.34</v>
      </c>
      <c r="H420" s="50">
        <v>0.28920000000000001</v>
      </c>
      <c r="I420" s="69">
        <f t="shared" si="111"/>
        <v>15.908728000000002</v>
      </c>
      <c r="J420" s="30">
        <f t="shared" si="112"/>
        <v>0</v>
      </c>
      <c r="K420" s="29">
        <f t="shared" si="113"/>
        <v>15.908728000000002</v>
      </c>
      <c r="L420" s="47">
        <f t="shared" si="114"/>
        <v>31.817456000000004</v>
      </c>
      <c r="M420" s="81"/>
      <c r="N420" s="96"/>
    </row>
    <row r="421" spans="1:14" ht="15">
      <c r="A421" s="97" t="s">
        <v>936</v>
      </c>
      <c r="B421" s="14" t="s">
        <v>199</v>
      </c>
      <c r="C421" s="14"/>
      <c r="D421" s="22" t="s">
        <v>937</v>
      </c>
      <c r="E421" s="15" t="s">
        <v>54</v>
      </c>
      <c r="F421" s="48">
        <v>258</v>
      </c>
      <c r="G421" s="49">
        <v>6.64</v>
      </c>
      <c r="H421" s="50">
        <v>0.28920000000000001</v>
      </c>
      <c r="I421" s="69">
        <f t="shared" si="111"/>
        <v>8.5602879999999999</v>
      </c>
      <c r="J421" s="30">
        <f t="shared" si="112"/>
        <v>0</v>
      </c>
      <c r="K421" s="29">
        <f t="shared" si="113"/>
        <v>8.5602879999999999</v>
      </c>
      <c r="L421" s="47">
        <f t="shared" si="114"/>
        <v>2208.5543039999998</v>
      </c>
      <c r="M421" s="81"/>
      <c r="N421" s="96"/>
    </row>
    <row r="422" spans="1:14" ht="15">
      <c r="A422" s="97" t="s">
        <v>938</v>
      </c>
      <c r="B422" s="14" t="s">
        <v>199</v>
      </c>
      <c r="C422" s="14"/>
      <c r="D422" s="22" t="s">
        <v>939</v>
      </c>
      <c r="E422" s="15" t="s">
        <v>54</v>
      </c>
      <c r="F422" s="48">
        <v>560</v>
      </c>
      <c r="G422" s="49">
        <v>29.3</v>
      </c>
      <c r="H422" s="50">
        <v>0.28920000000000001</v>
      </c>
      <c r="I422" s="69">
        <f t="shared" si="111"/>
        <v>37.773560000000003</v>
      </c>
      <c r="J422" s="30">
        <f t="shared" si="112"/>
        <v>0</v>
      </c>
      <c r="K422" s="29">
        <f t="shared" si="113"/>
        <v>37.773560000000003</v>
      </c>
      <c r="L422" s="47">
        <f t="shared" si="114"/>
        <v>21153.193600000002</v>
      </c>
      <c r="M422" s="81"/>
      <c r="N422" s="96"/>
    </row>
    <row r="423" spans="1:14" ht="22.5">
      <c r="A423" s="97" t="s">
        <v>940</v>
      </c>
      <c r="B423" s="14" t="s">
        <v>199</v>
      </c>
      <c r="C423" s="14"/>
      <c r="D423" s="22" t="s">
        <v>941</v>
      </c>
      <c r="E423" s="15" t="s">
        <v>54</v>
      </c>
      <c r="F423" s="48">
        <v>158</v>
      </c>
      <c r="G423" s="49">
        <v>64.28</v>
      </c>
      <c r="H423" s="50">
        <v>0.28920000000000001</v>
      </c>
      <c r="I423" s="69">
        <f t="shared" si="111"/>
        <v>82.869776000000016</v>
      </c>
      <c r="J423" s="30">
        <f t="shared" si="112"/>
        <v>0</v>
      </c>
      <c r="K423" s="29">
        <f t="shared" si="113"/>
        <v>82.869776000000016</v>
      </c>
      <c r="L423" s="47">
        <f t="shared" si="114"/>
        <v>13093.424608000003</v>
      </c>
      <c r="M423" s="81"/>
      <c r="N423" s="96"/>
    </row>
    <row r="424" spans="1:14" ht="22.5">
      <c r="A424" s="97" t="s">
        <v>942</v>
      </c>
      <c r="B424" s="14" t="s">
        <v>199</v>
      </c>
      <c r="C424" s="14"/>
      <c r="D424" s="22" t="s">
        <v>943</v>
      </c>
      <c r="E424" s="15" t="s">
        <v>54</v>
      </c>
      <c r="F424" s="48">
        <v>158</v>
      </c>
      <c r="G424" s="49">
        <v>64.28</v>
      </c>
      <c r="H424" s="50">
        <v>0.28920000000000001</v>
      </c>
      <c r="I424" s="69">
        <f t="shared" si="111"/>
        <v>82.869776000000016</v>
      </c>
      <c r="J424" s="30">
        <f t="shared" si="112"/>
        <v>0</v>
      </c>
      <c r="K424" s="29">
        <f t="shared" si="113"/>
        <v>82.869776000000016</v>
      </c>
      <c r="L424" s="47">
        <f t="shared" si="114"/>
        <v>13093.424608000003</v>
      </c>
      <c r="M424" s="81"/>
      <c r="N424" s="96"/>
    </row>
    <row r="425" spans="1:14" ht="22.5">
      <c r="A425" s="97" t="s">
        <v>944</v>
      </c>
      <c r="B425" s="14" t="s">
        <v>199</v>
      </c>
      <c r="C425" s="14"/>
      <c r="D425" s="22" t="s">
        <v>945</v>
      </c>
      <c r="E425" s="15" t="s">
        <v>54</v>
      </c>
      <c r="F425" s="48">
        <v>10</v>
      </c>
      <c r="G425" s="49">
        <v>64.28</v>
      </c>
      <c r="H425" s="50">
        <v>0.28920000000000001</v>
      </c>
      <c r="I425" s="69">
        <f t="shared" si="111"/>
        <v>82.869776000000016</v>
      </c>
      <c r="J425" s="30">
        <f t="shared" si="112"/>
        <v>0</v>
      </c>
      <c r="K425" s="29">
        <f t="shared" si="113"/>
        <v>82.869776000000016</v>
      </c>
      <c r="L425" s="47">
        <f t="shared" si="114"/>
        <v>828.69776000000013</v>
      </c>
      <c r="M425" s="81"/>
      <c r="N425" s="96"/>
    </row>
    <row r="426" spans="1:14" ht="22.5">
      <c r="A426" s="97" t="s">
        <v>946</v>
      </c>
      <c r="B426" s="14" t="s">
        <v>199</v>
      </c>
      <c r="C426" s="14"/>
      <c r="D426" s="22" t="s">
        <v>947</v>
      </c>
      <c r="E426" s="15" t="s">
        <v>54</v>
      </c>
      <c r="F426" s="48">
        <v>30</v>
      </c>
      <c r="G426" s="49">
        <v>64.28</v>
      </c>
      <c r="H426" s="50">
        <v>0.28920000000000001</v>
      </c>
      <c r="I426" s="69">
        <f t="shared" si="111"/>
        <v>82.869776000000016</v>
      </c>
      <c r="J426" s="30">
        <f t="shared" si="112"/>
        <v>0</v>
      </c>
      <c r="K426" s="29">
        <f t="shared" si="113"/>
        <v>82.869776000000016</v>
      </c>
      <c r="L426" s="47">
        <f t="shared" si="114"/>
        <v>2486.0932800000005</v>
      </c>
      <c r="M426" s="81"/>
      <c r="N426" s="96"/>
    </row>
    <row r="427" spans="1:14" ht="15">
      <c r="A427" s="97" t="s">
        <v>948</v>
      </c>
      <c r="B427" s="14" t="s">
        <v>199</v>
      </c>
      <c r="C427" s="14"/>
      <c r="D427" s="22" t="s">
        <v>949</v>
      </c>
      <c r="E427" s="15" t="s">
        <v>54</v>
      </c>
      <c r="F427" s="48">
        <v>17</v>
      </c>
      <c r="G427" s="49">
        <v>12.61</v>
      </c>
      <c r="H427" s="50">
        <v>0.28920000000000001</v>
      </c>
      <c r="I427" s="69">
        <f t="shared" si="111"/>
        <v>16.256812</v>
      </c>
      <c r="J427" s="30">
        <f t="shared" si="112"/>
        <v>0</v>
      </c>
      <c r="K427" s="29">
        <f t="shared" si="113"/>
        <v>16.256812</v>
      </c>
      <c r="L427" s="47">
        <f t="shared" si="114"/>
        <v>276.36580400000003</v>
      </c>
      <c r="M427" s="81"/>
      <c r="N427" s="96"/>
    </row>
    <row r="428" spans="1:14" ht="15">
      <c r="A428" s="97" t="s">
        <v>950</v>
      </c>
      <c r="B428" s="14" t="s">
        <v>199</v>
      </c>
      <c r="C428" s="14"/>
      <c r="D428" s="22" t="s">
        <v>951</v>
      </c>
      <c r="E428" s="15" t="s">
        <v>54</v>
      </c>
      <c r="F428" s="48">
        <v>12</v>
      </c>
      <c r="G428" s="49">
        <v>149.12</v>
      </c>
      <c r="H428" s="50">
        <v>0.28920000000000001</v>
      </c>
      <c r="I428" s="69">
        <f t="shared" si="111"/>
        <v>192.24550400000001</v>
      </c>
      <c r="J428" s="30">
        <f t="shared" si="112"/>
        <v>0</v>
      </c>
      <c r="K428" s="29">
        <f t="shared" si="113"/>
        <v>192.24550400000001</v>
      </c>
      <c r="L428" s="47">
        <f t="shared" si="114"/>
        <v>2306.9460480000002</v>
      </c>
      <c r="M428" s="81"/>
      <c r="N428" s="96"/>
    </row>
    <row r="429" spans="1:14" ht="22.5">
      <c r="A429" s="97" t="s">
        <v>952</v>
      </c>
      <c r="B429" s="14" t="s">
        <v>199</v>
      </c>
      <c r="C429" s="14"/>
      <c r="D429" s="22" t="s">
        <v>953</v>
      </c>
      <c r="E429" s="15" t="s">
        <v>54</v>
      </c>
      <c r="F429" s="48">
        <v>21</v>
      </c>
      <c r="G429" s="49">
        <v>6.49</v>
      </c>
      <c r="H429" s="50">
        <v>0.28920000000000001</v>
      </c>
      <c r="I429" s="69">
        <f t="shared" si="111"/>
        <v>8.3669080000000005</v>
      </c>
      <c r="J429" s="30">
        <f t="shared" si="112"/>
        <v>0</v>
      </c>
      <c r="K429" s="29">
        <f t="shared" si="113"/>
        <v>8.3669080000000005</v>
      </c>
      <c r="L429" s="47">
        <f t="shared" si="114"/>
        <v>175.70506800000001</v>
      </c>
      <c r="M429" s="81"/>
      <c r="N429" s="96"/>
    </row>
    <row r="430" spans="1:14" ht="15">
      <c r="A430" s="97" t="s">
        <v>954</v>
      </c>
      <c r="B430" s="14" t="s">
        <v>199</v>
      </c>
      <c r="C430" s="14"/>
      <c r="D430" s="22" t="s">
        <v>955</v>
      </c>
      <c r="E430" s="15" t="s">
        <v>54</v>
      </c>
      <c r="F430" s="48">
        <v>60</v>
      </c>
      <c r="G430" s="49">
        <v>6.49</v>
      </c>
      <c r="H430" s="50">
        <v>0.28920000000000001</v>
      </c>
      <c r="I430" s="69">
        <f t="shared" si="111"/>
        <v>8.3669080000000005</v>
      </c>
      <c r="J430" s="30">
        <f t="shared" si="112"/>
        <v>0</v>
      </c>
      <c r="K430" s="29">
        <f t="shared" si="113"/>
        <v>8.3669080000000005</v>
      </c>
      <c r="L430" s="47">
        <f t="shared" si="114"/>
        <v>502.01448000000005</v>
      </c>
      <c r="M430" s="81"/>
      <c r="N430" s="96"/>
    </row>
    <row r="431" spans="1:14" ht="15">
      <c r="A431" s="97" t="s">
        <v>956</v>
      </c>
      <c r="B431" s="14" t="s">
        <v>199</v>
      </c>
      <c r="C431" s="14"/>
      <c r="D431" s="22" t="s">
        <v>957</v>
      </c>
      <c r="E431" s="15" t="s">
        <v>54</v>
      </c>
      <c r="F431" s="48">
        <v>6</v>
      </c>
      <c r="G431" s="49">
        <v>98.23</v>
      </c>
      <c r="H431" s="50">
        <v>0.28920000000000001</v>
      </c>
      <c r="I431" s="69">
        <f t="shared" si="111"/>
        <v>126.63811600000001</v>
      </c>
      <c r="J431" s="30">
        <f t="shared" si="112"/>
        <v>0</v>
      </c>
      <c r="K431" s="29">
        <f t="shared" si="113"/>
        <v>126.63811600000001</v>
      </c>
      <c r="L431" s="47">
        <f t="shared" si="114"/>
        <v>759.82869600000004</v>
      </c>
      <c r="M431" s="81"/>
      <c r="N431" s="96"/>
    </row>
    <row r="432" spans="1:14" ht="15">
      <c r="A432" s="97" t="s">
        <v>958</v>
      </c>
      <c r="B432" s="14" t="s">
        <v>199</v>
      </c>
      <c r="C432" s="14"/>
      <c r="D432" s="22" t="s">
        <v>959</v>
      </c>
      <c r="E432" s="15" t="s">
        <v>54</v>
      </c>
      <c r="F432" s="48">
        <v>528</v>
      </c>
      <c r="G432" s="49">
        <v>1.02</v>
      </c>
      <c r="H432" s="50">
        <v>0.28920000000000001</v>
      </c>
      <c r="I432" s="69">
        <f t="shared" si="111"/>
        <v>1.3149840000000002</v>
      </c>
      <c r="J432" s="30">
        <f t="shared" si="112"/>
        <v>0</v>
      </c>
      <c r="K432" s="29">
        <f t="shared" si="113"/>
        <v>1.3149840000000002</v>
      </c>
      <c r="L432" s="47">
        <f t="shared" si="114"/>
        <v>694.31155200000012</v>
      </c>
      <c r="M432" s="81"/>
      <c r="N432" s="96"/>
    </row>
    <row r="433" spans="1:14" ht="15">
      <c r="A433" s="97" t="s">
        <v>960</v>
      </c>
      <c r="B433" s="14" t="s">
        <v>199</v>
      </c>
      <c r="C433" s="14"/>
      <c r="D433" s="22" t="s">
        <v>961</v>
      </c>
      <c r="E433" s="15" t="s">
        <v>898</v>
      </c>
      <c r="F433" s="48">
        <v>2000</v>
      </c>
      <c r="G433" s="49">
        <v>11.38</v>
      </c>
      <c r="H433" s="50">
        <v>0.28920000000000001</v>
      </c>
      <c r="I433" s="69">
        <f t="shared" si="111"/>
        <v>14.671096000000002</v>
      </c>
      <c r="J433" s="30">
        <f t="shared" si="112"/>
        <v>0</v>
      </c>
      <c r="K433" s="29">
        <f t="shared" si="113"/>
        <v>14.671096000000002</v>
      </c>
      <c r="L433" s="47">
        <f t="shared" si="114"/>
        <v>29342.192000000003</v>
      </c>
      <c r="M433" s="81"/>
      <c r="N433" s="96"/>
    </row>
    <row r="434" spans="1:14" ht="22.5">
      <c r="A434" s="97" t="s">
        <v>962</v>
      </c>
      <c r="B434" s="14" t="s">
        <v>199</v>
      </c>
      <c r="C434" s="14"/>
      <c r="D434" s="22" t="s">
        <v>963</v>
      </c>
      <c r="E434" s="15" t="s">
        <v>54</v>
      </c>
      <c r="F434" s="48">
        <v>5160</v>
      </c>
      <c r="G434" s="49">
        <v>1.84</v>
      </c>
      <c r="H434" s="50">
        <v>0.28920000000000001</v>
      </c>
      <c r="I434" s="69">
        <f t="shared" si="111"/>
        <v>2.3721280000000005</v>
      </c>
      <c r="J434" s="30">
        <f t="shared" si="112"/>
        <v>0</v>
      </c>
      <c r="K434" s="29">
        <f t="shared" si="113"/>
        <v>2.3721280000000005</v>
      </c>
      <c r="L434" s="47">
        <f t="shared" si="114"/>
        <v>12240.180480000003</v>
      </c>
      <c r="M434" s="81"/>
      <c r="N434" s="96"/>
    </row>
    <row r="435" spans="1:14" ht="15">
      <c r="A435" s="97" t="s">
        <v>964</v>
      </c>
      <c r="B435" s="14" t="s">
        <v>199</v>
      </c>
      <c r="C435" s="14"/>
      <c r="D435" s="22" t="s">
        <v>965</v>
      </c>
      <c r="E435" s="15" t="s">
        <v>54</v>
      </c>
      <c r="F435" s="48">
        <v>3</v>
      </c>
      <c r="G435" s="49">
        <v>205.1</v>
      </c>
      <c r="H435" s="50">
        <v>0.28920000000000001</v>
      </c>
      <c r="I435" s="69">
        <f t="shared" si="111"/>
        <v>264.41492</v>
      </c>
      <c r="J435" s="30">
        <f t="shared" si="112"/>
        <v>0</v>
      </c>
      <c r="K435" s="29">
        <f t="shared" si="113"/>
        <v>264.41492</v>
      </c>
      <c r="L435" s="47">
        <f t="shared" si="114"/>
        <v>793.24476000000004</v>
      </c>
      <c r="M435" s="81"/>
      <c r="N435" s="96"/>
    </row>
    <row r="436" spans="1:14" ht="56.25">
      <c r="A436" s="97" t="s">
        <v>966</v>
      </c>
      <c r="B436" s="14" t="s">
        <v>199</v>
      </c>
      <c r="C436" s="14"/>
      <c r="D436" s="22" t="s">
        <v>967</v>
      </c>
      <c r="E436" s="15" t="s">
        <v>54</v>
      </c>
      <c r="F436" s="48">
        <v>1</v>
      </c>
      <c r="G436" s="49">
        <v>1116.42</v>
      </c>
      <c r="H436" s="50">
        <v>0.28920000000000001</v>
      </c>
      <c r="I436" s="69">
        <f t="shared" si="111"/>
        <v>1439.2886640000002</v>
      </c>
      <c r="J436" s="30">
        <f t="shared" si="112"/>
        <v>0</v>
      </c>
      <c r="K436" s="29">
        <f t="shared" si="113"/>
        <v>1439.2886640000002</v>
      </c>
      <c r="L436" s="47">
        <f t="shared" si="114"/>
        <v>1439.2886640000002</v>
      </c>
      <c r="M436" s="81"/>
      <c r="N436" s="96"/>
    </row>
    <row r="437" spans="1:14" ht="33.75">
      <c r="A437" s="97" t="s">
        <v>968</v>
      </c>
      <c r="B437" s="14" t="s">
        <v>39</v>
      </c>
      <c r="C437" s="14">
        <v>91934</v>
      </c>
      <c r="D437" s="22" t="s">
        <v>969</v>
      </c>
      <c r="E437" s="15" t="s">
        <v>46</v>
      </c>
      <c r="F437" s="48">
        <v>90</v>
      </c>
      <c r="G437" s="49">
        <v>16.34</v>
      </c>
      <c r="H437" s="50">
        <v>0.28920000000000001</v>
      </c>
      <c r="I437" s="69">
        <f t="shared" si="111"/>
        <v>21.065528</v>
      </c>
      <c r="J437" s="30">
        <f t="shared" si="112"/>
        <v>0</v>
      </c>
      <c r="K437" s="29">
        <f t="shared" si="113"/>
        <v>21.065528</v>
      </c>
      <c r="L437" s="47">
        <f t="shared" si="114"/>
        <v>1895.89752</v>
      </c>
      <c r="M437" s="81"/>
      <c r="N437" s="96"/>
    </row>
    <row r="438" spans="1:14" ht="33.75">
      <c r="A438" s="97" t="s">
        <v>970</v>
      </c>
      <c r="B438" s="14" t="s">
        <v>39</v>
      </c>
      <c r="C438" s="14">
        <v>92985</v>
      </c>
      <c r="D438" s="22" t="s">
        <v>971</v>
      </c>
      <c r="E438" s="15" t="s">
        <v>46</v>
      </c>
      <c r="F438" s="48">
        <v>30</v>
      </c>
      <c r="G438" s="49">
        <v>23.49</v>
      </c>
      <c r="H438" s="50">
        <v>0.28920000000000001</v>
      </c>
      <c r="I438" s="69">
        <f t="shared" si="111"/>
        <v>30.283308000000002</v>
      </c>
      <c r="J438" s="30">
        <f t="shared" si="112"/>
        <v>0</v>
      </c>
      <c r="K438" s="29">
        <f t="shared" si="113"/>
        <v>30.283308000000002</v>
      </c>
      <c r="L438" s="47">
        <f t="shared" si="114"/>
        <v>908.4992400000001</v>
      </c>
      <c r="M438" s="81"/>
      <c r="N438" s="96"/>
    </row>
    <row r="439" spans="1:14" ht="22.5">
      <c r="A439" s="95" t="s">
        <v>972</v>
      </c>
      <c r="B439" s="21"/>
      <c r="C439" s="21"/>
      <c r="D439" s="52" t="s">
        <v>973</v>
      </c>
      <c r="E439" s="23"/>
      <c r="F439" s="53"/>
      <c r="G439" s="54"/>
      <c r="H439" s="55"/>
      <c r="I439" s="56"/>
      <c r="J439" s="57"/>
      <c r="K439" s="37"/>
      <c r="L439" s="58"/>
      <c r="M439" s="76">
        <f>SUM(L440:L446)</f>
        <v>68920.477295999997</v>
      </c>
      <c r="N439" s="96"/>
    </row>
    <row r="440" spans="1:14" ht="56.25">
      <c r="A440" s="97" t="s">
        <v>974</v>
      </c>
      <c r="B440" s="14" t="s">
        <v>76</v>
      </c>
      <c r="C440" s="14" t="s">
        <v>975</v>
      </c>
      <c r="D440" s="22" t="s">
        <v>976</v>
      </c>
      <c r="E440" s="15" t="s">
        <v>977</v>
      </c>
      <c r="F440" s="48">
        <v>276</v>
      </c>
      <c r="G440" s="49">
        <v>157.13</v>
      </c>
      <c r="H440" s="50">
        <v>0.28920000000000001</v>
      </c>
      <c r="I440" s="69">
        <f t="shared" ref="I440:I446" si="115">G440*(1+H440)</f>
        <v>202.57199600000001</v>
      </c>
      <c r="J440" s="30">
        <f t="shared" ref="J440:J446" si="116">$J$706</f>
        <v>0</v>
      </c>
      <c r="K440" s="29">
        <f t="shared" ref="K440:K446" si="117">I440*(1-J440)</f>
        <v>202.57199600000001</v>
      </c>
      <c r="L440" s="47">
        <f t="shared" ref="L440:L446" si="118">K440*F440</f>
        <v>55909.870896</v>
      </c>
      <c r="M440" s="81"/>
      <c r="N440" s="96"/>
    </row>
    <row r="441" spans="1:14" ht="22.5">
      <c r="A441" s="97" t="s">
        <v>978</v>
      </c>
      <c r="B441" s="14" t="s">
        <v>199</v>
      </c>
      <c r="C441" s="14"/>
      <c r="D441" s="22" t="s">
        <v>979</v>
      </c>
      <c r="E441" s="15" t="s">
        <v>977</v>
      </c>
      <c r="F441" s="48">
        <v>2</v>
      </c>
      <c r="G441" s="49">
        <v>580</v>
      </c>
      <c r="H441" s="50">
        <v>0.28920000000000001</v>
      </c>
      <c r="I441" s="69">
        <f t="shared" si="115"/>
        <v>747.7360000000001</v>
      </c>
      <c r="J441" s="30">
        <f t="shared" si="116"/>
        <v>0</v>
      </c>
      <c r="K441" s="29">
        <f t="shared" si="117"/>
        <v>747.7360000000001</v>
      </c>
      <c r="L441" s="47">
        <f t="shared" si="118"/>
        <v>1495.4720000000002</v>
      </c>
      <c r="M441" s="81"/>
      <c r="N441" s="96"/>
    </row>
    <row r="442" spans="1:14" ht="33.75">
      <c r="A442" s="97" t="s">
        <v>980</v>
      </c>
      <c r="B442" s="14" t="s">
        <v>199</v>
      </c>
      <c r="C442" s="14"/>
      <c r="D442" s="22" t="s">
        <v>981</v>
      </c>
      <c r="E442" s="15" t="s">
        <v>977</v>
      </c>
      <c r="F442" s="48">
        <v>668</v>
      </c>
      <c r="G442" s="49">
        <v>3.5</v>
      </c>
      <c r="H442" s="50">
        <v>0.28920000000000001</v>
      </c>
      <c r="I442" s="69">
        <f t="shared" si="115"/>
        <v>4.5122</v>
      </c>
      <c r="J442" s="30">
        <f t="shared" si="116"/>
        <v>0</v>
      </c>
      <c r="K442" s="29">
        <f t="shared" si="117"/>
        <v>4.5122</v>
      </c>
      <c r="L442" s="47">
        <f t="shared" si="118"/>
        <v>3014.1496000000002</v>
      </c>
      <c r="M442" s="81"/>
      <c r="N442" s="96"/>
    </row>
    <row r="443" spans="1:14" ht="22.5">
      <c r="A443" s="97" t="s">
        <v>982</v>
      </c>
      <c r="B443" s="14" t="s">
        <v>199</v>
      </c>
      <c r="C443" s="14"/>
      <c r="D443" s="22" t="s">
        <v>983</v>
      </c>
      <c r="E443" s="15" t="s">
        <v>977</v>
      </c>
      <c r="F443" s="48">
        <v>8</v>
      </c>
      <c r="G443" s="49">
        <v>352</v>
      </c>
      <c r="H443" s="50">
        <v>0.28920000000000001</v>
      </c>
      <c r="I443" s="69">
        <f t="shared" si="115"/>
        <v>453.79840000000002</v>
      </c>
      <c r="J443" s="30">
        <f t="shared" si="116"/>
        <v>0</v>
      </c>
      <c r="K443" s="29">
        <f t="shared" si="117"/>
        <v>453.79840000000002</v>
      </c>
      <c r="L443" s="47">
        <f t="shared" si="118"/>
        <v>3630.3872000000001</v>
      </c>
      <c r="M443" s="81"/>
      <c r="N443" s="96"/>
    </row>
    <row r="444" spans="1:14" ht="15">
      <c r="A444" s="97" t="s">
        <v>984</v>
      </c>
      <c r="B444" s="14" t="s">
        <v>199</v>
      </c>
      <c r="C444" s="14"/>
      <c r="D444" s="22" t="s">
        <v>985</v>
      </c>
      <c r="E444" s="15" t="s">
        <v>46</v>
      </c>
      <c r="F444" s="48">
        <v>500</v>
      </c>
      <c r="G444" s="49">
        <v>2.0499999999999998</v>
      </c>
      <c r="H444" s="50">
        <v>0.28920000000000001</v>
      </c>
      <c r="I444" s="69">
        <f t="shared" si="115"/>
        <v>2.6428600000000002</v>
      </c>
      <c r="J444" s="30">
        <f t="shared" si="116"/>
        <v>0</v>
      </c>
      <c r="K444" s="29">
        <f t="shared" si="117"/>
        <v>2.6428600000000002</v>
      </c>
      <c r="L444" s="47">
        <f t="shared" si="118"/>
        <v>1321.43</v>
      </c>
      <c r="M444" s="81"/>
      <c r="N444" s="96"/>
    </row>
    <row r="445" spans="1:14" ht="22.5">
      <c r="A445" s="97" t="s">
        <v>986</v>
      </c>
      <c r="B445" s="14" t="s">
        <v>199</v>
      </c>
      <c r="C445" s="14"/>
      <c r="D445" s="22" t="s">
        <v>987</v>
      </c>
      <c r="E445" s="15" t="s">
        <v>977</v>
      </c>
      <c r="F445" s="48">
        <v>48</v>
      </c>
      <c r="G445" s="49">
        <v>36</v>
      </c>
      <c r="H445" s="50">
        <v>0.28920000000000001</v>
      </c>
      <c r="I445" s="69">
        <f t="shared" si="115"/>
        <v>46.411200000000008</v>
      </c>
      <c r="J445" s="30">
        <f t="shared" si="116"/>
        <v>0</v>
      </c>
      <c r="K445" s="29">
        <f t="shared" si="117"/>
        <v>46.411200000000008</v>
      </c>
      <c r="L445" s="47">
        <f t="shared" si="118"/>
        <v>2227.7376000000004</v>
      </c>
      <c r="M445" s="81"/>
      <c r="N445" s="96"/>
    </row>
    <row r="446" spans="1:14" ht="22.5">
      <c r="A446" s="97" t="s">
        <v>988</v>
      </c>
      <c r="B446" s="14" t="s">
        <v>199</v>
      </c>
      <c r="C446" s="14"/>
      <c r="D446" s="22" t="s">
        <v>989</v>
      </c>
      <c r="E446" s="15" t="s">
        <v>46</v>
      </c>
      <c r="F446" s="48">
        <v>500</v>
      </c>
      <c r="G446" s="49">
        <v>2.0499999999999998</v>
      </c>
      <c r="H446" s="50">
        <v>0.28920000000000001</v>
      </c>
      <c r="I446" s="69">
        <f t="shared" si="115"/>
        <v>2.6428600000000002</v>
      </c>
      <c r="J446" s="30">
        <f t="shared" si="116"/>
        <v>0</v>
      </c>
      <c r="K446" s="29">
        <f t="shared" si="117"/>
        <v>2.6428600000000002</v>
      </c>
      <c r="L446" s="47">
        <f t="shared" si="118"/>
        <v>1321.43</v>
      </c>
      <c r="M446" s="81"/>
      <c r="N446" s="96"/>
    </row>
    <row r="447" spans="1:14" ht="15">
      <c r="A447" s="95" t="s">
        <v>990</v>
      </c>
      <c r="B447" s="21"/>
      <c r="C447" s="21"/>
      <c r="D447" s="52" t="s">
        <v>991</v>
      </c>
      <c r="E447" s="23"/>
      <c r="F447" s="53"/>
      <c r="G447" s="54"/>
      <c r="H447" s="55"/>
      <c r="I447" s="56"/>
      <c r="J447" s="57"/>
      <c r="K447" s="37"/>
      <c r="L447" s="58"/>
      <c r="M447" s="76">
        <f>SUM(L448:L450)</f>
        <v>14246.278816000002</v>
      </c>
      <c r="N447" s="96"/>
    </row>
    <row r="448" spans="1:14" ht="22.5">
      <c r="A448" s="97" t="s">
        <v>992</v>
      </c>
      <c r="B448" s="14" t="s">
        <v>199</v>
      </c>
      <c r="C448" s="14"/>
      <c r="D448" s="22" t="s">
        <v>993</v>
      </c>
      <c r="E448" s="15" t="s">
        <v>54</v>
      </c>
      <c r="F448" s="48">
        <v>28</v>
      </c>
      <c r="G448" s="49">
        <v>65.27</v>
      </c>
      <c r="H448" s="50">
        <v>0.28920000000000001</v>
      </c>
      <c r="I448" s="69">
        <f t="shared" ref="I448:I450" si="119">G448*(1+H448)</f>
        <v>84.146084000000002</v>
      </c>
      <c r="J448" s="30">
        <f>$J$706</f>
        <v>0</v>
      </c>
      <c r="K448" s="29">
        <f t="shared" ref="K448:K450" si="120">I448*(1-J448)</f>
        <v>84.146084000000002</v>
      </c>
      <c r="L448" s="47">
        <f t="shared" ref="L448:L450" si="121">K448*F448</f>
        <v>2356.0903520000002</v>
      </c>
      <c r="M448" s="81"/>
      <c r="N448" s="96"/>
    </row>
    <row r="449" spans="1:14" ht="15">
      <c r="A449" s="97" t="s">
        <v>994</v>
      </c>
      <c r="B449" s="14" t="s">
        <v>199</v>
      </c>
      <c r="C449" s="14"/>
      <c r="D449" s="22" t="s">
        <v>995</v>
      </c>
      <c r="E449" s="15" t="s">
        <v>54</v>
      </c>
      <c r="F449" s="48">
        <v>28</v>
      </c>
      <c r="G449" s="49">
        <v>3.25</v>
      </c>
      <c r="H449" s="50">
        <v>0.28920000000000001</v>
      </c>
      <c r="I449" s="69">
        <f t="shared" si="119"/>
        <v>4.1899000000000006</v>
      </c>
      <c r="J449" s="30">
        <f>$J$706</f>
        <v>0</v>
      </c>
      <c r="K449" s="29">
        <f t="shared" si="120"/>
        <v>4.1899000000000006</v>
      </c>
      <c r="L449" s="47">
        <f t="shared" si="121"/>
        <v>117.31720000000001</v>
      </c>
      <c r="M449" s="81"/>
      <c r="N449" s="96"/>
    </row>
    <row r="450" spans="1:14" ht="15">
      <c r="A450" s="97" t="s">
        <v>996</v>
      </c>
      <c r="B450" s="14" t="s">
        <v>199</v>
      </c>
      <c r="C450" s="14"/>
      <c r="D450" s="22" t="s">
        <v>997</v>
      </c>
      <c r="E450" s="15" t="s">
        <v>54</v>
      </c>
      <c r="F450" s="48">
        <v>28</v>
      </c>
      <c r="G450" s="49">
        <v>326.14</v>
      </c>
      <c r="H450" s="50">
        <v>0.28920000000000001</v>
      </c>
      <c r="I450" s="69">
        <f t="shared" si="119"/>
        <v>420.45968800000003</v>
      </c>
      <c r="J450" s="30">
        <f>$J$706</f>
        <v>0</v>
      </c>
      <c r="K450" s="29">
        <f t="shared" si="120"/>
        <v>420.45968800000003</v>
      </c>
      <c r="L450" s="47">
        <f t="shared" si="121"/>
        <v>11772.871264000001</v>
      </c>
      <c r="M450" s="81"/>
      <c r="N450" s="96"/>
    </row>
    <row r="451" spans="1:14" ht="15">
      <c r="A451" s="95" t="s">
        <v>1001</v>
      </c>
      <c r="B451" s="21"/>
      <c r="C451" s="21"/>
      <c r="D451" s="52" t="s">
        <v>998</v>
      </c>
      <c r="E451" s="23"/>
      <c r="F451" s="53"/>
      <c r="G451" s="54"/>
      <c r="H451" s="55"/>
      <c r="I451" s="56"/>
      <c r="J451" s="57"/>
      <c r="K451" s="37"/>
      <c r="L451" s="58"/>
      <c r="M451" s="76">
        <f>SUM(L452:L453)</f>
        <v>5032.4179840000015</v>
      </c>
      <c r="N451" s="96"/>
    </row>
    <row r="452" spans="1:14" ht="22.5">
      <c r="A452" s="97" t="s">
        <v>1003</v>
      </c>
      <c r="B452" s="14" t="s">
        <v>199</v>
      </c>
      <c r="C452" s="14"/>
      <c r="D452" s="22" t="s">
        <v>999</v>
      </c>
      <c r="E452" s="15" t="s">
        <v>54</v>
      </c>
      <c r="F452" s="48">
        <v>6</v>
      </c>
      <c r="G452" s="49">
        <v>616.22</v>
      </c>
      <c r="H452" s="50">
        <v>0.28920000000000001</v>
      </c>
      <c r="I452" s="69">
        <f t="shared" ref="I452:I453" si="122">G452*(1+H452)</f>
        <v>794.43082400000014</v>
      </c>
      <c r="J452" s="30">
        <f>$J$706</f>
        <v>0</v>
      </c>
      <c r="K452" s="29">
        <f t="shared" ref="K452:K453" si="123">I452*(1-J452)</f>
        <v>794.43082400000014</v>
      </c>
      <c r="L452" s="47">
        <f t="shared" ref="L452:L453" si="124">K452*F452</f>
        <v>4766.5849440000011</v>
      </c>
      <c r="M452" s="81"/>
      <c r="N452" s="96"/>
    </row>
    <row r="453" spans="1:14" ht="22.5">
      <c r="A453" s="97" t="s">
        <v>1005</v>
      </c>
      <c r="B453" s="14" t="s">
        <v>199</v>
      </c>
      <c r="C453" s="14"/>
      <c r="D453" s="22" t="s">
        <v>1000</v>
      </c>
      <c r="E453" s="15" t="s">
        <v>54</v>
      </c>
      <c r="F453" s="48">
        <v>2</v>
      </c>
      <c r="G453" s="49">
        <v>103.1</v>
      </c>
      <c r="H453" s="50">
        <v>0.28920000000000001</v>
      </c>
      <c r="I453" s="69">
        <f t="shared" si="122"/>
        <v>132.91651999999999</v>
      </c>
      <c r="J453" s="30">
        <f>$J$706</f>
        <v>0</v>
      </c>
      <c r="K453" s="29">
        <f t="shared" si="123"/>
        <v>132.91651999999999</v>
      </c>
      <c r="L453" s="47">
        <f t="shared" si="124"/>
        <v>265.83303999999998</v>
      </c>
      <c r="M453" s="81"/>
      <c r="N453" s="96"/>
    </row>
    <row r="454" spans="1:14" ht="15">
      <c r="A454" s="95" t="s">
        <v>1015</v>
      </c>
      <c r="B454" s="21"/>
      <c r="C454" s="21"/>
      <c r="D454" s="52" t="s">
        <v>1002</v>
      </c>
      <c r="E454" s="23"/>
      <c r="F454" s="53"/>
      <c r="G454" s="54"/>
      <c r="H454" s="55"/>
      <c r="I454" s="56"/>
      <c r="J454" s="57"/>
      <c r="K454" s="37"/>
      <c r="L454" s="58"/>
      <c r="M454" s="76">
        <f>SUM(L455:L463)</f>
        <v>122438.173132</v>
      </c>
      <c r="N454" s="96"/>
    </row>
    <row r="455" spans="1:14" ht="22.5">
      <c r="A455" s="97" t="s">
        <v>1017</v>
      </c>
      <c r="B455" s="14" t="s">
        <v>199</v>
      </c>
      <c r="C455" s="14"/>
      <c r="D455" s="22" t="s">
        <v>1004</v>
      </c>
      <c r="E455" s="15" t="s">
        <v>46</v>
      </c>
      <c r="F455" s="48">
        <v>750</v>
      </c>
      <c r="G455" s="49">
        <v>100.38</v>
      </c>
      <c r="H455" s="50">
        <v>0.28920000000000001</v>
      </c>
      <c r="I455" s="69">
        <f t="shared" ref="I455:I463" si="125">G455*(1+H455)</f>
        <v>129.409896</v>
      </c>
      <c r="J455" s="30">
        <f t="shared" ref="J455:J463" si="126">$J$706</f>
        <v>0</v>
      </c>
      <c r="K455" s="29">
        <f t="shared" ref="K455:K463" si="127">I455*(1-J455)</f>
        <v>129.409896</v>
      </c>
      <c r="L455" s="47">
        <f t="shared" ref="L455:L463" si="128">K455*F455</f>
        <v>97057.422000000006</v>
      </c>
      <c r="M455" s="81"/>
      <c r="N455" s="96"/>
    </row>
    <row r="456" spans="1:14" ht="22.5">
      <c r="A456" s="97" t="s">
        <v>1019</v>
      </c>
      <c r="B456" s="14" t="s">
        <v>199</v>
      </c>
      <c r="C456" s="14"/>
      <c r="D456" s="22" t="s">
        <v>1006</v>
      </c>
      <c r="E456" s="15" t="s">
        <v>54</v>
      </c>
      <c r="F456" s="48">
        <v>2</v>
      </c>
      <c r="G456" s="49">
        <v>1410</v>
      </c>
      <c r="H456" s="50">
        <v>0.28920000000000001</v>
      </c>
      <c r="I456" s="69">
        <f t="shared" si="125"/>
        <v>1817.7720000000002</v>
      </c>
      <c r="J456" s="30">
        <f t="shared" si="126"/>
        <v>0</v>
      </c>
      <c r="K456" s="29">
        <f t="shared" si="127"/>
        <v>1817.7720000000002</v>
      </c>
      <c r="L456" s="47">
        <f t="shared" si="128"/>
        <v>3635.5440000000003</v>
      </c>
      <c r="M456" s="81"/>
      <c r="N456" s="96"/>
    </row>
    <row r="457" spans="1:14" ht="22.5">
      <c r="A457" s="97" t="s">
        <v>1021</v>
      </c>
      <c r="B457" s="14" t="s">
        <v>199</v>
      </c>
      <c r="C457" s="14"/>
      <c r="D457" s="22" t="s">
        <v>1007</v>
      </c>
      <c r="E457" s="15" t="s">
        <v>54</v>
      </c>
      <c r="F457" s="48">
        <v>27</v>
      </c>
      <c r="G457" s="49">
        <v>38.729999999999997</v>
      </c>
      <c r="H457" s="50">
        <v>0.28920000000000001</v>
      </c>
      <c r="I457" s="69">
        <f t="shared" si="125"/>
        <v>49.930716000000004</v>
      </c>
      <c r="J457" s="30">
        <f t="shared" si="126"/>
        <v>0</v>
      </c>
      <c r="K457" s="29">
        <f t="shared" si="127"/>
        <v>49.930716000000004</v>
      </c>
      <c r="L457" s="47">
        <f t="shared" si="128"/>
        <v>1348.1293320000002</v>
      </c>
      <c r="M457" s="81"/>
      <c r="N457" s="96"/>
    </row>
    <row r="458" spans="1:14" ht="15">
      <c r="A458" s="97" t="s">
        <v>1023</v>
      </c>
      <c r="B458" s="14" t="s">
        <v>199</v>
      </c>
      <c r="C458" s="14"/>
      <c r="D458" s="22" t="s">
        <v>1008</v>
      </c>
      <c r="E458" s="15" t="s">
        <v>54</v>
      </c>
      <c r="F458" s="48">
        <v>24</v>
      </c>
      <c r="G458" s="49">
        <v>118.92</v>
      </c>
      <c r="H458" s="50">
        <v>0.28920000000000001</v>
      </c>
      <c r="I458" s="69">
        <f t="shared" si="125"/>
        <v>153.31166400000001</v>
      </c>
      <c r="J458" s="30">
        <f t="shared" si="126"/>
        <v>0</v>
      </c>
      <c r="K458" s="29">
        <f t="shared" si="127"/>
        <v>153.31166400000001</v>
      </c>
      <c r="L458" s="47">
        <f t="shared" si="128"/>
        <v>3679.4799360000002</v>
      </c>
      <c r="M458" s="81"/>
      <c r="N458" s="96"/>
    </row>
    <row r="459" spans="1:14" ht="22.5">
      <c r="A459" s="97" t="s">
        <v>1025</v>
      </c>
      <c r="B459" s="14" t="s">
        <v>199</v>
      </c>
      <c r="C459" s="14"/>
      <c r="D459" s="22" t="s">
        <v>1009</v>
      </c>
      <c r="E459" s="15" t="s">
        <v>54</v>
      </c>
      <c r="F459" s="48">
        <v>6</v>
      </c>
      <c r="G459" s="49">
        <v>818</v>
      </c>
      <c r="H459" s="50">
        <v>0.28920000000000001</v>
      </c>
      <c r="I459" s="69">
        <f t="shared" si="125"/>
        <v>1054.5656000000001</v>
      </c>
      <c r="J459" s="30">
        <f t="shared" si="126"/>
        <v>0</v>
      </c>
      <c r="K459" s="29">
        <f t="shared" si="127"/>
        <v>1054.5656000000001</v>
      </c>
      <c r="L459" s="47">
        <f t="shared" si="128"/>
        <v>6327.3936000000012</v>
      </c>
      <c r="M459" s="81"/>
      <c r="N459" s="96"/>
    </row>
    <row r="460" spans="1:14" ht="22.5">
      <c r="A460" s="97" t="s">
        <v>1519</v>
      </c>
      <c r="B460" s="14" t="s">
        <v>199</v>
      </c>
      <c r="C460" s="14"/>
      <c r="D460" s="22" t="s">
        <v>1010</v>
      </c>
      <c r="E460" s="15" t="s">
        <v>54</v>
      </c>
      <c r="F460" s="48">
        <v>2</v>
      </c>
      <c r="G460" s="49">
        <v>106.43</v>
      </c>
      <c r="H460" s="50">
        <v>0.28920000000000001</v>
      </c>
      <c r="I460" s="69">
        <f t="shared" si="125"/>
        <v>137.20955600000002</v>
      </c>
      <c r="J460" s="30">
        <f t="shared" si="126"/>
        <v>0</v>
      </c>
      <c r="K460" s="29">
        <f t="shared" si="127"/>
        <v>137.20955600000002</v>
      </c>
      <c r="L460" s="47">
        <f t="shared" si="128"/>
        <v>274.41911200000004</v>
      </c>
      <c r="M460" s="81"/>
      <c r="N460" s="96"/>
    </row>
    <row r="461" spans="1:14" ht="15">
      <c r="A461" s="97" t="s">
        <v>1520</v>
      </c>
      <c r="B461" s="14" t="s">
        <v>199</v>
      </c>
      <c r="C461" s="14"/>
      <c r="D461" s="22" t="s">
        <v>1011</v>
      </c>
      <c r="E461" s="15" t="s">
        <v>54</v>
      </c>
      <c r="F461" s="48">
        <v>2</v>
      </c>
      <c r="G461" s="49">
        <v>173.6</v>
      </c>
      <c r="H461" s="50">
        <v>0.28920000000000001</v>
      </c>
      <c r="I461" s="69">
        <f t="shared" si="125"/>
        <v>223.80512000000002</v>
      </c>
      <c r="J461" s="30">
        <f t="shared" si="126"/>
        <v>0</v>
      </c>
      <c r="K461" s="29">
        <f t="shared" si="127"/>
        <v>223.80512000000002</v>
      </c>
      <c r="L461" s="47">
        <f t="shared" si="128"/>
        <v>447.61024000000003</v>
      </c>
      <c r="M461" s="81"/>
      <c r="N461" s="96"/>
    </row>
    <row r="462" spans="1:14" ht="33.75">
      <c r="A462" s="97" t="s">
        <v>1521</v>
      </c>
      <c r="B462" s="14" t="s">
        <v>199</v>
      </c>
      <c r="C462" s="14"/>
      <c r="D462" s="22" t="s">
        <v>1012</v>
      </c>
      <c r="E462" s="15" t="s">
        <v>1013</v>
      </c>
      <c r="F462" s="48">
        <v>24</v>
      </c>
      <c r="G462" s="49">
        <v>27.64</v>
      </c>
      <c r="H462" s="50">
        <v>0.28920000000000001</v>
      </c>
      <c r="I462" s="69">
        <f t="shared" si="125"/>
        <v>35.633488000000007</v>
      </c>
      <c r="J462" s="30">
        <f t="shared" si="126"/>
        <v>0</v>
      </c>
      <c r="K462" s="29">
        <f t="shared" si="127"/>
        <v>35.633488000000007</v>
      </c>
      <c r="L462" s="47">
        <f t="shared" si="128"/>
        <v>855.20371200000022</v>
      </c>
      <c r="M462" s="81"/>
      <c r="N462" s="96"/>
    </row>
    <row r="463" spans="1:14" ht="15">
      <c r="A463" s="97" t="s">
        <v>1522</v>
      </c>
      <c r="B463" s="14" t="s">
        <v>199</v>
      </c>
      <c r="C463" s="14"/>
      <c r="D463" s="22" t="s">
        <v>1014</v>
      </c>
      <c r="E463" s="15" t="s">
        <v>54</v>
      </c>
      <c r="F463" s="48">
        <v>200</v>
      </c>
      <c r="G463" s="49">
        <v>34.18</v>
      </c>
      <c r="H463" s="50">
        <v>0.28920000000000001</v>
      </c>
      <c r="I463" s="69">
        <f t="shared" si="125"/>
        <v>44.064856000000006</v>
      </c>
      <c r="J463" s="30">
        <f t="shared" si="126"/>
        <v>0</v>
      </c>
      <c r="K463" s="29">
        <f t="shared" si="127"/>
        <v>44.064856000000006</v>
      </c>
      <c r="L463" s="47">
        <f t="shared" si="128"/>
        <v>8812.9712000000018</v>
      </c>
      <c r="M463" s="81"/>
      <c r="N463" s="96"/>
    </row>
    <row r="464" spans="1:14" ht="15">
      <c r="A464" s="95" t="s">
        <v>1508</v>
      </c>
      <c r="B464" s="21"/>
      <c r="C464" s="21"/>
      <c r="D464" s="52" t="s">
        <v>1016</v>
      </c>
      <c r="E464" s="23"/>
      <c r="F464" s="53"/>
      <c r="G464" s="54"/>
      <c r="H464" s="55"/>
      <c r="I464" s="56"/>
      <c r="J464" s="57"/>
      <c r="K464" s="37"/>
      <c r="L464" s="58"/>
      <c r="M464" s="76">
        <f>SUM(L465:L469)</f>
        <v>33583.066968000006</v>
      </c>
      <c r="N464" s="96"/>
    </row>
    <row r="465" spans="1:14" ht="15">
      <c r="A465" s="97" t="s">
        <v>1523</v>
      </c>
      <c r="B465" s="14" t="s">
        <v>199</v>
      </c>
      <c r="C465" s="14"/>
      <c r="D465" s="22" t="s">
        <v>1018</v>
      </c>
      <c r="E465" s="15" t="s">
        <v>46</v>
      </c>
      <c r="F465" s="48">
        <v>500</v>
      </c>
      <c r="G465" s="49">
        <v>39.159999999999997</v>
      </c>
      <c r="H465" s="50">
        <v>0.28920000000000001</v>
      </c>
      <c r="I465" s="69">
        <f t="shared" ref="I465:I469" si="129">G465*(1+H465)</f>
        <v>50.485072000000002</v>
      </c>
      <c r="J465" s="30">
        <f>$J$706</f>
        <v>0</v>
      </c>
      <c r="K465" s="29">
        <f t="shared" ref="K465:K469" si="130">I465*(1-J465)</f>
        <v>50.485072000000002</v>
      </c>
      <c r="L465" s="47">
        <f t="shared" ref="L465:L469" si="131">K465*F465</f>
        <v>25242.536</v>
      </c>
      <c r="M465" s="81"/>
      <c r="N465" s="96"/>
    </row>
    <row r="466" spans="1:14" ht="22.5">
      <c r="A466" s="97" t="s">
        <v>1524</v>
      </c>
      <c r="B466" s="14" t="s">
        <v>199</v>
      </c>
      <c r="C466" s="14"/>
      <c r="D466" s="22" t="s">
        <v>1020</v>
      </c>
      <c r="E466" s="15" t="s">
        <v>54</v>
      </c>
      <c r="F466" s="48">
        <v>4</v>
      </c>
      <c r="G466" s="49">
        <v>101.94</v>
      </c>
      <c r="H466" s="50">
        <v>0.28920000000000001</v>
      </c>
      <c r="I466" s="69">
        <f t="shared" si="129"/>
        <v>131.42104800000001</v>
      </c>
      <c r="J466" s="30">
        <f>$J$706</f>
        <v>0</v>
      </c>
      <c r="K466" s="29">
        <f t="shared" si="130"/>
        <v>131.42104800000001</v>
      </c>
      <c r="L466" s="47">
        <f t="shared" si="131"/>
        <v>525.68419200000005</v>
      </c>
      <c r="M466" s="81"/>
      <c r="N466" s="96"/>
    </row>
    <row r="467" spans="1:14" ht="22.5">
      <c r="A467" s="97" t="s">
        <v>1525</v>
      </c>
      <c r="B467" s="14" t="s">
        <v>199</v>
      </c>
      <c r="C467" s="14"/>
      <c r="D467" s="22" t="s">
        <v>1022</v>
      </c>
      <c r="E467" s="15" t="s">
        <v>54</v>
      </c>
      <c r="F467" s="48">
        <v>8</v>
      </c>
      <c r="G467" s="49">
        <v>687.11</v>
      </c>
      <c r="H467" s="50">
        <v>0.28920000000000001</v>
      </c>
      <c r="I467" s="69">
        <f t="shared" si="129"/>
        <v>885.82221200000015</v>
      </c>
      <c r="J467" s="30">
        <f>$J$706</f>
        <v>0</v>
      </c>
      <c r="K467" s="29">
        <f t="shared" si="130"/>
        <v>885.82221200000015</v>
      </c>
      <c r="L467" s="47">
        <f t="shared" si="131"/>
        <v>7086.5776960000012</v>
      </c>
      <c r="M467" s="81"/>
      <c r="N467" s="96"/>
    </row>
    <row r="468" spans="1:14" ht="15">
      <c r="A468" s="97" t="s">
        <v>1526</v>
      </c>
      <c r="B468" s="14" t="s">
        <v>199</v>
      </c>
      <c r="C468" s="14"/>
      <c r="D468" s="22" t="s">
        <v>1024</v>
      </c>
      <c r="E468" s="15" t="s">
        <v>54</v>
      </c>
      <c r="F468" s="48">
        <v>8</v>
      </c>
      <c r="G468" s="49">
        <v>2.1</v>
      </c>
      <c r="H468" s="50">
        <v>0.28920000000000001</v>
      </c>
      <c r="I468" s="69">
        <f t="shared" si="129"/>
        <v>2.7073200000000002</v>
      </c>
      <c r="J468" s="30">
        <f>$J$706</f>
        <v>0</v>
      </c>
      <c r="K468" s="29">
        <f t="shared" si="130"/>
        <v>2.7073200000000002</v>
      </c>
      <c r="L468" s="47">
        <f t="shared" si="131"/>
        <v>21.658560000000001</v>
      </c>
      <c r="M468" s="81"/>
      <c r="N468" s="96"/>
    </row>
    <row r="469" spans="1:14" ht="15">
      <c r="A469" s="97" t="s">
        <v>1527</v>
      </c>
      <c r="B469" s="14" t="s">
        <v>199</v>
      </c>
      <c r="C469" s="14"/>
      <c r="D469" s="22" t="s">
        <v>1026</v>
      </c>
      <c r="E469" s="15" t="s">
        <v>54</v>
      </c>
      <c r="F469" s="48">
        <v>2</v>
      </c>
      <c r="G469" s="49">
        <v>274.05</v>
      </c>
      <c r="H469" s="50">
        <v>0.28920000000000001</v>
      </c>
      <c r="I469" s="69">
        <f t="shared" si="129"/>
        <v>353.30526000000003</v>
      </c>
      <c r="J469" s="30">
        <f>$J$706</f>
        <v>0</v>
      </c>
      <c r="K469" s="29">
        <f t="shared" si="130"/>
        <v>353.30526000000003</v>
      </c>
      <c r="L469" s="47">
        <f t="shared" si="131"/>
        <v>706.61052000000007</v>
      </c>
      <c r="M469" s="81"/>
      <c r="N469" s="96"/>
    </row>
    <row r="470" spans="1:14" ht="15">
      <c r="A470" s="98" t="s">
        <v>1027</v>
      </c>
      <c r="B470" s="35"/>
      <c r="C470" s="35"/>
      <c r="D470" s="59" t="s">
        <v>1028</v>
      </c>
      <c r="E470" s="36"/>
      <c r="F470" s="60"/>
      <c r="G470" s="61"/>
      <c r="H470" s="62"/>
      <c r="I470" s="63"/>
      <c r="J470" s="64"/>
      <c r="K470" s="65"/>
      <c r="L470" s="66"/>
      <c r="M470" s="82"/>
      <c r="N470" s="99">
        <f>SUM(M471:M506)</f>
        <v>688495.31330799998</v>
      </c>
    </row>
    <row r="471" spans="1:14" ht="15">
      <c r="A471" s="95" t="s">
        <v>1029</v>
      </c>
      <c r="B471" s="21"/>
      <c r="C471" s="21"/>
      <c r="D471" s="52" t="s">
        <v>1030</v>
      </c>
      <c r="E471" s="23"/>
      <c r="F471" s="53"/>
      <c r="G471" s="54"/>
      <c r="H471" s="55"/>
      <c r="I471" s="56"/>
      <c r="J471" s="57"/>
      <c r="K471" s="37"/>
      <c r="L471" s="58"/>
      <c r="M471" s="76">
        <f>SUM(L472:L473)</f>
        <v>86672.194048000005</v>
      </c>
      <c r="N471" s="96"/>
    </row>
    <row r="472" spans="1:14" ht="22.5">
      <c r="A472" s="97" t="s">
        <v>1031</v>
      </c>
      <c r="B472" s="14" t="s">
        <v>39</v>
      </c>
      <c r="C472" s="14">
        <v>7701</v>
      </c>
      <c r="D472" s="22" t="s">
        <v>1032</v>
      </c>
      <c r="E472" s="15" t="s">
        <v>46</v>
      </c>
      <c r="F472" s="48">
        <v>36</v>
      </c>
      <c r="G472" s="49">
        <v>99.04</v>
      </c>
      <c r="H472" s="50">
        <v>0.28920000000000001</v>
      </c>
      <c r="I472" s="69">
        <f t="shared" ref="I472:I473" si="132">G472*(1+H472)</f>
        <v>127.68236800000003</v>
      </c>
      <c r="J472" s="30">
        <f>$J$706</f>
        <v>0</v>
      </c>
      <c r="K472" s="29">
        <f t="shared" ref="K472:K473" si="133">I472*(1-J472)</f>
        <v>127.68236800000003</v>
      </c>
      <c r="L472" s="47">
        <f t="shared" ref="L472:L473" si="134">K472*F472</f>
        <v>4596.5652480000008</v>
      </c>
      <c r="M472" s="81"/>
      <c r="N472" s="96"/>
    </row>
    <row r="473" spans="1:14" ht="22.5">
      <c r="A473" s="97" t="s">
        <v>1033</v>
      </c>
      <c r="B473" s="14" t="s">
        <v>39</v>
      </c>
      <c r="C473" s="14">
        <v>7694</v>
      </c>
      <c r="D473" s="22" t="s">
        <v>1034</v>
      </c>
      <c r="E473" s="15" t="s">
        <v>46</v>
      </c>
      <c r="F473" s="48">
        <v>865</v>
      </c>
      <c r="G473" s="49">
        <v>73.599999999999994</v>
      </c>
      <c r="H473" s="50">
        <v>0.28920000000000001</v>
      </c>
      <c r="I473" s="69">
        <f t="shared" si="132"/>
        <v>94.885120000000001</v>
      </c>
      <c r="J473" s="30">
        <f>$J$706</f>
        <v>0</v>
      </c>
      <c r="K473" s="29">
        <f t="shared" si="133"/>
        <v>94.885120000000001</v>
      </c>
      <c r="L473" s="47">
        <f t="shared" si="134"/>
        <v>82075.628800000006</v>
      </c>
      <c r="M473" s="81"/>
      <c r="N473" s="96"/>
    </row>
    <row r="474" spans="1:14" ht="15">
      <c r="A474" s="95" t="s">
        <v>1035</v>
      </c>
      <c r="B474" s="21"/>
      <c r="C474" s="21"/>
      <c r="D474" s="52" t="s">
        <v>1036</v>
      </c>
      <c r="E474" s="23"/>
      <c r="F474" s="53"/>
      <c r="G474" s="54"/>
      <c r="H474" s="55"/>
      <c r="I474" s="56"/>
      <c r="J474" s="57"/>
      <c r="K474" s="37"/>
      <c r="L474" s="58"/>
      <c r="M474" s="76">
        <f>SUM(L475:L484)</f>
        <v>37243.724584000003</v>
      </c>
      <c r="N474" s="96"/>
    </row>
    <row r="475" spans="1:14" ht="15">
      <c r="A475" s="97" t="s">
        <v>1037</v>
      </c>
      <c r="B475" s="14" t="s">
        <v>39</v>
      </c>
      <c r="C475" s="14">
        <v>1815</v>
      </c>
      <c r="D475" s="22" t="s">
        <v>1038</v>
      </c>
      <c r="E475" s="15" t="s">
        <v>54</v>
      </c>
      <c r="F475" s="48">
        <v>8</v>
      </c>
      <c r="G475" s="49">
        <v>223.51</v>
      </c>
      <c r="H475" s="50">
        <v>0.28920000000000001</v>
      </c>
      <c r="I475" s="69">
        <f t="shared" ref="I475:I484" si="135">G475*(1+H475)</f>
        <v>288.149092</v>
      </c>
      <c r="J475" s="30">
        <f t="shared" ref="J475:J484" si="136">$J$706</f>
        <v>0</v>
      </c>
      <c r="K475" s="29">
        <f t="shared" ref="K475:K484" si="137">I475*(1-J475)</f>
        <v>288.149092</v>
      </c>
      <c r="L475" s="47">
        <f t="shared" ref="L475:L484" si="138">K475*F475</f>
        <v>2305.192736</v>
      </c>
      <c r="M475" s="81"/>
      <c r="N475" s="96"/>
    </row>
    <row r="476" spans="1:14" ht="15">
      <c r="A476" s="97" t="s">
        <v>1039</v>
      </c>
      <c r="B476" s="14" t="s">
        <v>39</v>
      </c>
      <c r="C476" s="14">
        <v>1799</v>
      </c>
      <c r="D476" s="22" t="s">
        <v>1040</v>
      </c>
      <c r="E476" s="15" t="s">
        <v>54</v>
      </c>
      <c r="F476" s="48">
        <v>12</v>
      </c>
      <c r="G476" s="49">
        <v>171.62</v>
      </c>
      <c r="H476" s="50">
        <v>0.28920000000000001</v>
      </c>
      <c r="I476" s="69">
        <f t="shared" si="135"/>
        <v>221.25250400000002</v>
      </c>
      <c r="J476" s="30">
        <f t="shared" si="136"/>
        <v>0</v>
      </c>
      <c r="K476" s="29">
        <f t="shared" si="137"/>
        <v>221.25250400000002</v>
      </c>
      <c r="L476" s="47">
        <f t="shared" si="138"/>
        <v>2655.0300480000001</v>
      </c>
      <c r="M476" s="81"/>
      <c r="N476" s="96"/>
    </row>
    <row r="477" spans="1:14" ht="15">
      <c r="A477" s="97" t="s">
        <v>1041</v>
      </c>
      <c r="B477" s="14" t="s">
        <v>39</v>
      </c>
      <c r="C477" s="14">
        <v>3448</v>
      </c>
      <c r="D477" s="22" t="s">
        <v>1042</v>
      </c>
      <c r="E477" s="15" t="s">
        <v>54</v>
      </c>
      <c r="F477" s="48">
        <v>18</v>
      </c>
      <c r="G477" s="49">
        <v>88.57</v>
      </c>
      <c r="H477" s="50">
        <v>0.28920000000000001</v>
      </c>
      <c r="I477" s="69">
        <f t="shared" si="135"/>
        <v>114.184444</v>
      </c>
      <c r="J477" s="30">
        <f t="shared" si="136"/>
        <v>0</v>
      </c>
      <c r="K477" s="29">
        <f t="shared" si="137"/>
        <v>114.184444</v>
      </c>
      <c r="L477" s="47">
        <f t="shared" si="138"/>
        <v>2055.3199920000002</v>
      </c>
      <c r="M477" s="81"/>
      <c r="N477" s="96"/>
    </row>
    <row r="478" spans="1:14" ht="15">
      <c r="A478" s="97" t="s">
        <v>1043</v>
      </c>
      <c r="B478" s="14" t="s">
        <v>39</v>
      </c>
      <c r="C478" s="14">
        <v>12402</v>
      </c>
      <c r="D478" s="22" t="s">
        <v>1044</v>
      </c>
      <c r="E478" s="15" t="s">
        <v>54</v>
      </c>
      <c r="F478" s="48">
        <v>218</v>
      </c>
      <c r="G478" s="49">
        <v>60.58</v>
      </c>
      <c r="H478" s="50">
        <v>0.28920000000000001</v>
      </c>
      <c r="I478" s="69">
        <f t="shared" si="135"/>
        <v>78.099736000000007</v>
      </c>
      <c r="J478" s="30">
        <f t="shared" si="136"/>
        <v>0</v>
      </c>
      <c r="K478" s="29">
        <f t="shared" si="137"/>
        <v>78.099736000000007</v>
      </c>
      <c r="L478" s="47">
        <f t="shared" si="138"/>
        <v>17025.742448000001</v>
      </c>
      <c r="M478" s="81"/>
      <c r="N478" s="96"/>
    </row>
    <row r="479" spans="1:14" ht="15">
      <c r="A479" s="97" t="s">
        <v>1045</v>
      </c>
      <c r="B479" s="14" t="s">
        <v>39</v>
      </c>
      <c r="C479" s="14">
        <v>4182</v>
      </c>
      <c r="D479" s="22" t="s">
        <v>1046</v>
      </c>
      <c r="E479" s="15" t="s">
        <v>54</v>
      </c>
      <c r="F479" s="48">
        <v>16</v>
      </c>
      <c r="G479" s="49">
        <v>52.57</v>
      </c>
      <c r="H479" s="50">
        <v>0.28920000000000001</v>
      </c>
      <c r="I479" s="69">
        <f t="shared" si="135"/>
        <v>67.773244000000005</v>
      </c>
      <c r="J479" s="30">
        <f t="shared" si="136"/>
        <v>0</v>
      </c>
      <c r="K479" s="29">
        <f t="shared" si="137"/>
        <v>67.773244000000005</v>
      </c>
      <c r="L479" s="47">
        <f t="shared" si="138"/>
        <v>1084.3719040000001</v>
      </c>
      <c r="M479" s="81"/>
      <c r="N479" s="96"/>
    </row>
    <row r="480" spans="1:14" ht="15">
      <c r="A480" s="97" t="s">
        <v>1047</v>
      </c>
      <c r="B480" s="14" t="s">
        <v>39</v>
      </c>
      <c r="C480" s="14">
        <v>4208</v>
      </c>
      <c r="D480" s="22" t="s">
        <v>1048</v>
      </c>
      <c r="E480" s="15" t="s">
        <v>54</v>
      </c>
      <c r="F480" s="48">
        <v>88</v>
      </c>
      <c r="G480" s="49">
        <v>33.31</v>
      </c>
      <c r="H480" s="50">
        <v>0.28920000000000001</v>
      </c>
      <c r="I480" s="69">
        <f t="shared" si="135"/>
        <v>42.943252000000008</v>
      </c>
      <c r="J480" s="30">
        <f t="shared" si="136"/>
        <v>0</v>
      </c>
      <c r="K480" s="29">
        <f t="shared" si="137"/>
        <v>42.943252000000008</v>
      </c>
      <c r="L480" s="47">
        <f t="shared" si="138"/>
        <v>3779.0061760000008</v>
      </c>
      <c r="M480" s="81"/>
      <c r="N480" s="96"/>
    </row>
    <row r="481" spans="1:14" ht="15">
      <c r="A481" s="97" t="s">
        <v>1049</v>
      </c>
      <c r="B481" s="14" t="s">
        <v>39</v>
      </c>
      <c r="C481" s="14">
        <v>3913</v>
      </c>
      <c r="D481" s="22" t="s">
        <v>1050</v>
      </c>
      <c r="E481" s="15" t="s">
        <v>54</v>
      </c>
      <c r="F481" s="48">
        <v>88</v>
      </c>
      <c r="G481" s="49">
        <v>38.49</v>
      </c>
      <c r="H481" s="50">
        <v>0.28920000000000001</v>
      </c>
      <c r="I481" s="69">
        <f t="shared" si="135"/>
        <v>49.621308000000006</v>
      </c>
      <c r="J481" s="30">
        <f t="shared" si="136"/>
        <v>0</v>
      </c>
      <c r="K481" s="29">
        <f t="shared" si="137"/>
        <v>49.621308000000006</v>
      </c>
      <c r="L481" s="47">
        <f t="shared" si="138"/>
        <v>4366.6751040000008</v>
      </c>
      <c r="M481" s="81"/>
      <c r="N481" s="96"/>
    </row>
    <row r="482" spans="1:14" ht="15">
      <c r="A482" s="97" t="s">
        <v>1051</v>
      </c>
      <c r="B482" s="14" t="s">
        <v>39</v>
      </c>
      <c r="C482" s="14">
        <v>3914</v>
      </c>
      <c r="D482" s="22" t="s">
        <v>1052</v>
      </c>
      <c r="E482" s="15" t="s">
        <v>54</v>
      </c>
      <c r="F482" s="48">
        <v>8</v>
      </c>
      <c r="G482" s="49">
        <v>58.06</v>
      </c>
      <c r="H482" s="50">
        <v>0.28920000000000001</v>
      </c>
      <c r="I482" s="69">
        <f t="shared" si="135"/>
        <v>74.850952000000007</v>
      </c>
      <c r="J482" s="30">
        <f t="shared" si="136"/>
        <v>0</v>
      </c>
      <c r="K482" s="29">
        <f t="shared" si="137"/>
        <v>74.850952000000007</v>
      </c>
      <c r="L482" s="47">
        <f t="shared" si="138"/>
        <v>598.80761600000005</v>
      </c>
      <c r="M482" s="81"/>
      <c r="N482" s="96"/>
    </row>
    <row r="483" spans="1:14" ht="15">
      <c r="A483" s="97" t="s">
        <v>1053</v>
      </c>
      <c r="B483" s="14" t="s">
        <v>39</v>
      </c>
      <c r="C483" s="14">
        <v>3907</v>
      </c>
      <c r="D483" s="22" t="s">
        <v>1054</v>
      </c>
      <c r="E483" s="15" t="s">
        <v>54</v>
      </c>
      <c r="F483" s="48">
        <v>26</v>
      </c>
      <c r="G483" s="49">
        <v>47.68</v>
      </c>
      <c r="H483" s="50">
        <v>0.28920000000000001</v>
      </c>
      <c r="I483" s="69">
        <f t="shared" si="135"/>
        <v>61.469056000000009</v>
      </c>
      <c r="J483" s="30">
        <f t="shared" si="136"/>
        <v>0</v>
      </c>
      <c r="K483" s="29">
        <f t="shared" si="137"/>
        <v>61.469056000000009</v>
      </c>
      <c r="L483" s="47">
        <f t="shared" si="138"/>
        <v>1598.1954560000001</v>
      </c>
      <c r="M483" s="81"/>
      <c r="N483" s="96"/>
    </row>
    <row r="484" spans="1:14" ht="15">
      <c r="A484" s="97" t="s">
        <v>1055</v>
      </c>
      <c r="B484" s="14" t="s">
        <v>39</v>
      </c>
      <c r="C484" s="14">
        <v>10231</v>
      </c>
      <c r="D484" s="22" t="s">
        <v>1056</v>
      </c>
      <c r="E484" s="15" t="s">
        <v>54</v>
      </c>
      <c r="F484" s="48">
        <v>8</v>
      </c>
      <c r="G484" s="49">
        <v>172.14</v>
      </c>
      <c r="H484" s="50">
        <v>0.28920000000000001</v>
      </c>
      <c r="I484" s="69">
        <f t="shared" si="135"/>
        <v>221.922888</v>
      </c>
      <c r="J484" s="30">
        <f t="shared" si="136"/>
        <v>0</v>
      </c>
      <c r="K484" s="29">
        <f t="shared" si="137"/>
        <v>221.922888</v>
      </c>
      <c r="L484" s="47">
        <f t="shared" si="138"/>
        <v>1775.383104</v>
      </c>
      <c r="M484" s="81"/>
      <c r="N484" s="96"/>
    </row>
    <row r="485" spans="1:14" ht="15">
      <c r="A485" s="95" t="s">
        <v>1057</v>
      </c>
      <c r="B485" s="21"/>
      <c r="C485" s="21"/>
      <c r="D485" s="52" t="s">
        <v>1058</v>
      </c>
      <c r="E485" s="23"/>
      <c r="F485" s="53"/>
      <c r="G485" s="54"/>
      <c r="H485" s="55"/>
      <c r="I485" s="56"/>
      <c r="J485" s="57"/>
      <c r="K485" s="37"/>
      <c r="L485" s="58"/>
      <c r="M485" s="76">
        <f>SUM(L486)</f>
        <v>111973.09213200001</v>
      </c>
      <c r="N485" s="96"/>
    </row>
    <row r="486" spans="1:14" ht="45">
      <c r="A486" s="97" t="s">
        <v>1059</v>
      </c>
      <c r="B486" s="14" t="s">
        <v>39</v>
      </c>
      <c r="C486" s="14">
        <v>10922</v>
      </c>
      <c r="D486" s="22" t="s">
        <v>1060</v>
      </c>
      <c r="E486" s="15" t="s">
        <v>54</v>
      </c>
      <c r="F486" s="48">
        <v>29</v>
      </c>
      <c r="G486" s="49">
        <v>2994.99</v>
      </c>
      <c r="H486" s="50">
        <v>0.28920000000000001</v>
      </c>
      <c r="I486" s="69">
        <f t="shared" ref="I486" si="139">G486*(1+H486)</f>
        <v>3861.1411080000003</v>
      </c>
      <c r="J486" s="30">
        <f>$J$706</f>
        <v>0</v>
      </c>
      <c r="K486" s="29">
        <f t="shared" ref="K486" si="140">I486*(1-J486)</f>
        <v>3861.1411080000003</v>
      </c>
      <c r="L486" s="47">
        <f t="shared" ref="L486" si="141">K486*F486</f>
        <v>111973.09213200001</v>
      </c>
      <c r="M486" s="81"/>
      <c r="N486" s="96"/>
    </row>
    <row r="487" spans="1:14" ht="15">
      <c r="A487" s="95" t="s">
        <v>1061</v>
      </c>
      <c r="B487" s="21"/>
      <c r="C487" s="21"/>
      <c r="D487" s="52" t="s">
        <v>1062</v>
      </c>
      <c r="E487" s="23"/>
      <c r="F487" s="53"/>
      <c r="G487" s="54"/>
      <c r="H487" s="55"/>
      <c r="I487" s="56"/>
      <c r="J487" s="57"/>
      <c r="K487" s="37"/>
      <c r="L487" s="58"/>
      <c r="M487" s="76">
        <f>SUM(L488:L490)</f>
        <v>45538.643656</v>
      </c>
      <c r="N487" s="96"/>
    </row>
    <row r="488" spans="1:14" ht="15">
      <c r="A488" s="97" t="s">
        <v>1063</v>
      </c>
      <c r="B488" s="14" t="s">
        <v>39</v>
      </c>
      <c r="C488" s="14">
        <v>10892</v>
      </c>
      <c r="D488" s="22" t="s">
        <v>1064</v>
      </c>
      <c r="E488" s="15" t="s">
        <v>54</v>
      </c>
      <c r="F488" s="48">
        <v>51</v>
      </c>
      <c r="G488" s="49">
        <v>181.5</v>
      </c>
      <c r="H488" s="50">
        <v>0.28920000000000001</v>
      </c>
      <c r="I488" s="69">
        <f t="shared" ref="I488:I490" si="142">G488*(1+H488)</f>
        <v>233.98980000000003</v>
      </c>
      <c r="J488" s="30">
        <f>$J$706</f>
        <v>0</v>
      </c>
      <c r="K488" s="29">
        <f t="shared" ref="K488:K490" si="143">I488*(1-J488)</f>
        <v>233.98980000000003</v>
      </c>
      <c r="L488" s="47">
        <f t="shared" ref="L488:L490" si="144">K488*F488</f>
        <v>11933.479800000001</v>
      </c>
      <c r="M488" s="81"/>
      <c r="N488" s="96"/>
    </row>
    <row r="489" spans="1:14" ht="15">
      <c r="A489" s="97" t="s">
        <v>1065</v>
      </c>
      <c r="B489" s="14" t="s">
        <v>39</v>
      </c>
      <c r="C489" s="14" t="s">
        <v>1066</v>
      </c>
      <c r="D489" s="22" t="s">
        <v>1067</v>
      </c>
      <c r="E489" s="15" t="s">
        <v>54</v>
      </c>
      <c r="F489" s="48">
        <v>28</v>
      </c>
      <c r="G489" s="49">
        <v>158.81</v>
      </c>
      <c r="H489" s="50">
        <v>0.28920000000000001</v>
      </c>
      <c r="I489" s="69">
        <f t="shared" si="142"/>
        <v>204.73785200000003</v>
      </c>
      <c r="J489" s="30">
        <f>$J$706</f>
        <v>0</v>
      </c>
      <c r="K489" s="29">
        <f t="shared" si="143"/>
        <v>204.73785200000003</v>
      </c>
      <c r="L489" s="47">
        <f t="shared" si="144"/>
        <v>5732.6598560000011</v>
      </c>
      <c r="M489" s="81"/>
      <c r="N489" s="96"/>
    </row>
    <row r="490" spans="1:14" ht="15">
      <c r="A490" s="97" t="s">
        <v>1068</v>
      </c>
      <c r="B490" s="14" t="s">
        <v>39</v>
      </c>
      <c r="C490" s="14">
        <v>10889</v>
      </c>
      <c r="D490" s="22" t="s">
        <v>1069</v>
      </c>
      <c r="E490" s="15" t="s">
        <v>54</v>
      </c>
      <c r="F490" s="48">
        <v>47</v>
      </c>
      <c r="G490" s="49">
        <v>460</v>
      </c>
      <c r="H490" s="50">
        <v>0.28920000000000001</v>
      </c>
      <c r="I490" s="69">
        <f t="shared" si="142"/>
        <v>593.03200000000004</v>
      </c>
      <c r="J490" s="30">
        <f>$J$706</f>
        <v>0</v>
      </c>
      <c r="K490" s="29">
        <f t="shared" si="143"/>
        <v>593.03200000000004</v>
      </c>
      <c r="L490" s="47">
        <f t="shared" si="144"/>
        <v>27872.504000000001</v>
      </c>
      <c r="M490" s="81"/>
      <c r="N490" s="96"/>
    </row>
    <row r="491" spans="1:14" ht="15">
      <c r="A491" s="95" t="s">
        <v>1070</v>
      </c>
      <c r="B491" s="21"/>
      <c r="C491" s="21"/>
      <c r="D491" s="52" t="s">
        <v>1071</v>
      </c>
      <c r="E491" s="23"/>
      <c r="F491" s="53"/>
      <c r="G491" s="54"/>
      <c r="H491" s="55"/>
      <c r="I491" s="56"/>
      <c r="J491" s="57"/>
      <c r="K491" s="37"/>
      <c r="L491" s="58"/>
      <c r="M491" s="76">
        <f>SUM(L492:L505)</f>
        <v>401648.50668799999</v>
      </c>
      <c r="N491" s="96"/>
    </row>
    <row r="492" spans="1:14" ht="22.5">
      <c r="A492" s="97" t="s">
        <v>1072</v>
      </c>
      <c r="B492" s="14" t="s">
        <v>39</v>
      </c>
      <c r="C492" s="14">
        <v>6012</v>
      </c>
      <c r="D492" s="22" t="s">
        <v>1073</v>
      </c>
      <c r="E492" s="15" t="s">
        <v>54</v>
      </c>
      <c r="F492" s="48">
        <v>8</v>
      </c>
      <c r="G492" s="49">
        <v>206.15</v>
      </c>
      <c r="H492" s="50">
        <v>0.28920000000000001</v>
      </c>
      <c r="I492" s="69">
        <f t="shared" ref="I492:I505" si="145">G492*(1+H492)</f>
        <v>265.76858000000004</v>
      </c>
      <c r="J492" s="30">
        <f t="shared" ref="J492:J505" si="146">$J$706</f>
        <v>0</v>
      </c>
      <c r="K492" s="29">
        <f t="shared" ref="K492:K505" si="147">I492*(1-J492)</f>
        <v>265.76858000000004</v>
      </c>
      <c r="L492" s="47">
        <f t="shared" ref="L492:L505" si="148">K492*F492</f>
        <v>2126.1486400000003</v>
      </c>
      <c r="M492" s="81"/>
      <c r="N492" s="96"/>
    </row>
    <row r="493" spans="1:14" ht="15">
      <c r="A493" s="97" t="s">
        <v>1074</v>
      </c>
      <c r="B493" s="14" t="s">
        <v>39</v>
      </c>
      <c r="C493" s="14">
        <v>99624</v>
      </c>
      <c r="D493" s="22" t="s">
        <v>1075</v>
      </c>
      <c r="E493" s="15" t="s">
        <v>54</v>
      </c>
      <c r="F493" s="48">
        <v>8</v>
      </c>
      <c r="G493" s="49">
        <v>283.83</v>
      </c>
      <c r="H493" s="50">
        <v>0.28920000000000001</v>
      </c>
      <c r="I493" s="69">
        <f t="shared" si="145"/>
        <v>365.913636</v>
      </c>
      <c r="J493" s="30">
        <f t="shared" si="146"/>
        <v>0</v>
      </c>
      <c r="K493" s="29">
        <f t="shared" si="147"/>
        <v>365.913636</v>
      </c>
      <c r="L493" s="47">
        <f t="shared" si="148"/>
        <v>2927.309088</v>
      </c>
      <c r="M493" s="81"/>
      <c r="N493" s="96"/>
    </row>
    <row r="494" spans="1:14" ht="15">
      <c r="A494" s="97" t="s">
        <v>1076</v>
      </c>
      <c r="B494" s="14" t="s">
        <v>199</v>
      </c>
      <c r="C494" s="14"/>
      <c r="D494" s="22" t="s">
        <v>1077</v>
      </c>
      <c r="E494" s="15" t="s">
        <v>54</v>
      </c>
      <c r="F494" s="48">
        <v>62</v>
      </c>
      <c r="G494" s="49">
        <v>118</v>
      </c>
      <c r="H494" s="50">
        <v>0.28920000000000001</v>
      </c>
      <c r="I494" s="69">
        <f t="shared" si="145"/>
        <v>152.12560000000002</v>
      </c>
      <c r="J494" s="30">
        <f t="shared" si="146"/>
        <v>0</v>
      </c>
      <c r="K494" s="29">
        <f t="shared" si="147"/>
        <v>152.12560000000002</v>
      </c>
      <c r="L494" s="47">
        <f t="shared" si="148"/>
        <v>9431.7872000000007</v>
      </c>
      <c r="M494" s="81"/>
      <c r="N494" s="96"/>
    </row>
    <row r="495" spans="1:14" ht="15">
      <c r="A495" s="97" t="s">
        <v>1078</v>
      </c>
      <c r="B495" s="14" t="s">
        <v>199</v>
      </c>
      <c r="C495" s="14"/>
      <c r="D495" s="22" t="s">
        <v>1079</v>
      </c>
      <c r="E495" s="15" t="s">
        <v>54</v>
      </c>
      <c r="F495" s="48">
        <v>35</v>
      </c>
      <c r="G495" s="49">
        <v>328</v>
      </c>
      <c r="H495" s="50">
        <v>0.28920000000000001</v>
      </c>
      <c r="I495" s="69">
        <f t="shared" si="145"/>
        <v>422.85760000000005</v>
      </c>
      <c r="J495" s="30">
        <f t="shared" si="146"/>
        <v>0</v>
      </c>
      <c r="K495" s="29">
        <f t="shared" si="147"/>
        <v>422.85760000000005</v>
      </c>
      <c r="L495" s="47">
        <f t="shared" si="148"/>
        <v>14800.016000000001</v>
      </c>
      <c r="M495" s="81"/>
      <c r="N495" s="96"/>
    </row>
    <row r="496" spans="1:14" ht="22.5">
      <c r="A496" s="97" t="s">
        <v>1080</v>
      </c>
      <c r="B496" s="14" t="s">
        <v>199</v>
      </c>
      <c r="C496" s="14"/>
      <c r="D496" s="22" t="s">
        <v>1081</v>
      </c>
      <c r="E496" s="15" t="s">
        <v>54</v>
      </c>
      <c r="F496" s="48">
        <v>2</v>
      </c>
      <c r="G496" s="49">
        <v>5850</v>
      </c>
      <c r="H496" s="50">
        <v>0.28920000000000001</v>
      </c>
      <c r="I496" s="69">
        <f t="shared" si="145"/>
        <v>7541.8200000000006</v>
      </c>
      <c r="J496" s="30">
        <f t="shared" si="146"/>
        <v>0</v>
      </c>
      <c r="K496" s="29">
        <f t="shared" si="147"/>
        <v>7541.8200000000006</v>
      </c>
      <c r="L496" s="47">
        <f t="shared" si="148"/>
        <v>15083.640000000001</v>
      </c>
      <c r="M496" s="81"/>
      <c r="N496" s="96"/>
    </row>
    <row r="497" spans="1:14" ht="15">
      <c r="A497" s="97" t="s">
        <v>1082</v>
      </c>
      <c r="B497" s="14" t="s">
        <v>199</v>
      </c>
      <c r="C497" s="14"/>
      <c r="D497" s="22" t="s">
        <v>1083</v>
      </c>
      <c r="E497" s="15" t="s">
        <v>54</v>
      </c>
      <c r="F497" s="48">
        <v>485</v>
      </c>
      <c r="G497" s="49">
        <v>172</v>
      </c>
      <c r="H497" s="50">
        <v>0.28920000000000001</v>
      </c>
      <c r="I497" s="69">
        <f t="shared" si="145"/>
        <v>221.74240000000003</v>
      </c>
      <c r="J497" s="30">
        <f t="shared" si="146"/>
        <v>0</v>
      </c>
      <c r="K497" s="29">
        <f t="shared" si="147"/>
        <v>221.74240000000003</v>
      </c>
      <c r="L497" s="47">
        <f t="shared" si="148"/>
        <v>107545.06400000001</v>
      </c>
      <c r="M497" s="81"/>
      <c r="N497" s="96"/>
    </row>
    <row r="498" spans="1:14" ht="15">
      <c r="A498" s="97" t="s">
        <v>1084</v>
      </c>
      <c r="B498" s="14" t="s">
        <v>199</v>
      </c>
      <c r="C498" s="14"/>
      <c r="D498" s="22" t="s">
        <v>1085</v>
      </c>
      <c r="E498" s="15" t="s">
        <v>54</v>
      </c>
      <c r="F498" s="48">
        <v>28</v>
      </c>
      <c r="G498" s="49">
        <v>195</v>
      </c>
      <c r="H498" s="50">
        <v>0.28920000000000001</v>
      </c>
      <c r="I498" s="69">
        <f t="shared" si="145"/>
        <v>251.39400000000003</v>
      </c>
      <c r="J498" s="30">
        <f t="shared" si="146"/>
        <v>0</v>
      </c>
      <c r="K498" s="29">
        <f t="shared" si="147"/>
        <v>251.39400000000003</v>
      </c>
      <c r="L498" s="47">
        <f t="shared" si="148"/>
        <v>7039.0320000000011</v>
      </c>
      <c r="M498" s="81"/>
      <c r="N498" s="96"/>
    </row>
    <row r="499" spans="1:14" ht="15">
      <c r="A499" s="97" t="s">
        <v>1086</v>
      </c>
      <c r="B499" s="14" t="s">
        <v>39</v>
      </c>
      <c r="C499" s="14">
        <v>39771</v>
      </c>
      <c r="D499" s="22" t="s">
        <v>1087</v>
      </c>
      <c r="E499" s="15" t="s">
        <v>54</v>
      </c>
      <c r="F499" s="48">
        <v>600</v>
      </c>
      <c r="G499" s="49">
        <v>19.46</v>
      </c>
      <c r="H499" s="50">
        <v>0.28920000000000001</v>
      </c>
      <c r="I499" s="69">
        <f t="shared" si="145"/>
        <v>25.087832000000002</v>
      </c>
      <c r="J499" s="30">
        <f t="shared" si="146"/>
        <v>0</v>
      </c>
      <c r="K499" s="29">
        <f t="shared" si="147"/>
        <v>25.087832000000002</v>
      </c>
      <c r="L499" s="47">
        <f t="shared" si="148"/>
        <v>15052.699200000001</v>
      </c>
      <c r="M499" s="81"/>
      <c r="N499" s="96"/>
    </row>
    <row r="500" spans="1:14" ht="22.5">
      <c r="A500" s="97" t="s">
        <v>1088</v>
      </c>
      <c r="B500" s="14" t="s">
        <v>39</v>
      </c>
      <c r="C500" s="14">
        <v>948</v>
      </c>
      <c r="D500" s="22" t="s">
        <v>1089</v>
      </c>
      <c r="E500" s="15" t="s">
        <v>46</v>
      </c>
      <c r="F500" s="48">
        <v>4000</v>
      </c>
      <c r="G500" s="49">
        <v>18.100000000000001</v>
      </c>
      <c r="H500" s="50">
        <v>0.28920000000000001</v>
      </c>
      <c r="I500" s="69">
        <f t="shared" si="145"/>
        <v>23.334520000000005</v>
      </c>
      <c r="J500" s="30">
        <f t="shared" si="146"/>
        <v>0</v>
      </c>
      <c r="K500" s="29">
        <f t="shared" si="147"/>
        <v>23.334520000000005</v>
      </c>
      <c r="L500" s="47">
        <f t="shared" si="148"/>
        <v>93338.080000000016</v>
      </c>
      <c r="M500" s="81"/>
      <c r="N500" s="96"/>
    </row>
    <row r="501" spans="1:14" ht="22.5">
      <c r="A501" s="97" t="s">
        <v>1090</v>
      </c>
      <c r="B501" s="14" t="s">
        <v>39</v>
      </c>
      <c r="C501" s="14">
        <v>21130</v>
      </c>
      <c r="D501" s="22" t="s">
        <v>1091</v>
      </c>
      <c r="E501" s="15" t="s">
        <v>46</v>
      </c>
      <c r="F501" s="48">
        <v>3505</v>
      </c>
      <c r="G501" s="49">
        <v>23.36</v>
      </c>
      <c r="H501" s="50">
        <v>0.28920000000000001</v>
      </c>
      <c r="I501" s="69">
        <f t="shared" si="145"/>
        <v>30.115712000000002</v>
      </c>
      <c r="J501" s="30">
        <f t="shared" si="146"/>
        <v>0</v>
      </c>
      <c r="K501" s="29">
        <f t="shared" si="147"/>
        <v>30.115712000000002</v>
      </c>
      <c r="L501" s="47">
        <f t="shared" si="148"/>
        <v>105555.57056000001</v>
      </c>
      <c r="M501" s="81"/>
      <c r="N501" s="96"/>
    </row>
    <row r="502" spans="1:14" ht="15">
      <c r="A502" s="97" t="s">
        <v>1092</v>
      </c>
      <c r="B502" s="14" t="s">
        <v>199</v>
      </c>
      <c r="C502" s="14"/>
      <c r="D502" s="22" t="s">
        <v>1093</v>
      </c>
      <c r="E502" s="15" t="s">
        <v>54</v>
      </c>
      <c r="F502" s="48">
        <v>2</v>
      </c>
      <c r="G502" s="49">
        <v>250</v>
      </c>
      <c r="H502" s="50">
        <v>0.28920000000000001</v>
      </c>
      <c r="I502" s="69">
        <f t="shared" si="145"/>
        <v>322.3</v>
      </c>
      <c r="J502" s="30">
        <f t="shared" si="146"/>
        <v>0</v>
      </c>
      <c r="K502" s="29">
        <f t="shared" si="147"/>
        <v>322.3</v>
      </c>
      <c r="L502" s="47">
        <f t="shared" si="148"/>
        <v>644.6</v>
      </c>
      <c r="M502" s="81"/>
      <c r="N502" s="96"/>
    </row>
    <row r="503" spans="1:14" ht="15">
      <c r="A503" s="97" t="s">
        <v>1094</v>
      </c>
      <c r="B503" s="14" t="s">
        <v>199</v>
      </c>
      <c r="C503" s="14"/>
      <c r="D503" s="22" t="s">
        <v>1095</v>
      </c>
      <c r="E503" s="15" t="s">
        <v>54</v>
      </c>
      <c r="F503" s="48">
        <v>4</v>
      </c>
      <c r="G503" s="49">
        <v>3200</v>
      </c>
      <c r="H503" s="50">
        <v>0.28920000000000001</v>
      </c>
      <c r="I503" s="69">
        <f t="shared" si="145"/>
        <v>4125.4400000000005</v>
      </c>
      <c r="J503" s="30">
        <f t="shared" si="146"/>
        <v>0</v>
      </c>
      <c r="K503" s="29">
        <f t="shared" si="147"/>
        <v>4125.4400000000005</v>
      </c>
      <c r="L503" s="47">
        <f t="shared" si="148"/>
        <v>16501.760000000002</v>
      </c>
      <c r="M503" s="81"/>
      <c r="N503" s="96"/>
    </row>
    <row r="504" spans="1:14" ht="15">
      <c r="A504" s="97" t="s">
        <v>1096</v>
      </c>
      <c r="B504" s="14" t="s">
        <v>199</v>
      </c>
      <c r="C504" s="14"/>
      <c r="D504" s="22" t="s">
        <v>1097</v>
      </c>
      <c r="E504" s="15" t="s">
        <v>54</v>
      </c>
      <c r="F504" s="48">
        <v>2</v>
      </c>
      <c r="G504" s="49">
        <v>250</v>
      </c>
      <c r="H504" s="50">
        <v>0.28920000000000001</v>
      </c>
      <c r="I504" s="69">
        <f t="shared" si="145"/>
        <v>322.3</v>
      </c>
      <c r="J504" s="30">
        <f t="shared" si="146"/>
        <v>0</v>
      </c>
      <c r="K504" s="29">
        <f t="shared" si="147"/>
        <v>322.3</v>
      </c>
      <c r="L504" s="47">
        <f t="shared" si="148"/>
        <v>644.6</v>
      </c>
      <c r="M504" s="81"/>
      <c r="N504" s="96"/>
    </row>
    <row r="505" spans="1:14" ht="22.5">
      <c r="A505" s="97" t="s">
        <v>1098</v>
      </c>
      <c r="B505" s="14" t="s">
        <v>199</v>
      </c>
      <c r="C505" s="14"/>
      <c r="D505" s="22" t="s">
        <v>1099</v>
      </c>
      <c r="E505" s="15" t="s">
        <v>54</v>
      </c>
      <c r="F505" s="48">
        <v>2</v>
      </c>
      <c r="G505" s="49">
        <v>4250</v>
      </c>
      <c r="H505" s="50">
        <v>0.28920000000000001</v>
      </c>
      <c r="I505" s="69">
        <f t="shared" si="145"/>
        <v>5479.1</v>
      </c>
      <c r="J505" s="30">
        <f t="shared" si="146"/>
        <v>0</v>
      </c>
      <c r="K505" s="29">
        <f t="shared" si="147"/>
        <v>5479.1</v>
      </c>
      <c r="L505" s="47">
        <f t="shared" si="148"/>
        <v>10958.2</v>
      </c>
      <c r="M505" s="81"/>
      <c r="N505" s="96"/>
    </row>
    <row r="506" spans="1:14" ht="15">
      <c r="A506" s="95" t="s">
        <v>1100</v>
      </c>
      <c r="B506" s="21"/>
      <c r="C506" s="21"/>
      <c r="D506" s="52" t="s">
        <v>1101</v>
      </c>
      <c r="E506" s="23"/>
      <c r="F506" s="53"/>
      <c r="G506" s="54"/>
      <c r="H506" s="55"/>
      <c r="I506" s="56"/>
      <c r="J506" s="57"/>
      <c r="K506" s="37"/>
      <c r="L506" s="58"/>
      <c r="M506" s="76">
        <f>SUM(L507)</f>
        <v>5419.1522000000004</v>
      </c>
      <c r="N506" s="96"/>
    </row>
    <row r="507" spans="1:14" ht="22.5">
      <c r="A507" s="97" t="s">
        <v>1102</v>
      </c>
      <c r="B507" s="14" t="s">
        <v>41</v>
      </c>
      <c r="C507" s="14">
        <v>2490</v>
      </c>
      <c r="D507" s="22" t="s">
        <v>1103</v>
      </c>
      <c r="E507" s="15" t="s">
        <v>34</v>
      </c>
      <c r="F507" s="48">
        <v>350</v>
      </c>
      <c r="G507" s="49">
        <v>12.01</v>
      </c>
      <c r="H507" s="50">
        <v>0.28920000000000001</v>
      </c>
      <c r="I507" s="69">
        <f t="shared" ref="I507" si="149">G507*(1+H507)</f>
        <v>15.483292</v>
      </c>
      <c r="J507" s="30">
        <f>$J$706</f>
        <v>0</v>
      </c>
      <c r="K507" s="29">
        <f t="shared" ref="K507" si="150">I507*(1-J507)</f>
        <v>15.483292</v>
      </c>
      <c r="L507" s="47">
        <f t="shared" ref="L507" si="151">K507*F507</f>
        <v>5419.1522000000004</v>
      </c>
      <c r="M507" s="81"/>
      <c r="N507" s="96"/>
    </row>
    <row r="508" spans="1:14" ht="15">
      <c r="A508" s="98" t="s">
        <v>1104</v>
      </c>
      <c r="B508" s="35"/>
      <c r="C508" s="35"/>
      <c r="D508" s="59" t="s">
        <v>1105</v>
      </c>
      <c r="E508" s="36"/>
      <c r="F508" s="60"/>
      <c r="G508" s="61"/>
      <c r="H508" s="62"/>
      <c r="I508" s="63"/>
      <c r="J508" s="64"/>
      <c r="K508" s="65"/>
      <c r="L508" s="66"/>
      <c r="M508" s="82"/>
      <c r="N508" s="99">
        <f>SUM(M509)</f>
        <v>9351.7974967999999</v>
      </c>
    </row>
    <row r="509" spans="1:14" ht="15">
      <c r="A509" s="95" t="s">
        <v>1106</v>
      </c>
      <c r="B509" s="21"/>
      <c r="C509" s="21"/>
      <c r="D509" s="52" t="s">
        <v>1107</v>
      </c>
      <c r="E509" s="23"/>
      <c r="F509" s="53"/>
      <c r="G509" s="54"/>
      <c r="H509" s="55"/>
      <c r="I509" s="56"/>
      <c r="J509" s="57"/>
      <c r="K509" s="37"/>
      <c r="L509" s="58"/>
      <c r="M509" s="76">
        <f>SUM(L510:L536)</f>
        <v>9351.7974967999999</v>
      </c>
      <c r="N509" s="96"/>
    </row>
    <row r="510" spans="1:14" ht="22.5">
      <c r="A510" s="97" t="s">
        <v>1108</v>
      </c>
      <c r="B510" s="14" t="s">
        <v>199</v>
      </c>
      <c r="C510" s="14"/>
      <c r="D510" s="22" t="s">
        <v>1109</v>
      </c>
      <c r="E510" s="15" t="s">
        <v>46</v>
      </c>
      <c r="F510" s="48">
        <v>1</v>
      </c>
      <c r="G510" s="49">
        <v>21.155999999999999</v>
      </c>
      <c r="H510" s="50">
        <v>0.28920000000000001</v>
      </c>
      <c r="I510" s="69">
        <f t="shared" ref="I510:I536" si="152">G510*(1+H510)</f>
        <v>27.2743152</v>
      </c>
      <c r="J510" s="30">
        <f t="shared" ref="J510:J536" si="153">$J$706</f>
        <v>0</v>
      </c>
      <c r="K510" s="29">
        <f t="shared" ref="K510:K536" si="154">I510*(1-J510)</f>
        <v>27.2743152</v>
      </c>
      <c r="L510" s="47">
        <f t="shared" ref="L510:L536" si="155">K510*F510</f>
        <v>27.2743152</v>
      </c>
      <c r="M510" s="81"/>
      <c r="N510" s="96"/>
    </row>
    <row r="511" spans="1:14" ht="15">
      <c r="A511" s="97" t="s">
        <v>1110</v>
      </c>
      <c r="B511" s="14" t="s">
        <v>199</v>
      </c>
      <c r="C511" s="14"/>
      <c r="D511" s="22" t="s">
        <v>1111</v>
      </c>
      <c r="E511" s="15" t="s">
        <v>54</v>
      </c>
      <c r="F511" s="48">
        <v>2</v>
      </c>
      <c r="G511" s="49">
        <v>9.2680000000000007</v>
      </c>
      <c r="H511" s="50">
        <v>0.28920000000000001</v>
      </c>
      <c r="I511" s="69">
        <f t="shared" si="152"/>
        <v>11.948305600000001</v>
      </c>
      <c r="J511" s="30">
        <f t="shared" si="153"/>
        <v>0</v>
      </c>
      <c r="K511" s="29">
        <f t="shared" si="154"/>
        <v>11.948305600000001</v>
      </c>
      <c r="L511" s="47">
        <f t="shared" si="155"/>
        <v>23.896611200000002</v>
      </c>
      <c r="M511" s="81"/>
      <c r="N511" s="96"/>
    </row>
    <row r="512" spans="1:14" ht="15">
      <c r="A512" s="97" t="s">
        <v>1112</v>
      </c>
      <c r="B512" s="14" t="s">
        <v>199</v>
      </c>
      <c r="C512" s="14"/>
      <c r="D512" s="22" t="s">
        <v>1113</v>
      </c>
      <c r="E512" s="15" t="s">
        <v>54</v>
      </c>
      <c r="F512" s="48">
        <v>2</v>
      </c>
      <c r="G512" s="49">
        <v>82.11</v>
      </c>
      <c r="H512" s="50">
        <v>0.28920000000000001</v>
      </c>
      <c r="I512" s="69">
        <f t="shared" si="152"/>
        <v>105.85621200000001</v>
      </c>
      <c r="J512" s="30">
        <f t="shared" si="153"/>
        <v>0</v>
      </c>
      <c r="K512" s="29">
        <f t="shared" si="154"/>
        <v>105.85621200000001</v>
      </c>
      <c r="L512" s="47">
        <f t="shared" si="155"/>
        <v>211.71242400000003</v>
      </c>
      <c r="M512" s="81"/>
      <c r="N512" s="96"/>
    </row>
    <row r="513" spans="1:14" ht="15">
      <c r="A513" s="97" t="s">
        <v>1114</v>
      </c>
      <c r="B513" s="14" t="s">
        <v>199</v>
      </c>
      <c r="C513" s="14"/>
      <c r="D513" s="22" t="s">
        <v>1115</v>
      </c>
      <c r="E513" s="15" t="s">
        <v>54</v>
      </c>
      <c r="F513" s="48">
        <v>2</v>
      </c>
      <c r="G513" s="49">
        <v>14.196</v>
      </c>
      <c r="H513" s="50">
        <v>0.28920000000000001</v>
      </c>
      <c r="I513" s="69">
        <f t="shared" si="152"/>
        <v>18.3014832</v>
      </c>
      <c r="J513" s="30">
        <f t="shared" si="153"/>
        <v>0</v>
      </c>
      <c r="K513" s="29">
        <f t="shared" si="154"/>
        <v>18.3014832</v>
      </c>
      <c r="L513" s="47">
        <f t="shared" si="155"/>
        <v>36.6029664</v>
      </c>
      <c r="M513" s="81"/>
      <c r="N513" s="96"/>
    </row>
    <row r="514" spans="1:14" ht="15">
      <c r="A514" s="97" t="s">
        <v>1116</v>
      </c>
      <c r="B514" s="14" t="s">
        <v>199</v>
      </c>
      <c r="C514" s="14"/>
      <c r="D514" s="22" t="s">
        <v>1117</v>
      </c>
      <c r="E514" s="15" t="s">
        <v>54</v>
      </c>
      <c r="F514" s="48">
        <v>2</v>
      </c>
      <c r="G514" s="49">
        <v>56.573999999999998</v>
      </c>
      <c r="H514" s="50">
        <v>0.28920000000000001</v>
      </c>
      <c r="I514" s="69">
        <f t="shared" si="152"/>
        <v>72.935200800000004</v>
      </c>
      <c r="J514" s="30">
        <f t="shared" si="153"/>
        <v>0</v>
      </c>
      <c r="K514" s="29">
        <f t="shared" si="154"/>
        <v>72.935200800000004</v>
      </c>
      <c r="L514" s="47">
        <f t="shared" si="155"/>
        <v>145.87040160000001</v>
      </c>
      <c r="M514" s="81"/>
      <c r="N514" s="96"/>
    </row>
    <row r="515" spans="1:14" ht="15">
      <c r="A515" s="97" t="s">
        <v>1118</v>
      </c>
      <c r="B515" s="14" t="s">
        <v>199</v>
      </c>
      <c r="C515" s="14"/>
      <c r="D515" s="22" t="s">
        <v>1119</v>
      </c>
      <c r="E515" s="15" t="s">
        <v>54</v>
      </c>
      <c r="F515" s="48">
        <v>2</v>
      </c>
      <c r="G515" s="49">
        <v>345.84</v>
      </c>
      <c r="H515" s="50">
        <v>0.28920000000000001</v>
      </c>
      <c r="I515" s="69">
        <f t="shared" si="152"/>
        <v>445.85692799999998</v>
      </c>
      <c r="J515" s="30">
        <f t="shared" si="153"/>
        <v>0</v>
      </c>
      <c r="K515" s="29">
        <f t="shared" si="154"/>
        <v>445.85692799999998</v>
      </c>
      <c r="L515" s="47">
        <f t="shared" si="155"/>
        <v>891.71385599999996</v>
      </c>
      <c r="M515" s="81"/>
      <c r="N515" s="96"/>
    </row>
    <row r="516" spans="1:14" ht="33.75">
      <c r="A516" s="97" t="s">
        <v>1120</v>
      </c>
      <c r="B516" s="14" t="s">
        <v>199</v>
      </c>
      <c r="C516" s="14"/>
      <c r="D516" s="22" t="s">
        <v>1121</v>
      </c>
      <c r="E516" s="15" t="s">
        <v>54</v>
      </c>
      <c r="F516" s="48">
        <v>2</v>
      </c>
      <c r="G516" s="49">
        <v>76.573999999999998</v>
      </c>
      <c r="H516" s="50">
        <v>0.28920000000000001</v>
      </c>
      <c r="I516" s="69">
        <f t="shared" si="152"/>
        <v>98.71920080000001</v>
      </c>
      <c r="J516" s="30">
        <f t="shared" si="153"/>
        <v>0</v>
      </c>
      <c r="K516" s="29">
        <f t="shared" si="154"/>
        <v>98.71920080000001</v>
      </c>
      <c r="L516" s="47">
        <f t="shared" si="155"/>
        <v>197.43840160000002</v>
      </c>
      <c r="M516" s="81"/>
      <c r="N516" s="96"/>
    </row>
    <row r="517" spans="1:14" ht="15">
      <c r="A517" s="97" t="s">
        <v>1122</v>
      </c>
      <c r="B517" s="14" t="s">
        <v>199</v>
      </c>
      <c r="C517" s="14"/>
      <c r="D517" s="22" t="s">
        <v>1123</v>
      </c>
      <c r="E517" s="15" t="s">
        <v>54</v>
      </c>
      <c r="F517" s="48">
        <v>3</v>
      </c>
      <c r="G517" s="49">
        <v>13.286</v>
      </c>
      <c r="H517" s="50">
        <v>0.28920000000000001</v>
      </c>
      <c r="I517" s="69">
        <f t="shared" si="152"/>
        <v>17.128311200000002</v>
      </c>
      <c r="J517" s="30">
        <f t="shared" si="153"/>
        <v>0</v>
      </c>
      <c r="K517" s="29">
        <f t="shared" si="154"/>
        <v>17.128311200000002</v>
      </c>
      <c r="L517" s="47">
        <f t="shared" si="155"/>
        <v>51.384933600000011</v>
      </c>
      <c r="M517" s="81"/>
      <c r="N517" s="96"/>
    </row>
    <row r="518" spans="1:14" ht="22.5">
      <c r="A518" s="97" t="s">
        <v>1124</v>
      </c>
      <c r="B518" s="14" t="s">
        <v>199</v>
      </c>
      <c r="C518" s="14"/>
      <c r="D518" s="22" t="s">
        <v>1125</v>
      </c>
      <c r="E518" s="15" t="s">
        <v>54</v>
      </c>
      <c r="F518" s="48">
        <v>1</v>
      </c>
      <c r="G518" s="49">
        <v>24.234000000000002</v>
      </c>
      <c r="H518" s="50">
        <v>0.28920000000000001</v>
      </c>
      <c r="I518" s="69">
        <f t="shared" si="152"/>
        <v>31.242472800000005</v>
      </c>
      <c r="J518" s="30">
        <f t="shared" si="153"/>
        <v>0</v>
      </c>
      <c r="K518" s="29">
        <f t="shared" si="154"/>
        <v>31.242472800000005</v>
      </c>
      <c r="L518" s="47">
        <f t="shared" si="155"/>
        <v>31.242472800000005</v>
      </c>
      <c r="M518" s="81"/>
      <c r="N518" s="96"/>
    </row>
    <row r="519" spans="1:14" ht="15">
      <c r="A519" s="97" t="s">
        <v>1126</v>
      </c>
      <c r="B519" s="14" t="s">
        <v>199</v>
      </c>
      <c r="C519" s="14"/>
      <c r="D519" s="22" t="s">
        <v>1127</v>
      </c>
      <c r="E519" s="15" t="s">
        <v>54</v>
      </c>
      <c r="F519" s="48">
        <v>3</v>
      </c>
      <c r="G519" s="49">
        <v>6.0620000000000003</v>
      </c>
      <c r="H519" s="50">
        <v>0.28920000000000001</v>
      </c>
      <c r="I519" s="69">
        <f t="shared" si="152"/>
        <v>7.815130400000001</v>
      </c>
      <c r="J519" s="30">
        <f t="shared" si="153"/>
        <v>0</v>
      </c>
      <c r="K519" s="29">
        <f t="shared" si="154"/>
        <v>7.815130400000001</v>
      </c>
      <c r="L519" s="47">
        <f t="shared" si="155"/>
        <v>23.445391200000003</v>
      </c>
      <c r="M519" s="81"/>
      <c r="N519" s="96"/>
    </row>
    <row r="520" spans="1:14" ht="22.5">
      <c r="A520" s="97" t="s">
        <v>1128</v>
      </c>
      <c r="B520" s="14" t="s">
        <v>39</v>
      </c>
      <c r="C520" s="14">
        <v>85120</v>
      </c>
      <c r="D520" s="22" t="s">
        <v>1129</v>
      </c>
      <c r="E520" s="15" t="s">
        <v>54</v>
      </c>
      <c r="F520" s="48">
        <v>1</v>
      </c>
      <c r="G520" s="49">
        <v>115.78</v>
      </c>
      <c r="H520" s="50">
        <v>0.28920000000000001</v>
      </c>
      <c r="I520" s="69">
        <f t="shared" si="152"/>
        <v>149.26357600000003</v>
      </c>
      <c r="J520" s="30">
        <f t="shared" si="153"/>
        <v>0</v>
      </c>
      <c r="K520" s="29">
        <f t="shared" si="154"/>
        <v>149.26357600000003</v>
      </c>
      <c r="L520" s="47">
        <f t="shared" si="155"/>
        <v>149.26357600000003</v>
      </c>
      <c r="M520" s="81"/>
      <c r="N520" s="96"/>
    </row>
    <row r="521" spans="1:14" ht="15">
      <c r="A521" s="97" t="s">
        <v>1130</v>
      </c>
      <c r="B521" s="14" t="s">
        <v>199</v>
      </c>
      <c r="C521" s="14"/>
      <c r="D521" s="22" t="s">
        <v>1131</v>
      </c>
      <c r="E521" s="15" t="s">
        <v>54</v>
      </c>
      <c r="F521" s="48">
        <v>3</v>
      </c>
      <c r="G521" s="49">
        <v>6.0620000000000003</v>
      </c>
      <c r="H521" s="50">
        <v>0.28920000000000001</v>
      </c>
      <c r="I521" s="69">
        <f t="shared" si="152"/>
        <v>7.815130400000001</v>
      </c>
      <c r="J521" s="30">
        <f t="shared" si="153"/>
        <v>0</v>
      </c>
      <c r="K521" s="29">
        <f t="shared" si="154"/>
        <v>7.815130400000001</v>
      </c>
      <c r="L521" s="47">
        <f t="shared" si="155"/>
        <v>23.445391200000003</v>
      </c>
      <c r="M521" s="81"/>
      <c r="N521" s="96"/>
    </row>
    <row r="522" spans="1:14" ht="15">
      <c r="A522" s="97" t="s">
        <v>1132</v>
      </c>
      <c r="B522" s="14" t="s">
        <v>199</v>
      </c>
      <c r="C522" s="14"/>
      <c r="D522" s="22" t="s">
        <v>1133</v>
      </c>
      <c r="E522" s="15" t="s">
        <v>54</v>
      </c>
      <c r="F522" s="48">
        <v>1</v>
      </c>
      <c r="G522" s="49">
        <v>102.634</v>
      </c>
      <c r="H522" s="50">
        <v>0.28920000000000001</v>
      </c>
      <c r="I522" s="69">
        <f t="shared" si="152"/>
        <v>132.31575280000001</v>
      </c>
      <c r="J522" s="30">
        <f t="shared" si="153"/>
        <v>0</v>
      </c>
      <c r="K522" s="29">
        <f t="shared" si="154"/>
        <v>132.31575280000001</v>
      </c>
      <c r="L522" s="47">
        <f t="shared" si="155"/>
        <v>132.31575280000001</v>
      </c>
      <c r="M522" s="81"/>
      <c r="N522" s="96"/>
    </row>
    <row r="523" spans="1:14" ht="22.5">
      <c r="A523" s="97" t="s">
        <v>1134</v>
      </c>
      <c r="B523" s="14" t="s">
        <v>199</v>
      </c>
      <c r="C523" s="14"/>
      <c r="D523" s="22" t="s">
        <v>1135</v>
      </c>
      <c r="E523" s="15" t="s">
        <v>54</v>
      </c>
      <c r="F523" s="48">
        <v>1</v>
      </c>
      <c r="G523" s="49">
        <v>7.6719999999999997</v>
      </c>
      <c r="H523" s="50">
        <v>0.28920000000000001</v>
      </c>
      <c r="I523" s="69">
        <f t="shared" si="152"/>
        <v>9.8907424000000006</v>
      </c>
      <c r="J523" s="30">
        <f t="shared" si="153"/>
        <v>0</v>
      </c>
      <c r="K523" s="29">
        <f t="shared" si="154"/>
        <v>9.8907424000000006</v>
      </c>
      <c r="L523" s="47">
        <f t="shared" si="155"/>
        <v>9.8907424000000006</v>
      </c>
      <c r="M523" s="81"/>
      <c r="N523" s="96"/>
    </row>
    <row r="524" spans="1:14" ht="22.5">
      <c r="A524" s="97" t="s">
        <v>1136</v>
      </c>
      <c r="B524" s="14" t="s">
        <v>199</v>
      </c>
      <c r="C524" s="14"/>
      <c r="D524" s="22" t="s">
        <v>1137</v>
      </c>
      <c r="E524" s="15" t="s">
        <v>54</v>
      </c>
      <c r="F524" s="48">
        <v>1</v>
      </c>
      <c r="G524" s="49">
        <v>305.87200000000001</v>
      </c>
      <c r="H524" s="50">
        <v>0.28920000000000001</v>
      </c>
      <c r="I524" s="69">
        <f t="shared" si="152"/>
        <v>394.33018240000007</v>
      </c>
      <c r="J524" s="30">
        <f t="shared" si="153"/>
        <v>0</v>
      </c>
      <c r="K524" s="29">
        <f t="shared" si="154"/>
        <v>394.33018240000007</v>
      </c>
      <c r="L524" s="47">
        <f t="shared" si="155"/>
        <v>394.33018240000007</v>
      </c>
      <c r="M524" s="81"/>
      <c r="N524" s="96"/>
    </row>
    <row r="525" spans="1:14" ht="15">
      <c r="A525" s="97" t="s">
        <v>1138</v>
      </c>
      <c r="B525" s="14" t="s">
        <v>39</v>
      </c>
      <c r="C525" s="14">
        <v>97356</v>
      </c>
      <c r="D525" s="22" t="s">
        <v>1139</v>
      </c>
      <c r="E525" s="15" t="s">
        <v>46</v>
      </c>
      <c r="F525" s="48">
        <v>60</v>
      </c>
      <c r="G525" s="49">
        <v>61.42</v>
      </c>
      <c r="H525" s="50">
        <v>0.28920000000000001</v>
      </c>
      <c r="I525" s="69">
        <f t="shared" si="152"/>
        <v>79.182664000000017</v>
      </c>
      <c r="J525" s="30">
        <f t="shared" si="153"/>
        <v>0</v>
      </c>
      <c r="K525" s="29">
        <f t="shared" si="154"/>
        <v>79.182664000000017</v>
      </c>
      <c r="L525" s="47">
        <f t="shared" si="155"/>
        <v>4750.9598400000013</v>
      </c>
      <c r="M525" s="81"/>
      <c r="N525" s="96"/>
    </row>
    <row r="526" spans="1:14" ht="22.5">
      <c r="A526" s="97" t="s">
        <v>1140</v>
      </c>
      <c r="B526" s="14" t="s">
        <v>199</v>
      </c>
      <c r="C526" s="14"/>
      <c r="D526" s="22" t="s">
        <v>1141</v>
      </c>
      <c r="E526" s="15" t="s">
        <v>54</v>
      </c>
      <c r="F526" s="48">
        <v>12</v>
      </c>
      <c r="G526" s="49">
        <v>8.218</v>
      </c>
      <c r="H526" s="50">
        <v>0.28920000000000001</v>
      </c>
      <c r="I526" s="69">
        <f t="shared" si="152"/>
        <v>10.594645600000002</v>
      </c>
      <c r="J526" s="30">
        <f t="shared" si="153"/>
        <v>0</v>
      </c>
      <c r="K526" s="29">
        <f t="shared" si="154"/>
        <v>10.594645600000002</v>
      </c>
      <c r="L526" s="47">
        <f t="shared" si="155"/>
        <v>127.13574720000003</v>
      </c>
      <c r="M526" s="81"/>
      <c r="N526" s="96"/>
    </row>
    <row r="527" spans="1:14" ht="22.5">
      <c r="A527" s="97" t="s">
        <v>1142</v>
      </c>
      <c r="B527" s="14" t="s">
        <v>199</v>
      </c>
      <c r="C527" s="14"/>
      <c r="D527" s="22" t="s">
        <v>1143</v>
      </c>
      <c r="E527" s="15" t="s">
        <v>54</v>
      </c>
      <c r="F527" s="48">
        <v>15</v>
      </c>
      <c r="G527" s="49">
        <v>25.367999999999999</v>
      </c>
      <c r="H527" s="50">
        <v>0.28920000000000001</v>
      </c>
      <c r="I527" s="69">
        <f t="shared" si="152"/>
        <v>32.7044256</v>
      </c>
      <c r="J527" s="30">
        <f t="shared" si="153"/>
        <v>0</v>
      </c>
      <c r="K527" s="29">
        <f t="shared" si="154"/>
        <v>32.7044256</v>
      </c>
      <c r="L527" s="47">
        <f t="shared" si="155"/>
        <v>490.56638400000003</v>
      </c>
      <c r="M527" s="81"/>
      <c r="N527" s="96"/>
    </row>
    <row r="528" spans="1:14" ht="22.5">
      <c r="A528" s="97" t="s">
        <v>1144</v>
      </c>
      <c r="B528" s="14" t="s">
        <v>199</v>
      </c>
      <c r="C528" s="14"/>
      <c r="D528" s="22" t="s">
        <v>1145</v>
      </c>
      <c r="E528" s="15" t="s">
        <v>54</v>
      </c>
      <c r="F528" s="48">
        <v>11</v>
      </c>
      <c r="G528" s="49">
        <v>11.564</v>
      </c>
      <c r="H528" s="50">
        <v>0.28920000000000001</v>
      </c>
      <c r="I528" s="69">
        <f t="shared" si="152"/>
        <v>14.908308800000002</v>
      </c>
      <c r="J528" s="30">
        <f t="shared" si="153"/>
        <v>0</v>
      </c>
      <c r="K528" s="29">
        <f t="shared" si="154"/>
        <v>14.908308800000002</v>
      </c>
      <c r="L528" s="47">
        <f t="shared" si="155"/>
        <v>163.99139680000002</v>
      </c>
      <c r="M528" s="81"/>
      <c r="N528" s="96"/>
    </row>
    <row r="529" spans="1:14" ht="22.5">
      <c r="A529" s="97" t="s">
        <v>1146</v>
      </c>
      <c r="B529" s="14" t="s">
        <v>199</v>
      </c>
      <c r="C529" s="14"/>
      <c r="D529" s="22" t="s">
        <v>1135</v>
      </c>
      <c r="E529" s="15" t="s">
        <v>54</v>
      </c>
      <c r="F529" s="48">
        <v>3</v>
      </c>
      <c r="G529" s="49">
        <v>7.6719999999999997</v>
      </c>
      <c r="H529" s="50">
        <v>0.28920000000000001</v>
      </c>
      <c r="I529" s="69">
        <f t="shared" si="152"/>
        <v>9.8907424000000006</v>
      </c>
      <c r="J529" s="30">
        <f t="shared" si="153"/>
        <v>0</v>
      </c>
      <c r="K529" s="29">
        <f t="shared" si="154"/>
        <v>9.8907424000000006</v>
      </c>
      <c r="L529" s="47">
        <f t="shared" si="155"/>
        <v>29.672227200000002</v>
      </c>
      <c r="M529" s="81"/>
      <c r="N529" s="96"/>
    </row>
    <row r="530" spans="1:14" ht="15">
      <c r="A530" s="97" t="s">
        <v>1147</v>
      </c>
      <c r="B530" s="14" t="s">
        <v>199</v>
      </c>
      <c r="C530" s="14"/>
      <c r="D530" s="22" t="s">
        <v>1148</v>
      </c>
      <c r="E530" s="15" t="s">
        <v>54</v>
      </c>
      <c r="F530" s="48">
        <v>2</v>
      </c>
      <c r="G530" s="49">
        <v>6.0620000000000003</v>
      </c>
      <c r="H530" s="50">
        <v>0.28920000000000001</v>
      </c>
      <c r="I530" s="69">
        <f t="shared" si="152"/>
        <v>7.815130400000001</v>
      </c>
      <c r="J530" s="30">
        <f t="shared" si="153"/>
        <v>0</v>
      </c>
      <c r="K530" s="29">
        <f t="shared" si="154"/>
        <v>7.815130400000001</v>
      </c>
      <c r="L530" s="47">
        <f t="shared" si="155"/>
        <v>15.630260800000002</v>
      </c>
      <c r="M530" s="81"/>
      <c r="N530" s="96"/>
    </row>
    <row r="531" spans="1:14" ht="15">
      <c r="A531" s="97" t="s">
        <v>1149</v>
      </c>
      <c r="B531" s="14" t="s">
        <v>199</v>
      </c>
      <c r="C531" s="14"/>
      <c r="D531" s="22" t="s">
        <v>1150</v>
      </c>
      <c r="E531" s="15" t="s">
        <v>54</v>
      </c>
      <c r="F531" s="48">
        <v>2</v>
      </c>
      <c r="G531" s="49">
        <v>6.0620000000000003</v>
      </c>
      <c r="H531" s="50">
        <v>0.28920000000000001</v>
      </c>
      <c r="I531" s="69">
        <f t="shared" si="152"/>
        <v>7.815130400000001</v>
      </c>
      <c r="J531" s="30">
        <f t="shared" si="153"/>
        <v>0</v>
      </c>
      <c r="K531" s="29">
        <f t="shared" si="154"/>
        <v>7.815130400000001</v>
      </c>
      <c r="L531" s="47">
        <f t="shared" si="155"/>
        <v>15.630260800000002</v>
      </c>
      <c r="M531" s="81"/>
      <c r="N531" s="96"/>
    </row>
    <row r="532" spans="1:14" ht="15">
      <c r="A532" s="97" t="s">
        <v>1151</v>
      </c>
      <c r="B532" s="14" t="s">
        <v>199</v>
      </c>
      <c r="C532" s="14"/>
      <c r="D532" s="22" t="s">
        <v>1152</v>
      </c>
      <c r="E532" s="15" t="s">
        <v>54</v>
      </c>
      <c r="F532" s="48">
        <v>1</v>
      </c>
      <c r="G532" s="49">
        <v>102.634</v>
      </c>
      <c r="H532" s="50">
        <v>0.28920000000000001</v>
      </c>
      <c r="I532" s="69">
        <f t="shared" si="152"/>
        <v>132.31575280000001</v>
      </c>
      <c r="J532" s="30">
        <f t="shared" si="153"/>
        <v>0</v>
      </c>
      <c r="K532" s="29">
        <f t="shared" si="154"/>
        <v>132.31575280000001</v>
      </c>
      <c r="L532" s="47">
        <f t="shared" si="155"/>
        <v>132.31575280000001</v>
      </c>
      <c r="M532" s="81"/>
      <c r="N532" s="96"/>
    </row>
    <row r="533" spans="1:14" ht="33.75">
      <c r="A533" s="97" t="s">
        <v>1153</v>
      </c>
      <c r="B533" s="14" t="s">
        <v>199</v>
      </c>
      <c r="C533" s="14"/>
      <c r="D533" s="22" t="s">
        <v>1154</v>
      </c>
      <c r="E533" s="15" t="s">
        <v>54</v>
      </c>
      <c r="F533" s="48">
        <v>1</v>
      </c>
      <c r="G533" s="49">
        <v>56.573999999999998</v>
      </c>
      <c r="H533" s="50">
        <v>0.28920000000000001</v>
      </c>
      <c r="I533" s="69">
        <f t="shared" si="152"/>
        <v>72.935200800000004</v>
      </c>
      <c r="J533" s="30">
        <f t="shared" si="153"/>
        <v>0</v>
      </c>
      <c r="K533" s="29">
        <f t="shared" si="154"/>
        <v>72.935200800000004</v>
      </c>
      <c r="L533" s="47">
        <f t="shared" si="155"/>
        <v>72.935200800000004</v>
      </c>
      <c r="M533" s="81"/>
      <c r="N533" s="96"/>
    </row>
    <row r="534" spans="1:14" ht="22.5">
      <c r="A534" s="97" t="s">
        <v>1155</v>
      </c>
      <c r="B534" s="14" t="s">
        <v>199</v>
      </c>
      <c r="C534" s="14"/>
      <c r="D534" s="22" t="s">
        <v>1156</v>
      </c>
      <c r="E534" s="15" t="s">
        <v>54</v>
      </c>
      <c r="F534" s="48">
        <v>12</v>
      </c>
      <c r="G534" s="49">
        <v>7.6719999999999997</v>
      </c>
      <c r="H534" s="50">
        <v>0.28920000000000001</v>
      </c>
      <c r="I534" s="69">
        <f t="shared" si="152"/>
        <v>9.8907424000000006</v>
      </c>
      <c r="J534" s="30">
        <f t="shared" si="153"/>
        <v>0</v>
      </c>
      <c r="K534" s="29">
        <f t="shared" si="154"/>
        <v>9.8907424000000006</v>
      </c>
      <c r="L534" s="47">
        <f t="shared" si="155"/>
        <v>118.68890880000001</v>
      </c>
      <c r="M534" s="81"/>
      <c r="N534" s="96"/>
    </row>
    <row r="535" spans="1:14" ht="22.5">
      <c r="A535" s="97" t="s">
        <v>1157</v>
      </c>
      <c r="B535" s="14" t="s">
        <v>199</v>
      </c>
      <c r="C535" s="14"/>
      <c r="D535" s="22" t="s">
        <v>1158</v>
      </c>
      <c r="E535" s="15" t="s">
        <v>54</v>
      </c>
      <c r="F535" s="48">
        <v>12</v>
      </c>
      <c r="G535" s="49">
        <v>39.997999999999998</v>
      </c>
      <c r="H535" s="50">
        <v>0.28920000000000001</v>
      </c>
      <c r="I535" s="69">
        <f t="shared" si="152"/>
        <v>51.565421600000001</v>
      </c>
      <c r="J535" s="30">
        <f t="shared" si="153"/>
        <v>0</v>
      </c>
      <c r="K535" s="29">
        <f t="shared" si="154"/>
        <v>51.565421600000001</v>
      </c>
      <c r="L535" s="47">
        <f t="shared" si="155"/>
        <v>618.78505919999998</v>
      </c>
      <c r="M535" s="81"/>
      <c r="N535" s="96"/>
    </row>
    <row r="536" spans="1:14" ht="22.5">
      <c r="A536" s="97" t="s">
        <v>1159</v>
      </c>
      <c r="B536" s="14" t="s">
        <v>199</v>
      </c>
      <c r="C536" s="14"/>
      <c r="D536" s="22" t="s">
        <v>1160</v>
      </c>
      <c r="E536" s="15" t="s">
        <v>54</v>
      </c>
      <c r="F536" s="48">
        <v>12</v>
      </c>
      <c r="G536" s="49">
        <v>30.1</v>
      </c>
      <c r="H536" s="50">
        <v>0.28920000000000001</v>
      </c>
      <c r="I536" s="69">
        <f t="shared" si="152"/>
        <v>38.804920000000003</v>
      </c>
      <c r="J536" s="30">
        <f t="shared" si="153"/>
        <v>0</v>
      </c>
      <c r="K536" s="29">
        <f t="shared" si="154"/>
        <v>38.804920000000003</v>
      </c>
      <c r="L536" s="47">
        <f t="shared" si="155"/>
        <v>465.65904</v>
      </c>
      <c r="M536" s="81"/>
      <c r="N536" s="96"/>
    </row>
    <row r="537" spans="1:14" ht="15">
      <c r="A537" s="98" t="s">
        <v>1161</v>
      </c>
      <c r="B537" s="35"/>
      <c r="C537" s="35"/>
      <c r="D537" s="59" t="s">
        <v>1162</v>
      </c>
      <c r="E537" s="36"/>
      <c r="F537" s="60"/>
      <c r="G537" s="61"/>
      <c r="H537" s="62"/>
      <c r="I537" s="63"/>
      <c r="J537" s="64"/>
      <c r="K537" s="65"/>
      <c r="L537" s="66"/>
      <c r="M537" s="82"/>
      <c r="N537" s="99">
        <f>SUM(M538)</f>
        <v>10437248.395379446</v>
      </c>
    </row>
    <row r="538" spans="1:14" ht="33.75">
      <c r="A538" s="95" t="s">
        <v>1163</v>
      </c>
      <c r="B538" s="21"/>
      <c r="C538" s="21"/>
      <c r="D538" s="52" t="s">
        <v>1164</v>
      </c>
      <c r="E538" s="23"/>
      <c r="F538" s="53"/>
      <c r="G538" s="54"/>
      <c r="H538" s="55"/>
      <c r="I538" s="56"/>
      <c r="J538" s="57"/>
      <c r="K538" s="37"/>
      <c r="L538" s="58"/>
      <c r="M538" s="76">
        <f>SUM(M539:M594)</f>
        <v>10437248.395379446</v>
      </c>
      <c r="N538" s="96"/>
    </row>
    <row r="539" spans="1:14" ht="15">
      <c r="A539" s="95" t="s">
        <v>1165</v>
      </c>
      <c r="B539" s="21"/>
      <c r="C539" s="21"/>
      <c r="D539" s="52" t="s">
        <v>862</v>
      </c>
      <c r="E539" s="68"/>
      <c r="F539" s="70"/>
      <c r="G539" s="71"/>
      <c r="H539" s="72"/>
      <c r="I539" s="73"/>
      <c r="J539" s="74"/>
      <c r="K539" s="75"/>
      <c r="L539" s="41"/>
      <c r="M539" s="76">
        <f>SUM(L540:L541)</f>
        <v>217587.43670399999</v>
      </c>
      <c r="N539" s="96"/>
    </row>
    <row r="540" spans="1:14" ht="22.5">
      <c r="A540" s="97" t="s">
        <v>1166</v>
      </c>
      <c r="B540" s="14" t="s">
        <v>199</v>
      </c>
      <c r="C540" s="14"/>
      <c r="D540" s="22" t="s">
        <v>1167</v>
      </c>
      <c r="E540" s="15" t="s">
        <v>54</v>
      </c>
      <c r="F540" s="48">
        <v>6</v>
      </c>
      <c r="G540" s="49">
        <v>12376.88</v>
      </c>
      <c r="H540" s="50">
        <v>0.16819999999999999</v>
      </c>
      <c r="I540" s="69">
        <f t="shared" ref="I540:I541" si="156">G540*(1+H540)</f>
        <v>14458.671215999997</v>
      </c>
      <c r="J540" s="30">
        <f>$J$706</f>
        <v>0</v>
      </c>
      <c r="K540" s="29">
        <f t="shared" ref="K540:K541" si="157">I540*(1-J540)</f>
        <v>14458.671215999997</v>
      </c>
      <c r="L540" s="47">
        <f t="shared" ref="L540:L541" si="158">K540*F540</f>
        <v>86752.027295999986</v>
      </c>
      <c r="M540" s="81"/>
      <c r="N540" s="96"/>
    </row>
    <row r="541" spans="1:14" ht="22.5">
      <c r="A541" s="97" t="s">
        <v>1168</v>
      </c>
      <c r="B541" s="14" t="s">
        <v>199</v>
      </c>
      <c r="C541" s="14"/>
      <c r="D541" s="22" t="s">
        <v>1169</v>
      </c>
      <c r="E541" s="15" t="s">
        <v>54</v>
      </c>
      <c r="F541" s="48">
        <v>6</v>
      </c>
      <c r="G541" s="49">
        <v>18666.240000000002</v>
      </c>
      <c r="H541" s="50">
        <v>0.16819999999999999</v>
      </c>
      <c r="I541" s="69">
        <f t="shared" si="156"/>
        <v>21805.901568000001</v>
      </c>
      <c r="J541" s="30">
        <f>$J$706</f>
        <v>0</v>
      </c>
      <c r="K541" s="29">
        <f t="shared" si="157"/>
        <v>21805.901568000001</v>
      </c>
      <c r="L541" s="47">
        <f t="shared" si="158"/>
        <v>130835.40940800001</v>
      </c>
      <c r="M541" s="81"/>
      <c r="N541" s="96"/>
    </row>
    <row r="542" spans="1:14" ht="15">
      <c r="A542" s="95" t="s">
        <v>1170</v>
      </c>
      <c r="B542" s="21"/>
      <c r="C542" s="21"/>
      <c r="D542" s="52" t="s">
        <v>1171</v>
      </c>
      <c r="E542" s="23"/>
      <c r="F542" s="53"/>
      <c r="G542" s="54"/>
      <c r="H542" s="55"/>
      <c r="I542" s="56"/>
      <c r="J542" s="57"/>
      <c r="K542" s="37"/>
      <c r="L542" s="58"/>
      <c r="M542" s="76">
        <f>SUM(L543:L553)</f>
        <v>898846.71638271667</v>
      </c>
      <c r="N542" s="96"/>
    </row>
    <row r="543" spans="1:14" ht="33.75">
      <c r="A543" s="97" t="s">
        <v>1172</v>
      </c>
      <c r="B543" s="14" t="s">
        <v>199</v>
      </c>
      <c r="C543" s="14"/>
      <c r="D543" s="22" t="s">
        <v>1173</v>
      </c>
      <c r="E543" s="15" t="s">
        <v>46</v>
      </c>
      <c r="F543" s="48">
        <v>2874</v>
      </c>
      <c r="G543" s="49">
        <v>63.030238128000001</v>
      </c>
      <c r="H543" s="50">
        <v>0.28920000000000001</v>
      </c>
      <c r="I543" s="69">
        <f t="shared" ref="I543:I553" si="159">G543*(1+H543)</f>
        <v>81.258582994617612</v>
      </c>
      <c r="J543" s="30">
        <f t="shared" ref="J543:J553" si="160">$J$706</f>
        <v>0</v>
      </c>
      <c r="K543" s="29">
        <f t="shared" ref="K543:K553" si="161">I543*(1-J543)</f>
        <v>81.258582994617612</v>
      </c>
      <c r="L543" s="47">
        <f t="shared" ref="L543:L553" si="162">K543*F543</f>
        <v>233537.167526531</v>
      </c>
      <c r="M543" s="81"/>
      <c r="N543" s="96"/>
    </row>
    <row r="544" spans="1:14" ht="33.75">
      <c r="A544" s="97" t="s">
        <v>1174</v>
      </c>
      <c r="B544" s="14" t="s">
        <v>199</v>
      </c>
      <c r="C544" s="14"/>
      <c r="D544" s="22" t="s">
        <v>1175</v>
      </c>
      <c r="E544" s="15" t="s">
        <v>46</v>
      </c>
      <c r="F544" s="48">
        <v>1666</v>
      </c>
      <c r="G544" s="49">
        <v>67.339809107999997</v>
      </c>
      <c r="H544" s="50">
        <v>0.28920000000000001</v>
      </c>
      <c r="I544" s="69">
        <f t="shared" si="159"/>
        <v>86.814481902033606</v>
      </c>
      <c r="J544" s="30">
        <f t="shared" si="160"/>
        <v>0</v>
      </c>
      <c r="K544" s="29">
        <f t="shared" si="161"/>
        <v>86.814481902033606</v>
      </c>
      <c r="L544" s="47">
        <f t="shared" si="162"/>
        <v>144632.92684878799</v>
      </c>
      <c r="M544" s="81"/>
      <c r="N544" s="96"/>
    </row>
    <row r="545" spans="1:14" ht="33.75">
      <c r="A545" s="97" t="s">
        <v>1176</v>
      </c>
      <c r="B545" s="14" t="s">
        <v>199</v>
      </c>
      <c r="C545" s="14"/>
      <c r="D545" s="22" t="s">
        <v>1177</v>
      </c>
      <c r="E545" s="15" t="s">
        <v>46</v>
      </c>
      <c r="F545" s="48">
        <v>714</v>
      </c>
      <c r="G545" s="49">
        <v>76.334657256</v>
      </c>
      <c r="H545" s="50">
        <v>0.28920000000000001</v>
      </c>
      <c r="I545" s="69">
        <f t="shared" si="159"/>
        <v>98.410640134435212</v>
      </c>
      <c r="J545" s="30">
        <f t="shared" si="160"/>
        <v>0</v>
      </c>
      <c r="K545" s="29">
        <f t="shared" si="161"/>
        <v>98.410640134435212</v>
      </c>
      <c r="L545" s="47">
        <f t="shared" si="162"/>
        <v>70265.197055986748</v>
      </c>
      <c r="M545" s="81"/>
      <c r="N545" s="96"/>
    </row>
    <row r="546" spans="1:14" ht="33.75">
      <c r="A546" s="97" t="s">
        <v>1178</v>
      </c>
      <c r="B546" s="14" t="s">
        <v>199</v>
      </c>
      <c r="C546" s="14"/>
      <c r="D546" s="22" t="s">
        <v>1179</v>
      </c>
      <c r="E546" s="15" t="s">
        <v>46</v>
      </c>
      <c r="F546" s="48">
        <v>612</v>
      </c>
      <c r="G546" s="49">
        <v>88.158351995999993</v>
      </c>
      <c r="H546" s="50">
        <v>0.28920000000000001</v>
      </c>
      <c r="I546" s="69">
        <f t="shared" si="159"/>
        <v>113.65374739324321</v>
      </c>
      <c r="J546" s="30">
        <f t="shared" si="160"/>
        <v>0</v>
      </c>
      <c r="K546" s="29">
        <f t="shared" si="161"/>
        <v>113.65374739324321</v>
      </c>
      <c r="L546" s="47">
        <f t="shared" si="162"/>
        <v>69556.093404664847</v>
      </c>
      <c r="M546" s="81"/>
      <c r="N546" s="96"/>
    </row>
    <row r="547" spans="1:14" ht="33.75">
      <c r="A547" s="97" t="s">
        <v>1180</v>
      </c>
      <c r="B547" s="14" t="s">
        <v>199</v>
      </c>
      <c r="C547" s="14"/>
      <c r="D547" s="22" t="s">
        <v>1181</v>
      </c>
      <c r="E547" s="15" t="s">
        <v>46</v>
      </c>
      <c r="F547" s="48">
        <v>646</v>
      </c>
      <c r="G547" s="49">
        <v>99.937846007999994</v>
      </c>
      <c r="H547" s="50">
        <v>0.28920000000000001</v>
      </c>
      <c r="I547" s="69">
        <f t="shared" si="159"/>
        <v>128.83987107351359</v>
      </c>
      <c r="J547" s="30">
        <f t="shared" si="160"/>
        <v>0</v>
      </c>
      <c r="K547" s="29">
        <f t="shared" si="161"/>
        <v>128.83987107351359</v>
      </c>
      <c r="L547" s="47">
        <f t="shared" si="162"/>
        <v>83230.556713489786</v>
      </c>
      <c r="M547" s="81"/>
      <c r="N547" s="96"/>
    </row>
    <row r="548" spans="1:14" ht="33.75">
      <c r="A548" s="97" t="s">
        <v>1182</v>
      </c>
      <c r="B548" s="14" t="s">
        <v>199</v>
      </c>
      <c r="C548" s="14"/>
      <c r="D548" s="22" t="s">
        <v>1183</v>
      </c>
      <c r="E548" s="15" t="s">
        <v>46</v>
      </c>
      <c r="F548" s="48">
        <v>490</v>
      </c>
      <c r="G548" s="49">
        <v>111.131680374</v>
      </c>
      <c r="H548" s="50">
        <v>0.28920000000000001</v>
      </c>
      <c r="I548" s="69">
        <f t="shared" si="159"/>
        <v>143.27096233816081</v>
      </c>
      <c r="J548" s="30">
        <f t="shared" si="160"/>
        <v>0</v>
      </c>
      <c r="K548" s="29">
        <f t="shared" si="161"/>
        <v>143.27096233816081</v>
      </c>
      <c r="L548" s="47">
        <f t="shared" si="162"/>
        <v>70202.771545698793</v>
      </c>
      <c r="M548" s="81"/>
      <c r="N548" s="96"/>
    </row>
    <row r="549" spans="1:14" ht="33.75">
      <c r="A549" s="97" t="s">
        <v>1184</v>
      </c>
      <c r="B549" s="14" t="s">
        <v>199</v>
      </c>
      <c r="C549" s="14"/>
      <c r="D549" s="22" t="s">
        <v>1185</v>
      </c>
      <c r="E549" s="15" t="s">
        <v>46</v>
      </c>
      <c r="F549" s="48">
        <v>198</v>
      </c>
      <c r="G549" s="49">
        <v>142.44789616200001</v>
      </c>
      <c r="H549" s="50">
        <v>0.28920000000000001</v>
      </c>
      <c r="I549" s="69">
        <f t="shared" si="159"/>
        <v>183.64382773205043</v>
      </c>
      <c r="J549" s="30">
        <f t="shared" si="160"/>
        <v>0</v>
      </c>
      <c r="K549" s="29">
        <f t="shared" si="161"/>
        <v>183.64382773205043</v>
      </c>
      <c r="L549" s="47">
        <f t="shared" si="162"/>
        <v>36361.477890945986</v>
      </c>
      <c r="M549" s="81"/>
      <c r="N549" s="96"/>
    </row>
    <row r="550" spans="1:14" ht="33.75">
      <c r="A550" s="97" t="s">
        <v>1186</v>
      </c>
      <c r="B550" s="14" t="s">
        <v>199</v>
      </c>
      <c r="C550" s="14"/>
      <c r="D550" s="22" t="s">
        <v>1187</v>
      </c>
      <c r="E550" s="15" t="s">
        <v>46</v>
      </c>
      <c r="F550" s="48">
        <v>54</v>
      </c>
      <c r="G550" s="49">
        <v>201.345366222</v>
      </c>
      <c r="H550" s="50">
        <v>0.28920000000000001</v>
      </c>
      <c r="I550" s="69">
        <f t="shared" si="159"/>
        <v>259.57444613340243</v>
      </c>
      <c r="J550" s="30">
        <f t="shared" si="160"/>
        <v>0</v>
      </c>
      <c r="K550" s="29">
        <f t="shared" si="161"/>
        <v>259.57444613340243</v>
      </c>
      <c r="L550" s="47">
        <f t="shared" si="162"/>
        <v>14017.020091203731</v>
      </c>
      <c r="M550" s="81"/>
      <c r="N550" s="96"/>
    </row>
    <row r="551" spans="1:14" ht="33.75">
      <c r="A551" s="97" t="s">
        <v>1188</v>
      </c>
      <c r="B551" s="14" t="s">
        <v>199</v>
      </c>
      <c r="C551" s="14"/>
      <c r="D551" s="22" t="s">
        <v>1189</v>
      </c>
      <c r="E551" s="15" t="s">
        <v>46</v>
      </c>
      <c r="F551" s="48">
        <v>240</v>
      </c>
      <c r="G551" s="49">
        <v>247.41357497999999</v>
      </c>
      <c r="H551" s="50">
        <v>0.28920000000000001</v>
      </c>
      <c r="I551" s="69">
        <f t="shared" si="159"/>
        <v>318.96558086421601</v>
      </c>
      <c r="J551" s="30">
        <f t="shared" si="160"/>
        <v>0</v>
      </c>
      <c r="K551" s="29">
        <f t="shared" si="161"/>
        <v>318.96558086421601</v>
      </c>
      <c r="L551" s="47">
        <f t="shared" si="162"/>
        <v>76551.739407411835</v>
      </c>
      <c r="M551" s="81"/>
      <c r="N551" s="96"/>
    </row>
    <row r="552" spans="1:14" ht="33.75">
      <c r="A552" s="97" t="s">
        <v>1190</v>
      </c>
      <c r="B552" s="14" t="s">
        <v>199</v>
      </c>
      <c r="C552" s="14"/>
      <c r="D552" s="22" t="s">
        <v>1191</v>
      </c>
      <c r="E552" s="15" t="s">
        <v>46</v>
      </c>
      <c r="F552" s="48">
        <v>206</v>
      </c>
      <c r="G552" s="49">
        <v>316.223058294</v>
      </c>
      <c r="H552" s="50">
        <v>0.28920000000000001</v>
      </c>
      <c r="I552" s="69">
        <f t="shared" si="159"/>
        <v>407.67476675262486</v>
      </c>
      <c r="J552" s="30">
        <f t="shared" si="160"/>
        <v>0</v>
      </c>
      <c r="K552" s="29">
        <f t="shared" si="161"/>
        <v>407.67476675262486</v>
      </c>
      <c r="L552" s="47">
        <f t="shared" si="162"/>
        <v>83981.001951040715</v>
      </c>
      <c r="M552" s="81"/>
      <c r="N552" s="96"/>
    </row>
    <row r="553" spans="1:14" ht="33.75">
      <c r="A553" s="97" t="s">
        <v>1192</v>
      </c>
      <c r="B553" s="14" t="s">
        <v>199</v>
      </c>
      <c r="C553" s="14"/>
      <c r="D553" s="22" t="s">
        <v>1193</v>
      </c>
      <c r="E553" s="15" t="s">
        <v>46</v>
      </c>
      <c r="F553" s="48">
        <v>36</v>
      </c>
      <c r="G553" s="49">
        <v>355.74955930800002</v>
      </c>
      <c r="H553" s="50">
        <v>0.28920000000000001</v>
      </c>
      <c r="I553" s="69">
        <f t="shared" si="159"/>
        <v>458.63233185987366</v>
      </c>
      <c r="J553" s="30">
        <f t="shared" si="160"/>
        <v>0</v>
      </c>
      <c r="K553" s="29">
        <f t="shared" si="161"/>
        <v>458.63233185987366</v>
      </c>
      <c r="L553" s="47">
        <f t="shared" si="162"/>
        <v>16510.763946955452</v>
      </c>
      <c r="M553" s="81"/>
      <c r="N553" s="96"/>
    </row>
    <row r="554" spans="1:14" ht="15">
      <c r="A554" s="95" t="s">
        <v>1194</v>
      </c>
      <c r="B554" s="21"/>
      <c r="C554" s="21"/>
      <c r="D554" s="52" t="s">
        <v>1195</v>
      </c>
      <c r="E554" s="23"/>
      <c r="F554" s="53"/>
      <c r="G554" s="54"/>
      <c r="H554" s="55"/>
      <c r="I554" s="56"/>
      <c r="J554" s="57"/>
      <c r="K554" s="37"/>
      <c r="L554" s="58"/>
      <c r="M554" s="76">
        <f>SUM(L555:L568)</f>
        <v>196502.51413053102</v>
      </c>
      <c r="N554" s="96"/>
    </row>
    <row r="555" spans="1:14" ht="15">
      <c r="A555" s="97" t="s">
        <v>1196</v>
      </c>
      <c r="B555" s="14" t="s">
        <v>199</v>
      </c>
      <c r="C555" s="14"/>
      <c r="D555" s="22" t="s">
        <v>1197</v>
      </c>
      <c r="E555" s="15" t="s">
        <v>54</v>
      </c>
      <c r="F555" s="48">
        <v>36</v>
      </c>
      <c r="G555" s="49">
        <v>959.85195906599995</v>
      </c>
      <c r="H555" s="50">
        <v>0.28920000000000001</v>
      </c>
      <c r="I555" s="69">
        <f t="shared" ref="I555:I568" si="163">G555*(1+H555)</f>
        <v>1237.4411456278872</v>
      </c>
      <c r="J555" s="30">
        <f t="shared" ref="J555:J568" si="164">$J$706</f>
        <v>0</v>
      </c>
      <c r="K555" s="29">
        <f t="shared" ref="K555:K568" si="165">I555*(1-J555)</f>
        <v>1237.4411456278872</v>
      </c>
      <c r="L555" s="47">
        <f t="shared" ref="L555:L568" si="166">K555*F555</f>
        <v>44547.881242603937</v>
      </c>
      <c r="M555" s="81"/>
      <c r="N555" s="96"/>
    </row>
    <row r="556" spans="1:14" ht="15">
      <c r="A556" s="97" t="s">
        <v>1198</v>
      </c>
      <c r="B556" s="14" t="s">
        <v>199</v>
      </c>
      <c r="C556" s="14"/>
      <c r="D556" s="22" t="s">
        <v>1199</v>
      </c>
      <c r="E556" s="15" t="s">
        <v>54</v>
      </c>
      <c r="F556" s="48">
        <v>12</v>
      </c>
      <c r="G556" s="49">
        <v>767.88819736200003</v>
      </c>
      <c r="H556" s="50">
        <v>0.28920000000000001</v>
      </c>
      <c r="I556" s="69">
        <f t="shared" si="163"/>
        <v>989.96146403909052</v>
      </c>
      <c r="J556" s="30">
        <f t="shared" si="164"/>
        <v>0</v>
      </c>
      <c r="K556" s="29">
        <f t="shared" si="165"/>
        <v>989.96146403909052</v>
      </c>
      <c r="L556" s="47">
        <f t="shared" si="166"/>
        <v>11879.537568469086</v>
      </c>
      <c r="M556" s="81"/>
      <c r="N556" s="96"/>
    </row>
    <row r="557" spans="1:14" ht="15">
      <c r="A557" s="97" t="s">
        <v>1200</v>
      </c>
      <c r="B557" s="14" t="s">
        <v>199</v>
      </c>
      <c r="C557" s="14"/>
      <c r="D557" s="22" t="s">
        <v>1201</v>
      </c>
      <c r="E557" s="15" t="s">
        <v>54</v>
      </c>
      <c r="F557" s="48">
        <v>18</v>
      </c>
      <c r="G557" s="49">
        <v>825.84640195199995</v>
      </c>
      <c r="H557" s="50">
        <v>0.28920000000000001</v>
      </c>
      <c r="I557" s="69">
        <f t="shared" si="163"/>
        <v>1064.6811813965185</v>
      </c>
      <c r="J557" s="30">
        <f t="shared" si="164"/>
        <v>0</v>
      </c>
      <c r="K557" s="29">
        <f t="shared" si="165"/>
        <v>1064.6811813965185</v>
      </c>
      <c r="L557" s="47">
        <f t="shared" si="166"/>
        <v>19164.261265137331</v>
      </c>
      <c r="M557" s="81"/>
      <c r="N557" s="96"/>
    </row>
    <row r="558" spans="1:14" ht="15">
      <c r="A558" s="97" t="s">
        <v>1202</v>
      </c>
      <c r="B558" s="14" t="s">
        <v>199</v>
      </c>
      <c r="C558" s="14"/>
      <c r="D558" s="22" t="s">
        <v>1203</v>
      </c>
      <c r="E558" s="15" t="s">
        <v>54</v>
      </c>
      <c r="F558" s="48">
        <v>18</v>
      </c>
      <c r="G558" s="49">
        <v>1847.269975122</v>
      </c>
      <c r="H558" s="50">
        <v>0.28920000000000001</v>
      </c>
      <c r="I558" s="69">
        <f t="shared" si="163"/>
        <v>2381.5004519272825</v>
      </c>
      <c r="J558" s="30">
        <f t="shared" si="164"/>
        <v>0</v>
      </c>
      <c r="K558" s="29">
        <f t="shared" si="165"/>
        <v>2381.5004519272825</v>
      </c>
      <c r="L558" s="47">
        <f t="shared" si="166"/>
        <v>42867.008134691088</v>
      </c>
      <c r="M558" s="81"/>
      <c r="N558" s="96"/>
    </row>
    <row r="559" spans="1:14" ht="22.5">
      <c r="A559" s="97" t="s">
        <v>1204</v>
      </c>
      <c r="B559" s="14" t="s">
        <v>199</v>
      </c>
      <c r="C559" s="14"/>
      <c r="D559" s="22" t="s">
        <v>1205</v>
      </c>
      <c r="E559" s="15" t="s">
        <v>54</v>
      </c>
      <c r="F559" s="48">
        <v>20</v>
      </c>
      <c r="G559" s="49">
        <v>452.74805690400001</v>
      </c>
      <c r="H559" s="50">
        <v>0.28920000000000001</v>
      </c>
      <c r="I559" s="69">
        <f t="shared" si="163"/>
        <v>583.6827949606369</v>
      </c>
      <c r="J559" s="30">
        <f t="shared" si="164"/>
        <v>0</v>
      </c>
      <c r="K559" s="29">
        <f t="shared" si="165"/>
        <v>583.6827949606369</v>
      </c>
      <c r="L559" s="47">
        <f t="shared" si="166"/>
        <v>11673.655899212737</v>
      </c>
      <c r="M559" s="81"/>
      <c r="N559" s="96"/>
    </row>
    <row r="560" spans="1:14" ht="15">
      <c r="A560" s="97" t="s">
        <v>1206</v>
      </c>
      <c r="B560" s="14" t="s">
        <v>199</v>
      </c>
      <c r="C560" s="14"/>
      <c r="D560" s="22" t="s">
        <v>1207</v>
      </c>
      <c r="E560" s="15" t="s">
        <v>54</v>
      </c>
      <c r="F560" s="48">
        <v>8</v>
      </c>
      <c r="G560" s="49">
        <v>543.30429839400006</v>
      </c>
      <c r="H560" s="50">
        <v>0.28920000000000001</v>
      </c>
      <c r="I560" s="69">
        <f t="shared" si="163"/>
        <v>700.42790148954498</v>
      </c>
      <c r="J560" s="30">
        <f t="shared" si="164"/>
        <v>0</v>
      </c>
      <c r="K560" s="29">
        <f t="shared" si="165"/>
        <v>700.42790148954498</v>
      </c>
      <c r="L560" s="47">
        <f t="shared" si="166"/>
        <v>5603.4232119163598</v>
      </c>
      <c r="M560" s="81"/>
      <c r="N560" s="96"/>
    </row>
    <row r="561" spans="1:14" ht="22.5">
      <c r="A561" s="97" t="s">
        <v>1208</v>
      </c>
      <c r="B561" s="14" t="s">
        <v>199</v>
      </c>
      <c r="C561" s="14"/>
      <c r="D561" s="22" t="s">
        <v>1209</v>
      </c>
      <c r="E561" s="15" t="s">
        <v>54</v>
      </c>
      <c r="F561" s="48">
        <v>20</v>
      </c>
      <c r="G561" s="49">
        <v>180.316869876</v>
      </c>
      <c r="H561" s="50">
        <v>0.28920000000000001</v>
      </c>
      <c r="I561" s="69">
        <f t="shared" si="163"/>
        <v>232.46450864413922</v>
      </c>
      <c r="J561" s="30">
        <f t="shared" si="164"/>
        <v>0</v>
      </c>
      <c r="K561" s="29">
        <f t="shared" si="165"/>
        <v>232.46450864413922</v>
      </c>
      <c r="L561" s="47">
        <f t="shared" si="166"/>
        <v>4649.2901728827846</v>
      </c>
      <c r="M561" s="81"/>
      <c r="N561" s="96"/>
    </row>
    <row r="562" spans="1:14" ht="22.5">
      <c r="A562" s="97" t="s">
        <v>1210</v>
      </c>
      <c r="B562" s="14" t="s">
        <v>199</v>
      </c>
      <c r="C562" s="14"/>
      <c r="D562" s="22" t="s">
        <v>1211</v>
      </c>
      <c r="E562" s="15" t="s">
        <v>54</v>
      </c>
      <c r="F562" s="48">
        <v>20</v>
      </c>
      <c r="G562" s="49">
        <v>166.04003473200001</v>
      </c>
      <c r="H562" s="50">
        <v>0.28920000000000001</v>
      </c>
      <c r="I562" s="69">
        <f t="shared" si="163"/>
        <v>214.05881277649442</v>
      </c>
      <c r="J562" s="30">
        <f t="shared" si="164"/>
        <v>0</v>
      </c>
      <c r="K562" s="29">
        <f t="shared" si="165"/>
        <v>214.05881277649442</v>
      </c>
      <c r="L562" s="47">
        <f t="shared" si="166"/>
        <v>4281.1762555298883</v>
      </c>
      <c r="M562" s="81"/>
      <c r="N562" s="96"/>
    </row>
    <row r="563" spans="1:14" ht="22.5">
      <c r="A563" s="97" t="s">
        <v>1212</v>
      </c>
      <c r="B563" s="14" t="s">
        <v>199</v>
      </c>
      <c r="C563" s="14"/>
      <c r="D563" s="22" t="s">
        <v>1213</v>
      </c>
      <c r="E563" s="15" t="s">
        <v>54</v>
      </c>
      <c r="F563" s="48">
        <v>120</v>
      </c>
      <c r="G563" s="49">
        <v>93.893396453999998</v>
      </c>
      <c r="H563" s="50">
        <v>0.28920000000000001</v>
      </c>
      <c r="I563" s="69">
        <f t="shared" si="163"/>
        <v>121.04736670849681</v>
      </c>
      <c r="J563" s="30">
        <f t="shared" si="164"/>
        <v>0</v>
      </c>
      <c r="K563" s="29">
        <f t="shared" si="165"/>
        <v>121.04736670849681</v>
      </c>
      <c r="L563" s="47">
        <f t="shared" si="166"/>
        <v>14525.684005019617</v>
      </c>
      <c r="M563" s="81"/>
      <c r="N563" s="96"/>
    </row>
    <row r="564" spans="1:14" ht="22.5">
      <c r="A564" s="97" t="s">
        <v>1214</v>
      </c>
      <c r="B564" s="14" t="s">
        <v>199</v>
      </c>
      <c r="C564" s="14"/>
      <c r="D564" s="22" t="s">
        <v>1215</v>
      </c>
      <c r="E564" s="15" t="s">
        <v>54</v>
      </c>
      <c r="F564" s="48">
        <v>24</v>
      </c>
      <c r="G564" s="49">
        <v>46.687018950000002</v>
      </c>
      <c r="H564" s="50">
        <v>0.28920000000000001</v>
      </c>
      <c r="I564" s="69">
        <f t="shared" si="163"/>
        <v>60.188904830340007</v>
      </c>
      <c r="J564" s="30">
        <f t="shared" si="164"/>
        <v>0</v>
      </c>
      <c r="K564" s="29">
        <f t="shared" si="165"/>
        <v>60.188904830340007</v>
      </c>
      <c r="L564" s="47">
        <f t="shared" si="166"/>
        <v>1444.5337159281603</v>
      </c>
      <c r="M564" s="81"/>
      <c r="N564" s="96"/>
    </row>
    <row r="565" spans="1:14" ht="22.5">
      <c r="A565" s="97" t="s">
        <v>1216</v>
      </c>
      <c r="B565" s="14" t="s">
        <v>199</v>
      </c>
      <c r="C565" s="14"/>
      <c r="D565" s="22" t="s">
        <v>1217</v>
      </c>
      <c r="E565" s="15" t="s">
        <v>54</v>
      </c>
      <c r="F565" s="48">
        <v>498</v>
      </c>
      <c r="G565" s="49">
        <v>52.598866319999999</v>
      </c>
      <c r="H565" s="50">
        <v>0.28920000000000001</v>
      </c>
      <c r="I565" s="69">
        <f t="shared" si="163"/>
        <v>67.810458459744012</v>
      </c>
      <c r="J565" s="30">
        <f t="shared" si="164"/>
        <v>0</v>
      </c>
      <c r="K565" s="29">
        <f t="shared" si="165"/>
        <v>67.810458459744012</v>
      </c>
      <c r="L565" s="47">
        <f t="shared" si="166"/>
        <v>33769.608312952521</v>
      </c>
      <c r="M565" s="81"/>
      <c r="N565" s="96"/>
    </row>
    <row r="566" spans="1:14" ht="45">
      <c r="A566" s="97" t="s">
        <v>1218</v>
      </c>
      <c r="B566" s="14" t="s">
        <v>199</v>
      </c>
      <c r="C566" s="14"/>
      <c r="D566" s="22" t="s">
        <v>1219</v>
      </c>
      <c r="E566" s="15" t="s">
        <v>54</v>
      </c>
      <c r="F566" s="48">
        <v>2</v>
      </c>
      <c r="G566" s="49">
        <v>421.86279821400001</v>
      </c>
      <c r="H566" s="50">
        <v>0.28920000000000001</v>
      </c>
      <c r="I566" s="69">
        <f t="shared" si="163"/>
        <v>543.86551945748886</v>
      </c>
      <c r="J566" s="30">
        <f t="shared" si="164"/>
        <v>0</v>
      </c>
      <c r="K566" s="29">
        <f t="shared" si="165"/>
        <v>543.86551945748886</v>
      </c>
      <c r="L566" s="47">
        <f t="shared" si="166"/>
        <v>1087.7310389149777</v>
      </c>
      <c r="M566" s="81"/>
      <c r="N566" s="96"/>
    </row>
    <row r="567" spans="1:14" ht="22.5">
      <c r="A567" s="97" t="s">
        <v>1220</v>
      </c>
      <c r="B567" s="14" t="s">
        <v>199</v>
      </c>
      <c r="C567" s="14"/>
      <c r="D567" s="22" t="s">
        <v>1221</v>
      </c>
      <c r="E567" s="15" t="s">
        <v>54</v>
      </c>
      <c r="F567" s="48">
        <v>8</v>
      </c>
      <c r="G567" s="49">
        <v>81.495092249999999</v>
      </c>
      <c r="H567" s="50">
        <v>0.28920000000000001</v>
      </c>
      <c r="I567" s="69">
        <f t="shared" si="163"/>
        <v>105.06347292870001</v>
      </c>
      <c r="J567" s="30">
        <f t="shared" si="164"/>
        <v>0</v>
      </c>
      <c r="K567" s="29">
        <f t="shared" si="165"/>
        <v>105.06347292870001</v>
      </c>
      <c r="L567" s="47">
        <f t="shared" si="166"/>
        <v>840.50778342960007</v>
      </c>
      <c r="M567" s="81"/>
      <c r="N567" s="96"/>
    </row>
    <row r="568" spans="1:14" ht="15">
      <c r="A568" s="97" t="s">
        <v>1222</v>
      </c>
      <c r="B568" s="14" t="s">
        <v>199</v>
      </c>
      <c r="C568" s="14"/>
      <c r="D568" s="22" t="s">
        <v>1223</v>
      </c>
      <c r="E568" s="15" t="s">
        <v>54</v>
      </c>
      <c r="F568" s="48">
        <v>8</v>
      </c>
      <c r="G568" s="49">
        <v>16.310068632</v>
      </c>
      <c r="H568" s="50">
        <v>0.28920000000000001</v>
      </c>
      <c r="I568" s="69">
        <f t="shared" si="163"/>
        <v>21.026940480374403</v>
      </c>
      <c r="J568" s="30">
        <f t="shared" si="164"/>
        <v>0</v>
      </c>
      <c r="K568" s="29">
        <f t="shared" si="165"/>
        <v>21.026940480374403</v>
      </c>
      <c r="L568" s="47">
        <f t="shared" si="166"/>
        <v>168.21552384299522</v>
      </c>
      <c r="M568" s="81"/>
      <c r="N568" s="96"/>
    </row>
    <row r="569" spans="1:14" ht="15">
      <c r="A569" s="95" t="s">
        <v>1224</v>
      </c>
      <c r="B569" s="21"/>
      <c r="C569" s="21"/>
      <c r="D569" s="52" t="s">
        <v>1225</v>
      </c>
      <c r="E569" s="23"/>
      <c r="F569" s="53"/>
      <c r="G569" s="54"/>
      <c r="H569" s="55"/>
      <c r="I569" s="56"/>
      <c r="J569" s="57"/>
      <c r="K569" s="37"/>
      <c r="L569" s="58"/>
      <c r="M569" s="76">
        <f>SUM(L570:L575)</f>
        <v>1025474.2218019088</v>
      </c>
      <c r="N569" s="96"/>
    </row>
    <row r="570" spans="1:14" ht="15">
      <c r="A570" s="97" t="s">
        <v>1226</v>
      </c>
      <c r="B570" s="14" t="s">
        <v>199</v>
      </c>
      <c r="C570" s="14"/>
      <c r="D570" s="22" t="s">
        <v>1227</v>
      </c>
      <c r="E570" s="15" t="s">
        <v>111</v>
      </c>
      <c r="F570" s="48">
        <v>14200</v>
      </c>
      <c r="G570" s="49">
        <v>39.637002834</v>
      </c>
      <c r="H570" s="50">
        <v>0.28920000000000001</v>
      </c>
      <c r="I570" s="69">
        <f t="shared" ref="I570:I575" si="167">G570*(1+H570)</f>
        <v>51.100024053592804</v>
      </c>
      <c r="J570" s="30">
        <f t="shared" ref="J570:J575" si="168">$J$706</f>
        <v>0</v>
      </c>
      <c r="K570" s="29">
        <f t="shared" ref="K570:K575" si="169">I570*(1-J570)</f>
        <v>51.100024053592804</v>
      </c>
      <c r="L570" s="47">
        <f t="shared" ref="L570:L575" si="170">K570*F570</f>
        <v>725620.34156101779</v>
      </c>
      <c r="M570" s="81"/>
      <c r="N570" s="96"/>
    </row>
    <row r="571" spans="1:14" ht="22.5">
      <c r="A571" s="97" t="s">
        <v>1228</v>
      </c>
      <c r="B571" s="14" t="s">
        <v>199</v>
      </c>
      <c r="C571" s="14"/>
      <c r="D571" s="22" t="s">
        <v>1229</v>
      </c>
      <c r="E571" s="15" t="s">
        <v>46</v>
      </c>
      <c r="F571" s="48">
        <v>332</v>
      </c>
      <c r="G571" s="49">
        <v>96.865895412</v>
      </c>
      <c r="H571" s="50">
        <v>0.28920000000000001</v>
      </c>
      <c r="I571" s="69">
        <f t="shared" si="167"/>
        <v>124.87951236515042</v>
      </c>
      <c r="J571" s="30">
        <f t="shared" si="168"/>
        <v>0</v>
      </c>
      <c r="K571" s="29">
        <f t="shared" si="169"/>
        <v>124.87951236515042</v>
      </c>
      <c r="L571" s="47">
        <f t="shared" si="170"/>
        <v>41459.998105229941</v>
      </c>
      <c r="M571" s="81"/>
      <c r="N571" s="96"/>
    </row>
    <row r="572" spans="1:14" ht="22.5">
      <c r="A572" s="97" t="s">
        <v>1230</v>
      </c>
      <c r="B572" s="14" t="s">
        <v>199</v>
      </c>
      <c r="C572" s="14"/>
      <c r="D572" s="22" t="s">
        <v>1231</v>
      </c>
      <c r="E572" s="15" t="s">
        <v>46</v>
      </c>
      <c r="F572" s="48">
        <v>111</v>
      </c>
      <c r="G572" s="49">
        <v>112.358250576</v>
      </c>
      <c r="H572" s="50">
        <v>0.28920000000000001</v>
      </c>
      <c r="I572" s="69">
        <f t="shared" si="167"/>
        <v>144.85225664257922</v>
      </c>
      <c r="J572" s="30">
        <f t="shared" si="168"/>
        <v>0</v>
      </c>
      <c r="K572" s="29">
        <f t="shared" si="169"/>
        <v>144.85225664257922</v>
      </c>
      <c r="L572" s="47">
        <f t="shared" si="170"/>
        <v>16078.600487326294</v>
      </c>
      <c r="M572" s="81"/>
      <c r="N572" s="96"/>
    </row>
    <row r="573" spans="1:14" ht="22.5">
      <c r="A573" s="97" t="s">
        <v>1232</v>
      </c>
      <c r="B573" s="14" t="s">
        <v>199</v>
      </c>
      <c r="C573" s="14"/>
      <c r="D573" s="22" t="s">
        <v>1233</v>
      </c>
      <c r="E573" s="15" t="s">
        <v>46</v>
      </c>
      <c r="F573" s="48">
        <v>355</v>
      </c>
      <c r="G573" s="49">
        <v>127.839555558</v>
      </c>
      <c r="H573" s="50">
        <v>0.28920000000000001</v>
      </c>
      <c r="I573" s="69">
        <f t="shared" si="167"/>
        <v>164.81075502537362</v>
      </c>
      <c r="J573" s="30">
        <f t="shared" si="168"/>
        <v>0</v>
      </c>
      <c r="K573" s="29">
        <f t="shared" si="169"/>
        <v>164.81075502537362</v>
      </c>
      <c r="L573" s="47">
        <f t="shared" si="170"/>
        <v>58507.818034007636</v>
      </c>
      <c r="M573" s="81"/>
      <c r="N573" s="96"/>
    </row>
    <row r="574" spans="1:14" ht="22.5">
      <c r="A574" s="97" t="s">
        <v>1234</v>
      </c>
      <c r="B574" s="14" t="s">
        <v>199</v>
      </c>
      <c r="C574" s="14"/>
      <c r="D574" s="22" t="s">
        <v>1235</v>
      </c>
      <c r="E574" s="15" t="s">
        <v>46</v>
      </c>
      <c r="F574" s="48">
        <v>135</v>
      </c>
      <c r="G574" s="49">
        <v>143.30981035799999</v>
      </c>
      <c r="H574" s="50">
        <v>0.28920000000000001</v>
      </c>
      <c r="I574" s="69">
        <f t="shared" si="167"/>
        <v>184.7550075135336</v>
      </c>
      <c r="J574" s="30">
        <f t="shared" si="168"/>
        <v>0</v>
      </c>
      <c r="K574" s="29">
        <f t="shared" si="169"/>
        <v>184.7550075135336</v>
      </c>
      <c r="L574" s="47">
        <f t="shared" si="170"/>
        <v>24941.926014327037</v>
      </c>
      <c r="M574" s="81"/>
      <c r="N574" s="96"/>
    </row>
    <row r="575" spans="1:14" ht="22.5">
      <c r="A575" s="97" t="s">
        <v>1236</v>
      </c>
      <c r="B575" s="14" t="s">
        <v>199</v>
      </c>
      <c r="C575" s="14"/>
      <c r="D575" s="22" t="s">
        <v>1237</v>
      </c>
      <c r="E575" s="15" t="s">
        <v>54</v>
      </c>
      <c r="F575" s="48">
        <v>326</v>
      </c>
      <c r="G575" s="49">
        <v>378</v>
      </c>
      <c r="H575" s="50">
        <v>0.28920000000000001</v>
      </c>
      <c r="I575" s="69">
        <f t="shared" si="167"/>
        <v>487.31760000000003</v>
      </c>
      <c r="J575" s="30">
        <f t="shared" si="168"/>
        <v>0</v>
      </c>
      <c r="K575" s="29">
        <f t="shared" si="169"/>
        <v>487.31760000000003</v>
      </c>
      <c r="L575" s="47">
        <f t="shared" si="170"/>
        <v>158865.53760000001</v>
      </c>
      <c r="M575" s="81"/>
      <c r="N575" s="96"/>
    </row>
    <row r="576" spans="1:14" ht="22.5">
      <c r="A576" s="95" t="s">
        <v>1238</v>
      </c>
      <c r="B576" s="21"/>
      <c r="C576" s="21"/>
      <c r="D576" s="52" t="s">
        <v>1239</v>
      </c>
      <c r="E576" s="23"/>
      <c r="F576" s="53"/>
      <c r="G576" s="54"/>
      <c r="H576" s="55"/>
      <c r="I576" s="56"/>
      <c r="J576" s="57"/>
      <c r="K576" s="37"/>
      <c r="L576" s="58"/>
      <c r="M576" s="76">
        <f>SUM(L577:L581)</f>
        <v>517353.45367424213</v>
      </c>
      <c r="N576" s="96"/>
    </row>
    <row r="577" spans="1:14" ht="15">
      <c r="A577" s="97" t="s">
        <v>1240</v>
      </c>
      <c r="B577" s="14" t="s">
        <v>199</v>
      </c>
      <c r="C577" s="14"/>
      <c r="D577" s="22" t="s">
        <v>1241</v>
      </c>
      <c r="E577" s="15" t="s">
        <v>54</v>
      </c>
      <c r="F577" s="48">
        <v>4</v>
      </c>
      <c r="G577" s="49">
        <v>47716.177650570004</v>
      </c>
      <c r="H577" s="50">
        <v>0.28920000000000001</v>
      </c>
      <c r="I577" s="69">
        <f t="shared" ref="I577:I581" si="171">G577*(1+H577)</f>
        <v>61515.696227114851</v>
      </c>
      <c r="J577" s="30">
        <f>$J$706</f>
        <v>0</v>
      </c>
      <c r="K577" s="29">
        <f t="shared" ref="K577:K581" si="172">I577*(1-J577)</f>
        <v>61515.696227114851</v>
      </c>
      <c r="L577" s="47">
        <f t="shared" ref="L577:L581" si="173">K577*F577</f>
        <v>246062.78490845941</v>
      </c>
      <c r="M577" s="81"/>
      <c r="N577" s="96"/>
    </row>
    <row r="578" spans="1:14" ht="15">
      <c r="A578" s="97" t="s">
        <v>1242</v>
      </c>
      <c r="B578" s="14" t="s">
        <v>199</v>
      </c>
      <c r="C578" s="14"/>
      <c r="D578" s="22" t="s">
        <v>1243</v>
      </c>
      <c r="E578" s="15" t="s">
        <v>54</v>
      </c>
      <c r="F578" s="48">
        <v>2</v>
      </c>
      <c r="G578" s="49">
        <v>1342.011453354</v>
      </c>
      <c r="H578" s="50">
        <v>0.28920000000000001</v>
      </c>
      <c r="I578" s="69">
        <f t="shared" si="171"/>
        <v>1730.1211656639769</v>
      </c>
      <c r="J578" s="30">
        <f>$J$706</f>
        <v>0</v>
      </c>
      <c r="K578" s="29">
        <f t="shared" si="172"/>
        <v>1730.1211656639769</v>
      </c>
      <c r="L578" s="47">
        <f t="shared" si="173"/>
        <v>3460.2423313279537</v>
      </c>
      <c r="M578" s="81"/>
      <c r="N578" s="96"/>
    </row>
    <row r="579" spans="1:14" ht="15">
      <c r="A579" s="97" t="s">
        <v>1244</v>
      </c>
      <c r="B579" s="14" t="s">
        <v>199</v>
      </c>
      <c r="C579" s="14"/>
      <c r="D579" s="22" t="s">
        <v>1245</v>
      </c>
      <c r="E579" s="15" t="s">
        <v>54</v>
      </c>
      <c r="F579" s="48">
        <v>2</v>
      </c>
      <c r="G579" s="49">
        <v>45276.054360966002</v>
      </c>
      <c r="H579" s="50">
        <v>0.28920000000000001</v>
      </c>
      <c r="I579" s="69">
        <f t="shared" si="171"/>
        <v>58369.889282157375</v>
      </c>
      <c r="J579" s="30">
        <f>$J$706</f>
        <v>0</v>
      </c>
      <c r="K579" s="29">
        <f t="shared" si="172"/>
        <v>58369.889282157375</v>
      </c>
      <c r="L579" s="47">
        <f t="shared" si="173"/>
        <v>116739.77856431475</v>
      </c>
      <c r="M579" s="81"/>
      <c r="N579" s="96"/>
    </row>
    <row r="580" spans="1:14" ht="15">
      <c r="A580" s="97" t="s">
        <v>1246</v>
      </c>
      <c r="B580" s="14" t="s">
        <v>199</v>
      </c>
      <c r="C580" s="14"/>
      <c r="D580" s="22" t="s">
        <v>1247</v>
      </c>
      <c r="E580" s="15" t="s">
        <v>54</v>
      </c>
      <c r="F580" s="48">
        <v>2</v>
      </c>
      <c r="G580" s="49">
        <v>36220.850118882001</v>
      </c>
      <c r="H580" s="50">
        <v>0.28920000000000001</v>
      </c>
      <c r="I580" s="69">
        <f t="shared" si="171"/>
        <v>46695.91997326268</v>
      </c>
      <c r="J580" s="30">
        <f>$J$706</f>
        <v>0</v>
      </c>
      <c r="K580" s="29">
        <f t="shared" si="172"/>
        <v>46695.91997326268</v>
      </c>
      <c r="L580" s="47">
        <f t="shared" si="173"/>
        <v>93391.839946525361</v>
      </c>
      <c r="M580" s="81"/>
      <c r="N580" s="96"/>
    </row>
    <row r="581" spans="1:14" ht="15">
      <c r="A581" s="97" t="s">
        <v>1248</v>
      </c>
      <c r="B581" s="14" t="s">
        <v>199</v>
      </c>
      <c r="C581" s="14"/>
      <c r="D581" s="22" t="s">
        <v>1249</v>
      </c>
      <c r="E581" s="15" t="s">
        <v>54</v>
      </c>
      <c r="F581" s="48">
        <v>2</v>
      </c>
      <c r="G581" s="49">
        <v>22377.756718746001</v>
      </c>
      <c r="H581" s="50">
        <v>0.28920000000000001</v>
      </c>
      <c r="I581" s="69">
        <f t="shared" si="171"/>
        <v>28849.403961807348</v>
      </c>
      <c r="J581" s="30">
        <f>$J$706</f>
        <v>0</v>
      </c>
      <c r="K581" s="29">
        <f t="shared" si="172"/>
        <v>28849.403961807348</v>
      </c>
      <c r="L581" s="47">
        <f t="shared" si="173"/>
        <v>57698.807923614695</v>
      </c>
      <c r="M581" s="81"/>
      <c r="N581" s="96"/>
    </row>
    <row r="582" spans="1:14" ht="15">
      <c r="A582" s="95" t="s">
        <v>1250</v>
      </c>
      <c r="B582" s="21"/>
      <c r="C582" s="21"/>
      <c r="D582" s="52" t="s">
        <v>862</v>
      </c>
      <c r="E582" s="23"/>
      <c r="F582" s="53"/>
      <c r="G582" s="54"/>
      <c r="H582" s="55"/>
      <c r="I582" s="56"/>
      <c r="J582" s="57"/>
      <c r="K582" s="37"/>
      <c r="L582" s="58"/>
      <c r="M582" s="76">
        <f>SUM(L583:L593)</f>
        <v>5518764.0526860468</v>
      </c>
      <c r="N582" s="96"/>
    </row>
    <row r="583" spans="1:14" ht="22.5">
      <c r="A583" s="97" t="s">
        <v>1251</v>
      </c>
      <c r="B583" s="14" t="s">
        <v>32</v>
      </c>
      <c r="C583" s="14">
        <v>70214</v>
      </c>
      <c r="D583" s="22" t="s">
        <v>1252</v>
      </c>
      <c r="E583" s="15" t="s">
        <v>54</v>
      </c>
      <c r="F583" s="48">
        <v>6</v>
      </c>
      <c r="G583" s="49">
        <v>329998.74</v>
      </c>
      <c r="H583" s="50">
        <v>0.16819999999999999</v>
      </c>
      <c r="I583" s="69">
        <f t="shared" ref="I583:I593" si="174">G583*(1+H583)</f>
        <v>385504.52806799999</v>
      </c>
      <c r="J583" s="30">
        <f t="shared" ref="J583:J593" si="175">$J$706</f>
        <v>0</v>
      </c>
      <c r="K583" s="29">
        <f t="shared" ref="K583:K593" si="176">I583*(1-J583)</f>
        <v>385504.52806799999</v>
      </c>
      <c r="L583" s="47">
        <f t="shared" ref="L583:L593" si="177">K583*F583</f>
        <v>2313027.1684079999</v>
      </c>
      <c r="M583" s="81"/>
      <c r="N583" s="96"/>
    </row>
    <row r="584" spans="1:14" ht="15">
      <c r="A584" s="97" t="s">
        <v>1253</v>
      </c>
      <c r="B584" s="14" t="s">
        <v>199</v>
      </c>
      <c r="C584" s="14"/>
      <c r="D584" s="22" t="s">
        <v>1254</v>
      </c>
      <c r="E584" s="15" t="s">
        <v>54</v>
      </c>
      <c r="F584" s="48">
        <v>2</v>
      </c>
      <c r="G584" s="49">
        <v>2803</v>
      </c>
      <c r="H584" s="50">
        <v>0.16819999999999999</v>
      </c>
      <c r="I584" s="69">
        <f t="shared" si="174"/>
        <v>3274.4645999999998</v>
      </c>
      <c r="J584" s="30">
        <f t="shared" si="175"/>
        <v>0</v>
      </c>
      <c r="K584" s="29">
        <f t="shared" si="176"/>
        <v>3274.4645999999998</v>
      </c>
      <c r="L584" s="47">
        <f t="shared" si="177"/>
        <v>6548.9291999999996</v>
      </c>
      <c r="M584" s="81"/>
      <c r="N584" s="96"/>
    </row>
    <row r="585" spans="1:14" ht="15">
      <c r="A585" s="97" t="s">
        <v>1255</v>
      </c>
      <c r="B585" s="14" t="s">
        <v>199</v>
      </c>
      <c r="C585" s="14"/>
      <c r="D585" s="22" t="s">
        <v>1256</v>
      </c>
      <c r="E585" s="15" t="s">
        <v>54</v>
      </c>
      <c r="F585" s="48">
        <v>7</v>
      </c>
      <c r="G585" s="49">
        <v>4608.22</v>
      </c>
      <c r="H585" s="50">
        <v>0.16819999999999999</v>
      </c>
      <c r="I585" s="69">
        <f t="shared" si="174"/>
        <v>5383.322604</v>
      </c>
      <c r="J585" s="30">
        <f t="shared" si="175"/>
        <v>0</v>
      </c>
      <c r="K585" s="29">
        <f t="shared" si="176"/>
        <v>5383.322604</v>
      </c>
      <c r="L585" s="47">
        <f t="shared" si="177"/>
        <v>37683.258227999999</v>
      </c>
      <c r="M585" s="81"/>
      <c r="N585" s="96"/>
    </row>
    <row r="586" spans="1:14" ht="15">
      <c r="A586" s="97" t="s">
        <v>1257</v>
      </c>
      <c r="B586" s="14" t="s">
        <v>199</v>
      </c>
      <c r="C586" s="14"/>
      <c r="D586" s="22" t="s">
        <v>1258</v>
      </c>
      <c r="E586" s="15" t="s">
        <v>54</v>
      </c>
      <c r="F586" s="48">
        <v>1</v>
      </c>
      <c r="G586" s="49">
        <v>4278.4439769720002</v>
      </c>
      <c r="H586" s="50">
        <v>0.16819999999999999</v>
      </c>
      <c r="I586" s="69">
        <f t="shared" si="174"/>
        <v>4998.0782538986905</v>
      </c>
      <c r="J586" s="30">
        <f t="shared" si="175"/>
        <v>0</v>
      </c>
      <c r="K586" s="29">
        <f t="shared" si="176"/>
        <v>4998.0782538986905</v>
      </c>
      <c r="L586" s="47">
        <f t="shared" si="177"/>
        <v>4998.0782538986905</v>
      </c>
      <c r="M586" s="81"/>
      <c r="N586" s="96"/>
    </row>
    <row r="587" spans="1:14" ht="15">
      <c r="A587" s="97" t="s">
        <v>1259</v>
      </c>
      <c r="B587" s="14" t="s">
        <v>199</v>
      </c>
      <c r="C587" s="14"/>
      <c r="D587" s="22" t="s">
        <v>1260</v>
      </c>
      <c r="E587" s="15" t="s">
        <v>54</v>
      </c>
      <c r="F587" s="48">
        <v>102</v>
      </c>
      <c r="G587" s="49">
        <v>5096.7793736639996</v>
      </c>
      <c r="H587" s="50">
        <v>0.16819999999999999</v>
      </c>
      <c r="I587" s="69">
        <f t="shared" si="174"/>
        <v>5954.057664314284</v>
      </c>
      <c r="J587" s="30">
        <f t="shared" si="175"/>
        <v>0</v>
      </c>
      <c r="K587" s="29">
        <f t="shared" si="176"/>
        <v>5954.057664314284</v>
      </c>
      <c r="L587" s="47">
        <f t="shared" si="177"/>
        <v>607313.88176005695</v>
      </c>
      <c r="M587" s="81"/>
      <c r="N587" s="96"/>
    </row>
    <row r="588" spans="1:14" ht="15">
      <c r="A588" s="97" t="s">
        <v>1261</v>
      </c>
      <c r="B588" s="14" t="s">
        <v>199</v>
      </c>
      <c r="C588" s="14"/>
      <c r="D588" s="22" t="s">
        <v>1262</v>
      </c>
      <c r="E588" s="15" t="s">
        <v>54</v>
      </c>
      <c r="F588" s="48">
        <v>23</v>
      </c>
      <c r="G588" s="49">
        <v>6070.9639801140002</v>
      </c>
      <c r="H588" s="50">
        <v>0.16819999999999999</v>
      </c>
      <c r="I588" s="69">
        <f t="shared" si="174"/>
        <v>7092.100121569174</v>
      </c>
      <c r="J588" s="30">
        <f t="shared" si="175"/>
        <v>0</v>
      </c>
      <c r="K588" s="29">
        <f t="shared" si="176"/>
        <v>7092.100121569174</v>
      </c>
      <c r="L588" s="47">
        <f t="shared" si="177"/>
        <v>163118.30279609101</v>
      </c>
      <c r="M588" s="81"/>
      <c r="N588" s="96"/>
    </row>
    <row r="589" spans="1:14" ht="15">
      <c r="A589" s="97" t="s">
        <v>1263</v>
      </c>
      <c r="B589" s="14" t="s">
        <v>199</v>
      </c>
      <c r="C589" s="14"/>
      <c r="D589" s="22" t="s">
        <v>1264</v>
      </c>
      <c r="E589" s="15" t="s">
        <v>54</v>
      </c>
      <c r="F589" s="48">
        <v>179</v>
      </c>
      <c r="G589" s="49">
        <v>6998.44</v>
      </c>
      <c r="H589" s="50">
        <v>0.16819999999999999</v>
      </c>
      <c r="I589" s="69">
        <f t="shared" si="174"/>
        <v>8175.5776079999987</v>
      </c>
      <c r="J589" s="30">
        <f t="shared" si="175"/>
        <v>0</v>
      </c>
      <c r="K589" s="29">
        <f t="shared" si="176"/>
        <v>8175.5776079999987</v>
      </c>
      <c r="L589" s="47">
        <f t="shared" si="177"/>
        <v>1463428.3918319999</v>
      </c>
      <c r="M589" s="81"/>
      <c r="N589" s="96"/>
    </row>
    <row r="590" spans="1:14" ht="15">
      <c r="A590" s="97" t="s">
        <v>1265</v>
      </c>
      <c r="B590" s="14" t="s">
        <v>199</v>
      </c>
      <c r="C590" s="14"/>
      <c r="D590" s="22" t="s">
        <v>1266</v>
      </c>
      <c r="E590" s="15" t="s">
        <v>54</v>
      </c>
      <c r="F590" s="48">
        <v>14</v>
      </c>
      <c r="G590" s="49">
        <v>21214.66</v>
      </c>
      <c r="H590" s="50">
        <v>0.16819999999999999</v>
      </c>
      <c r="I590" s="69">
        <f t="shared" si="174"/>
        <v>24782.965811999999</v>
      </c>
      <c r="J590" s="30">
        <f t="shared" si="175"/>
        <v>0</v>
      </c>
      <c r="K590" s="29">
        <f t="shared" si="176"/>
        <v>24782.965811999999</v>
      </c>
      <c r="L590" s="47">
        <f t="shared" si="177"/>
        <v>346961.52136799996</v>
      </c>
      <c r="M590" s="81"/>
      <c r="N590" s="96"/>
    </row>
    <row r="591" spans="1:14" ht="15">
      <c r="A591" s="97" t="s">
        <v>1267</v>
      </c>
      <c r="B591" s="14" t="s">
        <v>199</v>
      </c>
      <c r="C591" s="14"/>
      <c r="D591" s="22" t="s">
        <v>1268</v>
      </c>
      <c r="E591" s="15" t="s">
        <v>54</v>
      </c>
      <c r="F591" s="48">
        <v>1</v>
      </c>
      <c r="G591" s="49">
        <v>24666.12</v>
      </c>
      <c r="H591" s="50">
        <v>0.16819999999999999</v>
      </c>
      <c r="I591" s="69">
        <f t="shared" si="174"/>
        <v>28814.961383999995</v>
      </c>
      <c r="J591" s="30">
        <f t="shared" si="175"/>
        <v>0</v>
      </c>
      <c r="K591" s="29">
        <f t="shared" si="176"/>
        <v>28814.961383999995</v>
      </c>
      <c r="L591" s="47">
        <f t="shared" si="177"/>
        <v>28814.961383999995</v>
      </c>
      <c r="M591" s="81"/>
      <c r="N591" s="96"/>
    </row>
    <row r="592" spans="1:14" ht="15">
      <c r="A592" s="97" t="s">
        <v>1269</v>
      </c>
      <c r="B592" s="14" t="s">
        <v>199</v>
      </c>
      <c r="C592" s="14"/>
      <c r="D592" s="22" t="s">
        <v>1270</v>
      </c>
      <c r="E592" s="15" t="s">
        <v>54</v>
      </c>
      <c r="F592" s="48">
        <v>1</v>
      </c>
      <c r="G592" s="49">
        <v>26102</v>
      </c>
      <c r="H592" s="50">
        <v>0.16819999999999999</v>
      </c>
      <c r="I592" s="69">
        <f t="shared" si="174"/>
        <v>30492.356399999997</v>
      </c>
      <c r="J592" s="30">
        <f t="shared" si="175"/>
        <v>0</v>
      </c>
      <c r="K592" s="29">
        <f t="shared" si="176"/>
        <v>30492.356399999997</v>
      </c>
      <c r="L592" s="47">
        <f t="shared" si="177"/>
        <v>30492.356399999997</v>
      </c>
      <c r="M592" s="81"/>
      <c r="N592" s="96"/>
    </row>
    <row r="593" spans="1:14" ht="15">
      <c r="A593" s="97" t="s">
        <v>1271</v>
      </c>
      <c r="B593" s="14" t="s">
        <v>199</v>
      </c>
      <c r="C593" s="14"/>
      <c r="D593" s="22" t="s">
        <v>1272</v>
      </c>
      <c r="E593" s="15" t="s">
        <v>54</v>
      </c>
      <c r="F593" s="48">
        <v>13</v>
      </c>
      <c r="G593" s="49">
        <v>34002.160000000003</v>
      </c>
      <c r="H593" s="50">
        <v>0.16819999999999999</v>
      </c>
      <c r="I593" s="69">
        <f t="shared" si="174"/>
        <v>39721.323312</v>
      </c>
      <c r="J593" s="30">
        <f t="shared" si="175"/>
        <v>0</v>
      </c>
      <c r="K593" s="29">
        <f t="shared" si="176"/>
        <v>39721.323312</v>
      </c>
      <c r="L593" s="47">
        <f t="shared" si="177"/>
        <v>516377.203056</v>
      </c>
      <c r="M593" s="81"/>
      <c r="N593" s="96"/>
    </row>
    <row r="594" spans="1:14" ht="22.5">
      <c r="A594" s="95" t="s">
        <v>1273</v>
      </c>
      <c r="B594" s="21"/>
      <c r="C594" s="21"/>
      <c r="D594" s="52" t="s">
        <v>1274</v>
      </c>
      <c r="E594" s="23"/>
      <c r="F594" s="53"/>
      <c r="G594" s="54"/>
      <c r="H594" s="55"/>
      <c r="I594" s="56"/>
      <c r="J594" s="57"/>
      <c r="K594" s="37"/>
      <c r="L594" s="58"/>
      <c r="M594" s="76">
        <f>SUM(L595)</f>
        <v>2062720.0000000002</v>
      </c>
      <c r="N594" s="96"/>
    </row>
    <row r="595" spans="1:14" ht="56.25">
      <c r="A595" s="97" t="s">
        <v>1275</v>
      </c>
      <c r="B595" s="14" t="s">
        <v>199</v>
      </c>
      <c r="C595" s="14"/>
      <c r="D595" s="22" t="s">
        <v>1276</v>
      </c>
      <c r="E595" s="15" t="s">
        <v>54</v>
      </c>
      <c r="F595" s="48">
        <v>1</v>
      </c>
      <c r="G595" s="49">
        <v>1600000</v>
      </c>
      <c r="H595" s="50">
        <v>0.28920000000000001</v>
      </c>
      <c r="I595" s="69">
        <f t="shared" ref="I595" si="178">G595*(1+H595)</f>
        <v>2062720.0000000002</v>
      </c>
      <c r="J595" s="30">
        <f>$J$706</f>
        <v>0</v>
      </c>
      <c r="K595" s="29">
        <f t="shared" ref="K595" si="179">I595*(1-J595)</f>
        <v>2062720.0000000002</v>
      </c>
      <c r="L595" s="47">
        <f t="shared" ref="L595" si="180">K595*F595</f>
        <v>2062720.0000000002</v>
      </c>
      <c r="M595" s="81"/>
      <c r="N595" s="96"/>
    </row>
    <row r="596" spans="1:14" ht="15">
      <c r="A596" s="98" t="s">
        <v>1518</v>
      </c>
      <c r="B596" s="35"/>
      <c r="C596" s="35"/>
      <c r="D596" s="59" t="s">
        <v>1277</v>
      </c>
      <c r="E596" s="36"/>
      <c r="F596" s="60"/>
      <c r="G596" s="61"/>
      <c r="H596" s="62"/>
      <c r="I596" s="63"/>
      <c r="J596" s="64"/>
      <c r="K596" s="65"/>
      <c r="L596" s="66"/>
      <c r="M596" s="82"/>
      <c r="N596" s="99">
        <f>SUM(M597:M627)</f>
        <v>9410357.1992637031</v>
      </c>
    </row>
    <row r="597" spans="1:14" ht="15">
      <c r="A597" s="95" t="s">
        <v>1278</v>
      </c>
      <c r="B597" s="21"/>
      <c r="C597" s="21"/>
      <c r="D597" s="52" t="s">
        <v>1279</v>
      </c>
      <c r="E597" s="23"/>
      <c r="F597" s="53"/>
      <c r="G597" s="54"/>
      <c r="H597" s="55"/>
      <c r="I597" s="56"/>
      <c r="J597" s="57"/>
      <c r="K597" s="37"/>
      <c r="L597" s="58"/>
      <c r="M597" s="76">
        <f>SUM(L598:L603)</f>
        <v>3746884.0161439967</v>
      </c>
      <c r="N597" s="96"/>
    </row>
    <row r="598" spans="1:14" ht="33.75">
      <c r="A598" s="97" t="s">
        <v>1280</v>
      </c>
      <c r="B598" s="14" t="s">
        <v>39</v>
      </c>
      <c r="C598" s="14" t="s">
        <v>1281</v>
      </c>
      <c r="D598" s="22" t="s">
        <v>1282</v>
      </c>
      <c r="E598" s="15" t="s">
        <v>34</v>
      </c>
      <c r="F598" s="48">
        <v>1774.44</v>
      </c>
      <c r="G598" s="49">
        <v>46.66</v>
      </c>
      <c r="H598" s="50">
        <v>0.28920000000000001</v>
      </c>
      <c r="I598" s="69">
        <f t="shared" ref="I598:I603" si="181">G598*(1+H598)</f>
        <v>60.154071999999999</v>
      </c>
      <c r="J598" s="30">
        <f t="shared" ref="J598:J603" si="182">$J$706</f>
        <v>0</v>
      </c>
      <c r="K598" s="29">
        <f t="shared" ref="K598:K603" si="183">I598*(1-J598)</f>
        <v>60.154071999999999</v>
      </c>
      <c r="L598" s="47">
        <f t="shared" ref="L598:L603" si="184">K598*F598</f>
        <v>106739.79151968</v>
      </c>
      <c r="M598" s="81"/>
      <c r="N598" s="96"/>
    </row>
    <row r="599" spans="1:14" ht="45">
      <c r="A599" s="97" t="s">
        <v>1283</v>
      </c>
      <c r="B599" s="14" t="s">
        <v>39</v>
      </c>
      <c r="C599" s="14" t="s">
        <v>196</v>
      </c>
      <c r="D599" s="22" t="s">
        <v>197</v>
      </c>
      <c r="E599" s="15" t="s">
        <v>34</v>
      </c>
      <c r="F599" s="48">
        <v>15277.1</v>
      </c>
      <c r="G599" s="49">
        <v>70.52</v>
      </c>
      <c r="H599" s="50">
        <v>0.28920000000000001</v>
      </c>
      <c r="I599" s="69">
        <f t="shared" si="181"/>
        <v>90.914383999999998</v>
      </c>
      <c r="J599" s="30">
        <f t="shared" si="182"/>
        <v>0</v>
      </c>
      <c r="K599" s="29">
        <f t="shared" si="183"/>
        <v>90.914383999999998</v>
      </c>
      <c r="L599" s="47">
        <f t="shared" si="184"/>
        <v>1388908.1358064001</v>
      </c>
      <c r="M599" s="81"/>
      <c r="N599" s="96"/>
    </row>
    <row r="600" spans="1:14" ht="33.75">
      <c r="A600" s="97" t="s">
        <v>1284</v>
      </c>
      <c r="B600" s="14" t="s">
        <v>39</v>
      </c>
      <c r="C600" s="14" t="s">
        <v>1285</v>
      </c>
      <c r="D600" s="22" t="s">
        <v>1286</v>
      </c>
      <c r="E600" s="15" t="s">
        <v>34</v>
      </c>
      <c r="F600" s="48">
        <v>4237.24</v>
      </c>
      <c r="G600" s="49">
        <v>102.71</v>
      </c>
      <c r="H600" s="50">
        <v>0.28920000000000001</v>
      </c>
      <c r="I600" s="69">
        <f t="shared" si="181"/>
        <v>132.41373200000001</v>
      </c>
      <c r="J600" s="30">
        <f t="shared" si="182"/>
        <v>0</v>
      </c>
      <c r="K600" s="29">
        <f t="shared" si="183"/>
        <v>132.41373200000001</v>
      </c>
      <c r="L600" s="47">
        <f t="shared" si="184"/>
        <v>561068.76177968003</v>
      </c>
      <c r="M600" s="81"/>
      <c r="N600" s="96"/>
    </row>
    <row r="601" spans="1:14" ht="33.75">
      <c r="A601" s="97" t="s">
        <v>1287</v>
      </c>
      <c r="B601" s="14" t="s">
        <v>39</v>
      </c>
      <c r="C601" s="14" t="s">
        <v>202</v>
      </c>
      <c r="D601" s="22" t="s">
        <v>203</v>
      </c>
      <c r="E601" s="15" t="s">
        <v>34</v>
      </c>
      <c r="F601" s="48">
        <v>9466.86</v>
      </c>
      <c r="G601" s="49">
        <v>131.77000000000001</v>
      </c>
      <c r="H601" s="50">
        <v>0.28920000000000001</v>
      </c>
      <c r="I601" s="69">
        <f t="shared" si="181"/>
        <v>169.87788400000002</v>
      </c>
      <c r="J601" s="30">
        <f t="shared" si="182"/>
        <v>0</v>
      </c>
      <c r="K601" s="29">
        <f t="shared" si="183"/>
        <v>169.87788400000002</v>
      </c>
      <c r="L601" s="47">
        <f t="shared" si="184"/>
        <v>1608210.1449242404</v>
      </c>
      <c r="M601" s="81"/>
      <c r="N601" s="96"/>
    </row>
    <row r="602" spans="1:14" ht="33.75">
      <c r="A602" s="97" t="s">
        <v>1288</v>
      </c>
      <c r="B602" s="14" t="s">
        <v>39</v>
      </c>
      <c r="C602" s="14" t="s">
        <v>1289</v>
      </c>
      <c r="D602" s="22" t="s">
        <v>1290</v>
      </c>
      <c r="E602" s="15" t="s">
        <v>34</v>
      </c>
      <c r="F602" s="48">
        <v>1573</v>
      </c>
      <c r="G602" s="49">
        <v>32.9</v>
      </c>
      <c r="H602" s="50">
        <v>0.28920000000000001</v>
      </c>
      <c r="I602" s="69">
        <f t="shared" si="181"/>
        <v>42.414680000000004</v>
      </c>
      <c r="J602" s="30">
        <f t="shared" si="182"/>
        <v>0</v>
      </c>
      <c r="K602" s="29">
        <f t="shared" si="183"/>
        <v>42.414680000000004</v>
      </c>
      <c r="L602" s="47">
        <f t="shared" si="184"/>
        <v>66718.29164000001</v>
      </c>
      <c r="M602" s="81"/>
      <c r="N602" s="96"/>
    </row>
    <row r="603" spans="1:14" ht="15">
      <c r="A603" s="97" t="s">
        <v>1291</v>
      </c>
      <c r="B603" s="14" t="s">
        <v>41</v>
      </c>
      <c r="C603" s="14"/>
      <c r="D603" s="22" t="s">
        <v>1292</v>
      </c>
      <c r="E603" s="15" t="s">
        <v>46</v>
      </c>
      <c r="F603" s="48">
        <v>1432</v>
      </c>
      <c r="G603" s="49">
        <v>8.2544859539999997</v>
      </c>
      <c r="H603" s="50">
        <v>0.28920000000000001</v>
      </c>
      <c r="I603" s="69">
        <f t="shared" si="181"/>
        <v>10.641683291896801</v>
      </c>
      <c r="J603" s="30">
        <f t="shared" si="182"/>
        <v>0</v>
      </c>
      <c r="K603" s="29">
        <f t="shared" si="183"/>
        <v>10.641683291896801</v>
      </c>
      <c r="L603" s="47">
        <f t="shared" si="184"/>
        <v>15238.890473996218</v>
      </c>
      <c r="M603" s="81"/>
      <c r="N603" s="96"/>
    </row>
    <row r="604" spans="1:14" ht="15">
      <c r="A604" s="95" t="s">
        <v>1293</v>
      </c>
      <c r="B604" s="21"/>
      <c r="C604" s="21"/>
      <c r="D604" s="52" t="s">
        <v>1294</v>
      </c>
      <c r="E604" s="23"/>
      <c r="F604" s="53"/>
      <c r="G604" s="54"/>
      <c r="H604" s="55"/>
      <c r="I604" s="56"/>
      <c r="J604" s="57"/>
      <c r="K604" s="37"/>
      <c r="L604" s="58"/>
      <c r="M604" s="76">
        <f>SUM(L605:L617)</f>
        <v>2698904.7822493599</v>
      </c>
      <c r="N604" s="96"/>
    </row>
    <row r="605" spans="1:14" ht="22.5">
      <c r="A605" s="97" t="s">
        <v>1295</v>
      </c>
      <c r="B605" s="14" t="s">
        <v>199</v>
      </c>
      <c r="C605" s="14"/>
      <c r="D605" s="22" t="s">
        <v>1296</v>
      </c>
      <c r="E605" s="15" t="s">
        <v>46</v>
      </c>
      <c r="F605" s="48">
        <v>2120</v>
      </c>
      <c r="G605" s="49">
        <v>16.785226458</v>
      </c>
      <c r="H605" s="50">
        <v>0.28920000000000001</v>
      </c>
      <c r="I605" s="69">
        <f t="shared" ref="I605:I617" si="185">G605*(1+H605)</f>
        <v>21.639513949653601</v>
      </c>
      <c r="J605" s="30">
        <f t="shared" ref="J605:J617" si="186">$J$706</f>
        <v>0</v>
      </c>
      <c r="K605" s="29">
        <f t="shared" ref="K605:K617" si="187">I605*(1-J605)</f>
        <v>21.639513949653601</v>
      </c>
      <c r="L605" s="47">
        <f t="shared" ref="L605:L617" si="188">K605*F605</f>
        <v>45875.769573265636</v>
      </c>
      <c r="M605" s="81"/>
      <c r="N605" s="96"/>
    </row>
    <row r="606" spans="1:14" ht="15">
      <c r="A606" s="97" t="s">
        <v>1297</v>
      </c>
      <c r="B606" s="14" t="s">
        <v>199</v>
      </c>
      <c r="C606" s="14"/>
      <c r="D606" s="22" t="s">
        <v>1298</v>
      </c>
      <c r="E606" s="15" t="s">
        <v>46</v>
      </c>
      <c r="F606" s="48">
        <v>807.22</v>
      </c>
      <c r="G606" s="49">
        <v>7.7240772179999997</v>
      </c>
      <c r="H606" s="50">
        <v>0.28920000000000001</v>
      </c>
      <c r="I606" s="69">
        <f t="shared" si="185"/>
        <v>9.9578803494456007</v>
      </c>
      <c r="J606" s="30">
        <f t="shared" si="186"/>
        <v>0</v>
      </c>
      <c r="K606" s="29">
        <f t="shared" si="187"/>
        <v>9.9578803494456007</v>
      </c>
      <c r="L606" s="47">
        <f t="shared" si="188"/>
        <v>8038.200175679478</v>
      </c>
      <c r="M606" s="81"/>
      <c r="N606" s="96"/>
    </row>
    <row r="607" spans="1:14" ht="22.5">
      <c r="A607" s="97" t="s">
        <v>1299</v>
      </c>
      <c r="B607" s="14" t="s">
        <v>199</v>
      </c>
      <c r="C607" s="14"/>
      <c r="D607" s="22" t="s">
        <v>1300</v>
      </c>
      <c r="E607" s="15" t="s">
        <v>131</v>
      </c>
      <c r="F607" s="48">
        <v>63</v>
      </c>
      <c r="G607" s="49">
        <v>1650.8971908000001</v>
      </c>
      <c r="H607" s="50">
        <v>0.28920000000000001</v>
      </c>
      <c r="I607" s="69">
        <f t="shared" si="185"/>
        <v>2128.3366583793604</v>
      </c>
      <c r="J607" s="30">
        <f t="shared" si="186"/>
        <v>0</v>
      </c>
      <c r="K607" s="29">
        <f t="shared" si="187"/>
        <v>2128.3366583793604</v>
      </c>
      <c r="L607" s="47">
        <f t="shared" si="188"/>
        <v>134085.20947789971</v>
      </c>
      <c r="M607" s="81"/>
      <c r="N607" s="96"/>
    </row>
    <row r="608" spans="1:14" ht="15">
      <c r="A608" s="97" t="s">
        <v>1301</v>
      </c>
      <c r="B608" s="14" t="s">
        <v>199</v>
      </c>
      <c r="C608" s="14"/>
      <c r="D608" s="22" t="s">
        <v>1302</v>
      </c>
      <c r="E608" s="15" t="s">
        <v>46</v>
      </c>
      <c r="F608" s="48">
        <v>17</v>
      </c>
      <c r="G608" s="49">
        <v>16.409520270000002</v>
      </c>
      <c r="H608" s="50">
        <v>0.28920000000000001</v>
      </c>
      <c r="I608" s="69">
        <f t="shared" si="185"/>
        <v>21.155153532084004</v>
      </c>
      <c r="J608" s="30">
        <f t="shared" si="186"/>
        <v>0</v>
      </c>
      <c r="K608" s="29">
        <f t="shared" si="187"/>
        <v>21.155153532084004</v>
      </c>
      <c r="L608" s="47">
        <f t="shared" si="188"/>
        <v>359.63761004542806</v>
      </c>
      <c r="M608" s="81"/>
      <c r="N608" s="96"/>
    </row>
    <row r="609" spans="1:14" ht="15">
      <c r="A609" s="97" t="s">
        <v>1303</v>
      </c>
      <c r="B609" s="14" t="s">
        <v>199</v>
      </c>
      <c r="C609" s="14"/>
      <c r="D609" s="22" t="s">
        <v>1304</v>
      </c>
      <c r="E609" s="15" t="s">
        <v>46</v>
      </c>
      <c r="F609" s="48">
        <v>11</v>
      </c>
      <c r="G609" s="49">
        <v>28.918326294</v>
      </c>
      <c r="H609" s="50">
        <v>0.28920000000000001</v>
      </c>
      <c r="I609" s="69">
        <f t="shared" si="185"/>
        <v>37.281506258224802</v>
      </c>
      <c r="J609" s="30">
        <f t="shared" si="186"/>
        <v>0</v>
      </c>
      <c r="K609" s="29">
        <f t="shared" si="187"/>
        <v>37.281506258224802</v>
      </c>
      <c r="L609" s="47">
        <f t="shared" si="188"/>
        <v>410.0965688404728</v>
      </c>
      <c r="M609" s="81"/>
      <c r="N609" s="96"/>
    </row>
    <row r="610" spans="1:14" ht="15">
      <c r="A610" s="97" t="s">
        <v>1305</v>
      </c>
      <c r="B610" s="14" t="s">
        <v>199</v>
      </c>
      <c r="C610" s="14"/>
      <c r="D610" s="22" t="s">
        <v>1306</v>
      </c>
      <c r="E610" s="15" t="s">
        <v>46</v>
      </c>
      <c r="F610" s="48">
        <v>118</v>
      </c>
      <c r="G610" s="49">
        <v>37.9</v>
      </c>
      <c r="H610" s="50">
        <v>0.28920000000000001</v>
      </c>
      <c r="I610" s="69">
        <f t="shared" si="185"/>
        <v>48.860680000000002</v>
      </c>
      <c r="J610" s="30">
        <f t="shared" si="186"/>
        <v>0</v>
      </c>
      <c r="K610" s="29">
        <f t="shared" si="187"/>
        <v>48.860680000000002</v>
      </c>
      <c r="L610" s="47">
        <f t="shared" si="188"/>
        <v>5765.5602400000007</v>
      </c>
      <c r="M610" s="81"/>
      <c r="N610" s="96"/>
    </row>
    <row r="611" spans="1:14" ht="67.5">
      <c r="A611" s="97" t="s">
        <v>1307</v>
      </c>
      <c r="B611" s="14" t="s">
        <v>39</v>
      </c>
      <c r="C611" s="14" t="s">
        <v>1308</v>
      </c>
      <c r="D611" s="22" t="s">
        <v>1309</v>
      </c>
      <c r="E611" s="15" t="s">
        <v>34</v>
      </c>
      <c r="F611" s="48">
        <v>14306</v>
      </c>
      <c r="G611" s="49">
        <v>7.17</v>
      </c>
      <c r="H611" s="50">
        <v>0.28920000000000001</v>
      </c>
      <c r="I611" s="69">
        <f t="shared" si="185"/>
        <v>9.243564000000001</v>
      </c>
      <c r="J611" s="30">
        <f t="shared" si="186"/>
        <v>0</v>
      </c>
      <c r="K611" s="29">
        <f t="shared" si="187"/>
        <v>9.243564000000001</v>
      </c>
      <c r="L611" s="47">
        <f t="shared" si="188"/>
        <v>132238.426584</v>
      </c>
      <c r="M611" s="81"/>
      <c r="N611" s="96"/>
    </row>
    <row r="612" spans="1:14" ht="56.25">
      <c r="A612" s="97" t="s">
        <v>1310</v>
      </c>
      <c r="B612" s="14" t="s">
        <v>39</v>
      </c>
      <c r="C612" s="14" t="s">
        <v>1311</v>
      </c>
      <c r="D612" s="22" t="s">
        <v>1312</v>
      </c>
      <c r="E612" s="15" t="s">
        <v>34</v>
      </c>
      <c r="F612" s="48">
        <v>1278</v>
      </c>
      <c r="G612" s="49">
        <v>7.88</v>
      </c>
      <c r="H612" s="50">
        <v>0.28920000000000001</v>
      </c>
      <c r="I612" s="69">
        <f t="shared" si="185"/>
        <v>10.158896</v>
      </c>
      <c r="J612" s="30">
        <f t="shared" si="186"/>
        <v>0</v>
      </c>
      <c r="K612" s="29">
        <f t="shared" si="187"/>
        <v>10.158896</v>
      </c>
      <c r="L612" s="47">
        <f t="shared" si="188"/>
        <v>12983.069088</v>
      </c>
      <c r="M612" s="81"/>
      <c r="N612" s="96"/>
    </row>
    <row r="613" spans="1:14" ht="56.25">
      <c r="A613" s="97" t="s">
        <v>1313</v>
      </c>
      <c r="B613" s="14" t="s">
        <v>39</v>
      </c>
      <c r="C613" s="14" t="s">
        <v>1314</v>
      </c>
      <c r="D613" s="22" t="s">
        <v>1315</v>
      </c>
      <c r="E613" s="15" t="s">
        <v>34</v>
      </c>
      <c r="F613" s="48">
        <v>14306</v>
      </c>
      <c r="G613" s="49">
        <v>52.45</v>
      </c>
      <c r="H613" s="50">
        <v>0.28920000000000001</v>
      </c>
      <c r="I613" s="69">
        <f t="shared" si="185"/>
        <v>67.61854000000001</v>
      </c>
      <c r="J613" s="30">
        <f t="shared" si="186"/>
        <v>0</v>
      </c>
      <c r="K613" s="29">
        <f t="shared" si="187"/>
        <v>67.61854000000001</v>
      </c>
      <c r="L613" s="47">
        <f t="shared" si="188"/>
        <v>967350.83324000018</v>
      </c>
      <c r="M613" s="81"/>
      <c r="N613" s="96"/>
    </row>
    <row r="614" spans="1:14" ht="56.25">
      <c r="A614" s="97" t="s">
        <v>1316</v>
      </c>
      <c r="B614" s="14" t="s">
        <v>39</v>
      </c>
      <c r="C614" s="14" t="s">
        <v>1317</v>
      </c>
      <c r="D614" s="22" t="s">
        <v>1318</v>
      </c>
      <c r="E614" s="15" t="s">
        <v>34</v>
      </c>
      <c r="F614" s="48">
        <v>2279</v>
      </c>
      <c r="G614" s="49">
        <v>53.74</v>
      </c>
      <c r="H614" s="50">
        <v>0.28920000000000001</v>
      </c>
      <c r="I614" s="69">
        <f t="shared" si="185"/>
        <v>69.281608000000006</v>
      </c>
      <c r="J614" s="30">
        <f t="shared" si="186"/>
        <v>0</v>
      </c>
      <c r="K614" s="29">
        <f t="shared" si="187"/>
        <v>69.281608000000006</v>
      </c>
      <c r="L614" s="47">
        <f t="shared" si="188"/>
        <v>157892.78463200002</v>
      </c>
      <c r="M614" s="81"/>
      <c r="N614" s="96"/>
    </row>
    <row r="615" spans="1:14" ht="67.5">
      <c r="A615" s="97" t="s">
        <v>1319</v>
      </c>
      <c r="B615" s="14" t="s">
        <v>39</v>
      </c>
      <c r="C615" s="14" t="s">
        <v>1320</v>
      </c>
      <c r="D615" s="22" t="s">
        <v>1321</v>
      </c>
      <c r="E615" s="15" t="s">
        <v>34</v>
      </c>
      <c r="F615" s="48">
        <v>13228</v>
      </c>
      <c r="G615" s="49">
        <v>64.650000000000006</v>
      </c>
      <c r="H615" s="50">
        <v>0.28920000000000001</v>
      </c>
      <c r="I615" s="69">
        <f t="shared" si="185"/>
        <v>83.34678000000001</v>
      </c>
      <c r="J615" s="30">
        <f t="shared" si="186"/>
        <v>0</v>
      </c>
      <c r="K615" s="29">
        <f t="shared" si="187"/>
        <v>83.34678000000001</v>
      </c>
      <c r="L615" s="47">
        <f t="shared" si="188"/>
        <v>1102511.2058400002</v>
      </c>
      <c r="M615" s="81"/>
      <c r="N615" s="96"/>
    </row>
    <row r="616" spans="1:14" ht="15">
      <c r="A616" s="97" t="s">
        <v>1322</v>
      </c>
      <c r="B616" s="14" t="s">
        <v>41</v>
      </c>
      <c r="C616" s="14"/>
      <c r="D616" s="22" t="s">
        <v>1323</v>
      </c>
      <c r="E616" s="15" t="s">
        <v>171</v>
      </c>
      <c r="F616" s="48">
        <v>464</v>
      </c>
      <c r="G616" s="49">
        <v>121</v>
      </c>
      <c r="H616" s="50">
        <v>0.28920000000000001</v>
      </c>
      <c r="I616" s="69">
        <f t="shared" si="185"/>
        <v>155.9932</v>
      </c>
      <c r="J616" s="30">
        <f t="shared" si="186"/>
        <v>0</v>
      </c>
      <c r="K616" s="29">
        <f t="shared" si="187"/>
        <v>155.9932</v>
      </c>
      <c r="L616" s="47">
        <f t="shared" si="188"/>
        <v>72380.844800000006</v>
      </c>
      <c r="M616" s="81"/>
      <c r="N616" s="96"/>
    </row>
    <row r="617" spans="1:14" ht="22.5">
      <c r="A617" s="97" t="s">
        <v>1324</v>
      </c>
      <c r="B617" s="14" t="s">
        <v>41</v>
      </c>
      <c r="C617" s="14"/>
      <c r="D617" s="22" t="s">
        <v>1325</v>
      </c>
      <c r="E617" s="15" t="s">
        <v>171</v>
      </c>
      <c r="F617" s="48">
        <v>643.44000000000005</v>
      </c>
      <c r="G617" s="49">
        <v>71.141071715999999</v>
      </c>
      <c r="H617" s="50">
        <v>0.28920000000000001</v>
      </c>
      <c r="I617" s="69">
        <f t="shared" si="185"/>
        <v>91.715069656267204</v>
      </c>
      <c r="J617" s="30">
        <f t="shared" si="186"/>
        <v>0</v>
      </c>
      <c r="K617" s="29">
        <f t="shared" si="187"/>
        <v>91.715069656267204</v>
      </c>
      <c r="L617" s="47">
        <f t="shared" si="188"/>
        <v>59013.144419628574</v>
      </c>
      <c r="M617" s="81"/>
      <c r="N617" s="96"/>
    </row>
    <row r="618" spans="1:14" ht="15">
      <c r="A618" s="95" t="s">
        <v>1326</v>
      </c>
      <c r="B618" s="21"/>
      <c r="C618" s="21"/>
      <c r="D618" s="52" t="s">
        <v>1327</v>
      </c>
      <c r="E618" s="23"/>
      <c r="F618" s="53"/>
      <c r="G618" s="54"/>
      <c r="H618" s="55"/>
      <c r="I618" s="56"/>
      <c r="J618" s="57"/>
      <c r="K618" s="37"/>
      <c r="L618" s="58"/>
      <c r="M618" s="76">
        <f>SUM(L619:L621)</f>
        <v>383626.65096800006</v>
      </c>
      <c r="N618" s="96"/>
    </row>
    <row r="619" spans="1:14" ht="22.5">
      <c r="A619" s="97" t="s">
        <v>1328</v>
      </c>
      <c r="B619" s="14" t="s">
        <v>41</v>
      </c>
      <c r="C619" s="14"/>
      <c r="D619" s="22" t="s">
        <v>1329</v>
      </c>
      <c r="E619" s="15" t="s">
        <v>171</v>
      </c>
      <c r="F619" s="48">
        <v>279.25</v>
      </c>
      <c r="G619" s="49">
        <v>626</v>
      </c>
      <c r="H619" s="50">
        <v>0.28920000000000001</v>
      </c>
      <c r="I619" s="69">
        <f t="shared" ref="I619:I621" si="189">G619*(1+H619)</f>
        <v>807.03920000000005</v>
      </c>
      <c r="J619" s="30">
        <f>$J$706</f>
        <v>0</v>
      </c>
      <c r="K619" s="29">
        <f t="shared" ref="K619:K621" si="190">I619*(1-J619)</f>
        <v>807.03920000000005</v>
      </c>
      <c r="L619" s="47">
        <f t="shared" ref="L619:L621" si="191">K619*F619</f>
        <v>225365.69660000002</v>
      </c>
      <c r="M619" s="81"/>
      <c r="N619" s="96"/>
    </row>
    <row r="620" spans="1:14" ht="157.5">
      <c r="A620" s="97" t="s">
        <v>1330</v>
      </c>
      <c r="B620" s="14" t="s">
        <v>41</v>
      </c>
      <c r="C620" s="14"/>
      <c r="D620" s="22" t="s">
        <v>1331</v>
      </c>
      <c r="E620" s="15" t="s">
        <v>171</v>
      </c>
      <c r="F620" s="48">
        <v>272</v>
      </c>
      <c r="G620" s="49">
        <v>389.32</v>
      </c>
      <c r="H620" s="50">
        <v>0.28920000000000001</v>
      </c>
      <c r="I620" s="69">
        <f t="shared" si="189"/>
        <v>501.91134400000004</v>
      </c>
      <c r="J620" s="30">
        <f>$J$706</f>
        <v>0</v>
      </c>
      <c r="K620" s="29">
        <f t="shared" si="190"/>
        <v>501.91134400000004</v>
      </c>
      <c r="L620" s="47">
        <f t="shared" si="191"/>
        <v>136519.885568</v>
      </c>
      <c r="M620" s="81"/>
      <c r="N620" s="96"/>
    </row>
    <row r="621" spans="1:14" ht="33.75">
      <c r="A621" s="97" t="s">
        <v>1332</v>
      </c>
      <c r="B621" s="14" t="s">
        <v>41</v>
      </c>
      <c r="C621" s="14"/>
      <c r="D621" s="22" t="s">
        <v>1333</v>
      </c>
      <c r="E621" s="15" t="s">
        <v>171</v>
      </c>
      <c r="F621" s="48">
        <v>272</v>
      </c>
      <c r="G621" s="49">
        <v>62</v>
      </c>
      <c r="H621" s="50">
        <v>0.28920000000000001</v>
      </c>
      <c r="I621" s="69">
        <f t="shared" si="189"/>
        <v>79.930400000000006</v>
      </c>
      <c r="J621" s="30">
        <f>$J$706</f>
        <v>0</v>
      </c>
      <c r="K621" s="29">
        <f t="shared" si="190"/>
        <v>79.930400000000006</v>
      </c>
      <c r="L621" s="47">
        <f t="shared" si="191"/>
        <v>21741.068800000001</v>
      </c>
      <c r="M621" s="81"/>
      <c r="N621" s="96"/>
    </row>
    <row r="622" spans="1:14" ht="15">
      <c r="A622" s="95" t="s">
        <v>1334</v>
      </c>
      <c r="B622" s="21"/>
      <c r="C622" s="21"/>
      <c r="D622" s="52" t="s">
        <v>1327</v>
      </c>
      <c r="E622" s="23"/>
      <c r="F622" s="53"/>
      <c r="G622" s="54"/>
      <c r="H622" s="55"/>
      <c r="I622" s="56"/>
      <c r="J622" s="57"/>
      <c r="K622" s="37"/>
      <c r="L622" s="58"/>
      <c r="M622" s="76">
        <f>SUM(L623)</f>
        <v>2231619.5101200002</v>
      </c>
      <c r="N622" s="96"/>
    </row>
    <row r="623" spans="1:14" ht="22.5">
      <c r="A623" s="97" t="s">
        <v>1335</v>
      </c>
      <c r="B623" s="14" t="s">
        <v>199</v>
      </c>
      <c r="C623" s="14"/>
      <c r="D623" s="22" t="s">
        <v>1336</v>
      </c>
      <c r="E623" s="15" t="s">
        <v>46</v>
      </c>
      <c r="F623" s="48">
        <v>4238</v>
      </c>
      <c r="G623" s="49">
        <v>408.45</v>
      </c>
      <c r="H623" s="50">
        <v>0.28920000000000001</v>
      </c>
      <c r="I623" s="69">
        <f t="shared" ref="I623" si="192">G623*(1+H623)</f>
        <v>526.57374000000004</v>
      </c>
      <c r="J623" s="30">
        <f>$J$706</f>
        <v>0</v>
      </c>
      <c r="K623" s="29">
        <f t="shared" ref="K623" si="193">I623*(1-J623)</f>
        <v>526.57374000000004</v>
      </c>
      <c r="L623" s="47">
        <f t="shared" ref="L623" si="194">K623*F623</f>
        <v>2231619.5101200002</v>
      </c>
      <c r="M623" s="81"/>
      <c r="N623" s="96"/>
    </row>
    <row r="624" spans="1:14" ht="15">
      <c r="A624" s="95" t="s">
        <v>1337</v>
      </c>
      <c r="B624" s="21"/>
      <c r="C624" s="21"/>
      <c r="D624" s="52" t="s">
        <v>1338</v>
      </c>
      <c r="E624" s="23"/>
      <c r="F624" s="53"/>
      <c r="G624" s="54"/>
      <c r="H624" s="55"/>
      <c r="I624" s="56"/>
      <c r="J624" s="57"/>
      <c r="K624" s="37"/>
      <c r="L624" s="58"/>
      <c r="M624" s="76">
        <f>SUM(L625:L626)</f>
        <v>79822.914883799996</v>
      </c>
      <c r="N624" s="96"/>
    </row>
    <row r="625" spans="1:14" ht="22.5">
      <c r="A625" s="97" t="s">
        <v>1339</v>
      </c>
      <c r="B625" s="14" t="s">
        <v>39</v>
      </c>
      <c r="C625" s="14">
        <v>96620</v>
      </c>
      <c r="D625" s="22" t="s">
        <v>1340</v>
      </c>
      <c r="E625" s="15" t="s">
        <v>131</v>
      </c>
      <c r="F625" s="48">
        <v>67.069999999999993</v>
      </c>
      <c r="G625" s="49">
        <v>445.95</v>
      </c>
      <c r="H625" s="50">
        <v>0.28920000000000001</v>
      </c>
      <c r="I625" s="69">
        <f t="shared" ref="I625:I626" si="195">G625*(1+H625)</f>
        <v>574.91874000000007</v>
      </c>
      <c r="J625" s="30">
        <f>$J$706</f>
        <v>0</v>
      </c>
      <c r="K625" s="29">
        <f t="shared" ref="K625:K626" si="196">I625*(1-J625)</f>
        <v>574.91874000000007</v>
      </c>
      <c r="L625" s="47">
        <f t="shared" ref="L625:L626" si="197">K625*F625</f>
        <v>38559.799891800001</v>
      </c>
      <c r="M625" s="81"/>
      <c r="N625" s="96"/>
    </row>
    <row r="626" spans="1:14" ht="56.25">
      <c r="A626" s="97" t="s">
        <v>1341</v>
      </c>
      <c r="B626" s="14" t="s">
        <v>39</v>
      </c>
      <c r="C626" s="14" t="s">
        <v>1342</v>
      </c>
      <c r="D626" s="22" t="s">
        <v>1343</v>
      </c>
      <c r="E626" s="15" t="s">
        <v>46</v>
      </c>
      <c r="F626" s="48">
        <v>436</v>
      </c>
      <c r="G626" s="49">
        <v>73.41</v>
      </c>
      <c r="H626" s="50">
        <v>0.28920000000000001</v>
      </c>
      <c r="I626" s="69">
        <f t="shared" si="195"/>
        <v>94.640172000000007</v>
      </c>
      <c r="J626" s="30">
        <f>$J$706</f>
        <v>0</v>
      </c>
      <c r="K626" s="29">
        <f t="shared" si="196"/>
        <v>94.640172000000007</v>
      </c>
      <c r="L626" s="47">
        <f t="shared" si="197"/>
        <v>41263.114992000003</v>
      </c>
      <c r="M626" s="81"/>
      <c r="N626" s="96"/>
    </row>
    <row r="627" spans="1:14" ht="15">
      <c r="A627" s="95" t="s">
        <v>1344</v>
      </c>
      <c r="B627" s="21"/>
      <c r="C627" s="21"/>
      <c r="D627" s="52" t="s">
        <v>1345</v>
      </c>
      <c r="E627" s="23"/>
      <c r="F627" s="53"/>
      <c r="G627" s="54"/>
      <c r="H627" s="55"/>
      <c r="I627" s="56"/>
      <c r="J627" s="57"/>
      <c r="K627" s="37"/>
      <c r="L627" s="58"/>
      <c r="M627" s="76">
        <f>SUM(L628:L632)</f>
        <v>269499.32489854575</v>
      </c>
      <c r="N627" s="96"/>
    </row>
    <row r="628" spans="1:14" ht="33.75">
      <c r="A628" s="97" t="s">
        <v>1346</v>
      </c>
      <c r="B628" s="14" t="s">
        <v>199</v>
      </c>
      <c r="C628" s="14"/>
      <c r="D628" s="22" t="s">
        <v>1347</v>
      </c>
      <c r="E628" s="15" t="s">
        <v>46</v>
      </c>
      <c r="F628" s="48">
        <v>228</v>
      </c>
      <c r="G628" s="49">
        <v>653.41936202399995</v>
      </c>
      <c r="H628" s="50">
        <v>0.28920000000000001</v>
      </c>
      <c r="I628" s="69">
        <f t="shared" ref="I628:I632" si="198">G628*(1+H628)</f>
        <v>842.38824152134077</v>
      </c>
      <c r="J628" s="30">
        <f>$J$706</f>
        <v>0</v>
      </c>
      <c r="K628" s="29">
        <f t="shared" ref="K628:K632" si="199">I628*(1-J628)</f>
        <v>842.38824152134077</v>
      </c>
      <c r="L628" s="47">
        <f t="shared" ref="L628:L632" si="200">K628*F628</f>
        <v>192064.5190668657</v>
      </c>
      <c r="M628" s="81"/>
      <c r="N628" s="96"/>
    </row>
    <row r="629" spans="1:14" ht="45">
      <c r="A629" s="97" t="s">
        <v>1348</v>
      </c>
      <c r="B629" s="14" t="s">
        <v>199</v>
      </c>
      <c r="C629" s="14"/>
      <c r="D629" s="22" t="s">
        <v>1349</v>
      </c>
      <c r="E629" s="15" t="s">
        <v>46</v>
      </c>
      <c r="F629" s="48">
        <v>199.08</v>
      </c>
      <c r="G629" s="49">
        <v>278.88</v>
      </c>
      <c r="H629" s="50">
        <v>0.28920000000000001</v>
      </c>
      <c r="I629" s="69">
        <f t="shared" si="198"/>
        <v>359.53209600000002</v>
      </c>
      <c r="J629" s="30">
        <f>$J$706</f>
        <v>0</v>
      </c>
      <c r="K629" s="29">
        <f t="shared" si="199"/>
        <v>359.53209600000002</v>
      </c>
      <c r="L629" s="47">
        <f t="shared" si="200"/>
        <v>71575.649671680003</v>
      </c>
      <c r="M629" s="81"/>
      <c r="N629" s="96"/>
    </row>
    <row r="630" spans="1:14" ht="22.5">
      <c r="A630" s="97" t="s">
        <v>1350</v>
      </c>
      <c r="B630" s="14" t="s">
        <v>32</v>
      </c>
      <c r="C630" s="14">
        <v>111457</v>
      </c>
      <c r="D630" s="22" t="s">
        <v>1351</v>
      </c>
      <c r="E630" s="15" t="s">
        <v>111</v>
      </c>
      <c r="F630" s="48">
        <v>224</v>
      </c>
      <c r="G630" s="49">
        <v>15.68</v>
      </c>
      <c r="H630" s="50">
        <v>0.28920000000000001</v>
      </c>
      <c r="I630" s="69">
        <f t="shared" si="198"/>
        <v>20.214656000000002</v>
      </c>
      <c r="J630" s="30">
        <f>$J$706</f>
        <v>0</v>
      </c>
      <c r="K630" s="29">
        <f t="shared" si="199"/>
        <v>20.214656000000002</v>
      </c>
      <c r="L630" s="47">
        <f t="shared" si="200"/>
        <v>4528.0829440000007</v>
      </c>
      <c r="M630" s="81"/>
      <c r="N630" s="96"/>
    </row>
    <row r="631" spans="1:14" ht="56.25">
      <c r="A631" s="97" t="s">
        <v>1352</v>
      </c>
      <c r="B631" s="14" t="s">
        <v>39</v>
      </c>
      <c r="C631" s="14">
        <v>100758</v>
      </c>
      <c r="D631" s="22" t="s">
        <v>1353</v>
      </c>
      <c r="E631" s="15" t="s">
        <v>171</v>
      </c>
      <c r="F631" s="48">
        <v>16</v>
      </c>
      <c r="G631" s="49">
        <v>43.35</v>
      </c>
      <c r="H631" s="50">
        <v>0.28920000000000001</v>
      </c>
      <c r="I631" s="69">
        <f t="shared" si="198"/>
        <v>55.886820000000007</v>
      </c>
      <c r="J631" s="30">
        <f>$J$706</f>
        <v>0</v>
      </c>
      <c r="K631" s="29">
        <f t="shared" si="199"/>
        <v>55.886820000000007</v>
      </c>
      <c r="L631" s="47">
        <f t="shared" si="200"/>
        <v>894.18912000000012</v>
      </c>
      <c r="M631" s="81"/>
      <c r="N631" s="96"/>
    </row>
    <row r="632" spans="1:14" ht="45">
      <c r="A632" s="97" t="s">
        <v>1354</v>
      </c>
      <c r="B632" s="14" t="s">
        <v>39</v>
      </c>
      <c r="C632" s="14">
        <v>100722</v>
      </c>
      <c r="D632" s="22" t="s">
        <v>1355</v>
      </c>
      <c r="E632" s="15" t="s">
        <v>171</v>
      </c>
      <c r="F632" s="48">
        <v>16</v>
      </c>
      <c r="G632" s="49">
        <v>21.18</v>
      </c>
      <c r="H632" s="50">
        <v>0.28920000000000001</v>
      </c>
      <c r="I632" s="69">
        <f t="shared" si="198"/>
        <v>27.305256000000004</v>
      </c>
      <c r="J632" s="30">
        <f>$J$706</f>
        <v>0</v>
      </c>
      <c r="K632" s="29">
        <f t="shared" si="199"/>
        <v>27.305256000000004</v>
      </c>
      <c r="L632" s="47">
        <f t="shared" si="200"/>
        <v>436.88409600000006</v>
      </c>
      <c r="M632" s="81"/>
      <c r="N632" s="96"/>
    </row>
    <row r="633" spans="1:14" ht="15">
      <c r="A633" s="98" t="s">
        <v>1356</v>
      </c>
      <c r="B633" s="35"/>
      <c r="C633" s="35"/>
      <c r="D633" s="59" t="s">
        <v>1357</v>
      </c>
      <c r="E633" s="36"/>
      <c r="F633" s="60"/>
      <c r="G633" s="61"/>
      <c r="H633" s="62"/>
      <c r="I633" s="63"/>
      <c r="J633" s="64"/>
      <c r="K633" s="65"/>
      <c r="L633" s="66"/>
      <c r="M633" s="82"/>
      <c r="N633" s="99">
        <f>SUM(M634)</f>
        <v>1521685.7161439999</v>
      </c>
    </row>
    <row r="634" spans="1:14" ht="15">
      <c r="A634" s="95" t="s">
        <v>1358</v>
      </c>
      <c r="B634" s="21"/>
      <c r="C634" s="21"/>
      <c r="D634" s="52" t="s">
        <v>1357</v>
      </c>
      <c r="E634" s="23"/>
      <c r="F634" s="53"/>
      <c r="G634" s="54"/>
      <c r="H634" s="55"/>
      <c r="I634" s="56"/>
      <c r="J634" s="57"/>
      <c r="K634" s="37"/>
      <c r="L634" s="58"/>
      <c r="M634" s="76">
        <f>SUM(L635:L638)</f>
        <v>1521685.7161439999</v>
      </c>
      <c r="N634" s="96"/>
    </row>
    <row r="635" spans="1:14" ht="33.75">
      <c r="A635" s="97" t="s">
        <v>1359</v>
      </c>
      <c r="B635" s="14" t="s">
        <v>39</v>
      </c>
      <c r="C635" s="14" t="s">
        <v>1360</v>
      </c>
      <c r="D635" s="22" t="s">
        <v>1361</v>
      </c>
      <c r="E635" s="15" t="s">
        <v>171</v>
      </c>
      <c r="F635" s="48">
        <v>3427</v>
      </c>
      <c r="G635" s="49">
        <v>21.78</v>
      </c>
      <c r="H635" s="50">
        <v>0.28920000000000001</v>
      </c>
      <c r="I635" s="69">
        <f t="shared" ref="I635:I638" si="201">G635*(1+H635)</f>
        <v>28.078776000000005</v>
      </c>
      <c r="J635" s="30">
        <f>$J$706</f>
        <v>0</v>
      </c>
      <c r="K635" s="29">
        <f t="shared" ref="K635:K638" si="202">I635*(1-J635)</f>
        <v>28.078776000000005</v>
      </c>
      <c r="L635" s="47">
        <f t="shared" ref="L635:L638" si="203">K635*F635</f>
        <v>96225.965352000014</v>
      </c>
      <c r="M635" s="81"/>
      <c r="N635" s="96"/>
    </row>
    <row r="636" spans="1:14" ht="45">
      <c r="A636" s="97" t="s">
        <v>1362</v>
      </c>
      <c r="B636" s="14" t="s">
        <v>39</v>
      </c>
      <c r="C636" s="14" t="s">
        <v>196</v>
      </c>
      <c r="D636" s="22" t="s">
        <v>197</v>
      </c>
      <c r="E636" s="15" t="s">
        <v>34</v>
      </c>
      <c r="F636" s="48">
        <v>5474</v>
      </c>
      <c r="G636" s="49">
        <v>70.52</v>
      </c>
      <c r="H636" s="50">
        <v>0.28920000000000001</v>
      </c>
      <c r="I636" s="69">
        <f t="shared" si="201"/>
        <v>90.914383999999998</v>
      </c>
      <c r="J636" s="30">
        <f>$J$706</f>
        <v>0</v>
      </c>
      <c r="K636" s="29">
        <f t="shared" si="202"/>
        <v>90.914383999999998</v>
      </c>
      <c r="L636" s="47">
        <f t="shared" si="203"/>
        <v>497665.33801599999</v>
      </c>
      <c r="M636" s="81"/>
      <c r="N636" s="96"/>
    </row>
    <row r="637" spans="1:14" ht="33.75">
      <c r="A637" s="97" t="s">
        <v>1363</v>
      </c>
      <c r="B637" s="14" t="s">
        <v>39</v>
      </c>
      <c r="C637" s="14" t="s">
        <v>1364</v>
      </c>
      <c r="D637" s="22" t="s">
        <v>1365</v>
      </c>
      <c r="E637" s="15" t="s">
        <v>34</v>
      </c>
      <c r="F637" s="48">
        <v>5474</v>
      </c>
      <c r="G637" s="49">
        <v>80.150000000000006</v>
      </c>
      <c r="H637" s="50">
        <v>0.28920000000000001</v>
      </c>
      <c r="I637" s="69">
        <f t="shared" si="201"/>
        <v>103.32938000000001</v>
      </c>
      <c r="J637" s="30">
        <f>$J$706</f>
        <v>0</v>
      </c>
      <c r="K637" s="29">
        <f t="shared" si="202"/>
        <v>103.32938000000001</v>
      </c>
      <c r="L637" s="47">
        <f t="shared" si="203"/>
        <v>565625.02612000005</v>
      </c>
      <c r="M637" s="81"/>
      <c r="N637" s="96"/>
    </row>
    <row r="638" spans="1:14" ht="33.75">
      <c r="A638" s="97" t="s">
        <v>1366</v>
      </c>
      <c r="B638" s="14" t="s">
        <v>39</v>
      </c>
      <c r="C638" s="14" t="s">
        <v>1367</v>
      </c>
      <c r="D638" s="22" t="s">
        <v>1368</v>
      </c>
      <c r="E638" s="15" t="s">
        <v>34</v>
      </c>
      <c r="F638" s="48">
        <v>5474</v>
      </c>
      <c r="G638" s="49">
        <v>51.32</v>
      </c>
      <c r="H638" s="50">
        <v>0.28920000000000001</v>
      </c>
      <c r="I638" s="69">
        <f t="shared" si="201"/>
        <v>66.161744000000013</v>
      </c>
      <c r="J638" s="30">
        <f>$J$706</f>
        <v>0</v>
      </c>
      <c r="K638" s="29">
        <f t="shared" si="202"/>
        <v>66.161744000000013</v>
      </c>
      <c r="L638" s="47">
        <f t="shared" si="203"/>
        <v>362169.38665600005</v>
      </c>
      <c r="M638" s="81"/>
      <c r="N638" s="96"/>
    </row>
    <row r="639" spans="1:14" ht="15">
      <c r="A639" s="98" t="s">
        <v>1369</v>
      </c>
      <c r="B639" s="35"/>
      <c r="C639" s="35"/>
      <c r="D639" s="59" t="s">
        <v>1370</v>
      </c>
      <c r="E639" s="36"/>
      <c r="F639" s="60"/>
      <c r="G639" s="61"/>
      <c r="H639" s="62"/>
      <c r="I639" s="63"/>
      <c r="J639" s="64"/>
      <c r="K639" s="65"/>
      <c r="L639" s="66"/>
      <c r="M639" s="82"/>
      <c r="N639" s="99">
        <f>SUM(M640)</f>
        <v>816085.55481816002</v>
      </c>
    </row>
    <row r="640" spans="1:14" ht="15">
      <c r="A640" s="95" t="s">
        <v>1371</v>
      </c>
      <c r="B640" s="21"/>
      <c r="C640" s="21"/>
      <c r="D640" s="52" t="s">
        <v>1327</v>
      </c>
      <c r="E640" s="23"/>
      <c r="F640" s="53"/>
      <c r="G640" s="54"/>
      <c r="H640" s="55"/>
      <c r="I640" s="56"/>
      <c r="J640" s="57"/>
      <c r="K640" s="37"/>
      <c r="L640" s="58"/>
      <c r="M640" s="76">
        <f>SUM(L641:L646)</f>
        <v>816085.55481816002</v>
      </c>
      <c r="N640" s="96"/>
    </row>
    <row r="641" spans="1:14" ht="45">
      <c r="A641" s="97" t="s">
        <v>1372</v>
      </c>
      <c r="B641" s="14" t="s">
        <v>39</v>
      </c>
      <c r="C641" s="14" t="s">
        <v>1373</v>
      </c>
      <c r="D641" s="22" t="s">
        <v>1374</v>
      </c>
      <c r="E641" s="15" t="s">
        <v>34</v>
      </c>
      <c r="F641" s="48">
        <v>11866.68</v>
      </c>
      <c r="G641" s="49">
        <v>23.99</v>
      </c>
      <c r="H641" s="50">
        <v>0.28920000000000001</v>
      </c>
      <c r="I641" s="69">
        <f t="shared" ref="I641:I646" si="204">G641*(1+H641)</f>
        <v>30.927908000000002</v>
      </c>
      <c r="J641" s="30">
        <f t="shared" ref="J641:J646" si="205">$J$706</f>
        <v>0</v>
      </c>
      <c r="K641" s="29">
        <f t="shared" ref="K641:K646" si="206">I641*(1-J641)</f>
        <v>30.927908000000002</v>
      </c>
      <c r="L641" s="47">
        <f t="shared" ref="L641:L646" si="207">K641*F641</f>
        <v>367011.58730544004</v>
      </c>
      <c r="M641" s="81"/>
      <c r="N641" s="96"/>
    </row>
    <row r="642" spans="1:14" ht="45">
      <c r="A642" s="97" t="s">
        <v>1375</v>
      </c>
      <c r="B642" s="14" t="s">
        <v>39</v>
      </c>
      <c r="C642" s="14" t="s">
        <v>1376</v>
      </c>
      <c r="D642" s="22" t="s">
        <v>1377</v>
      </c>
      <c r="E642" s="15" t="s">
        <v>34</v>
      </c>
      <c r="F642" s="48">
        <v>11866.68</v>
      </c>
      <c r="G642" s="49">
        <v>13.65</v>
      </c>
      <c r="H642" s="50">
        <v>0.28920000000000001</v>
      </c>
      <c r="I642" s="69">
        <f t="shared" si="204"/>
        <v>17.597580000000001</v>
      </c>
      <c r="J642" s="30">
        <f t="shared" si="205"/>
        <v>0</v>
      </c>
      <c r="K642" s="29">
        <f t="shared" si="206"/>
        <v>17.597580000000001</v>
      </c>
      <c r="L642" s="47">
        <f t="shared" si="207"/>
        <v>208824.85063440001</v>
      </c>
      <c r="M642" s="81"/>
      <c r="N642" s="96"/>
    </row>
    <row r="643" spans="1:14" ht="15">
      <c r="A643" s="97" t="s">
        <v>1378</v>
      </c>
      <c r="B643" s="14" t="s">
        <v>39</v>
      </c>
      <c r="C643" s="14" t="s">
        <v>1379</v>
      </c>
      <c r="D643" s="22" t="s">
        <v>1380</v>
      </c>
      <c r="E643" s="15" t="s">
        <v>34</v>
      </c>
      <c r="F643" s="48">
        <v>6405</v>
      </c>
      <c r="G643" s="49">
        <v>20.86</v>
      </c>
      <c r="H643" s="50">
        <v>0.28920000000000001</v>
      </c>
      <c r="I643" s="69">
        <f t="shared" si="204"/>
        <v>26.892712000000003</v>
      </c>
      <c r="J643" s="30">
        <f t="shared" si="205"/>
        <v>0</v>
      </c>
      <c r="K643" s="29">
        <f t="shared" si="206"/>
        <v>26.892712000000003</v>
      </c>
      <c r="L643" s="47">
        <f t="shared" si="207"/>
        <v>172247.82036000001</v>
      </c>
      <c r="M643" s="81"/>
      <c r="N643" s="96"/>
    </row>
    <row r="644" spans="1:14" ht="22.5">
      <c r="A644" s="97" t="s">
        <v>1381</v>
      </c>
      <c r="B644" s="14" t="s">
        <v>39</v>
      </c>
      <c r="C644" s="14" t="s">
        <v>1382</v>
      </c>
      <c r="D644" s="22" t="s">
        <v>1383</v>
      </c>
      <c r="E644" s="15" t="s">
        <v>34</v>
      </c>
      <c r="F644" s="48">
        <v>236.02</v>
      </c>
      <c r="G644" s="49">
        <v>19.920000000000002</v>
      </c>
      <c r="H644" s="50">
        <v>0.28920000000000001</v>
      </c>
      <c r="I644" s="69">
        <f t="shared" si="204"/>
        <v>25.680864000000003</v>
      </c>
      <c r="J644" s="30">
        <f t="shared" si="205"/>
        <v>0</v>
      </c>
      <c r="K644" s="29">
        <f t="shared" si="206"/>
        <v>25.680864000000003</v>
      </c>
      <c r="L644" s="47">
        <f t="shared" si="207"/>
        <v>6061.1975212800007</v>
      </c>
      <c r="M644" s="81"/>
      <c r="N644" s="96"/>
    </row>
    <row r="645" spans="1:14" ht="15">
      <c r="A645" s="97" t="s">
        <v>1384</v>
      </c>
      <c r="B645" s="14" t="s">
        <v>39</v>
      </c>
      <c r="C645" s="14" t="s">
        <v>1385</v>
      </c>
      <c r="D645" s="22" t="s">
        <v>1386</v>
      </c>
      <c r="E645" s="15" t="s">
        <v>34</v>
      </c>
      <c r="F645" s="48">
        <v>257.54000000000002</v>
      </c>
      <c r="G645" s="49">
        <v>28.05</v>
      </c>
      <c r="H645" s="50">
        <v>0.28920000000000001</v>
      </c>
      <c r="I645" s="69">
        <f t="shared" si="204"/>
        <v>36.162060000000004</v>
      </c>
      <c r="J645" s="30">
        <f t="shared" si="205"/>
        <v>0</v>
      </c>
      <c r="K645" s="29">
        <f t="shared" si="206"/>
        <v>36.162060000000004</v>
      </c>
      <c r="L645" s="47">
        <f t="shared" si="207"/>
        <v>9313.1769324000015</v>
      </c>
      <c r="M645" s="81"/>
      <c r="N645" s="96"/>
    </row>
    <row r="646" spans="1:14" ht="22.5">
      <c r="A646" s="97" t="s">
        <v>1387</v>
      </c>
      <c r="B646" s="14" t="s">
        <v>39</v>
      </c>
      <c r="C646" s="14" t="s">
        <v>1388</v>
      </c>
      <c r="D646" s="22" t="s">
        <v>1389</v>
      </c>
      <c r="E646" s="15" t="s">
        <v>34</v>
      </c>
      <c r="F646" s="48">
        <v>11866.68</v>
      </c>
      <c r="G646" s="49">
        <v>3.44</v>
      </c>
      <c r="H646" s="50">
        <v>0.28920000000000001</v>
      </c>
      <c r="I646" s="69">
        <f t="shared" si="204"/>
        <v>4.4348480000000006</v>
      </c>
      <c r="J646" s="30">
        <f t="shared" si="205"/>
        <v>0</v>
      </c>
      <c r="K646" s="29">
        <f t="shared" si="206"/>
        <v>4.4348480000000006</v>
      </c>
      <c r="L646" s="47">
        <f t="shared" si="207"/>
        <v>52626.922064640006</v>
      </c>
      <c r="M646" s="81"/>
      <c r="N646" s="96"/>
    </row>
    <row r="647" spans="1:14" ht="15">
      <c r="A647" s="98" t="s">
        <v>1390</v>
      </c>
      <c r="B647" s="35"/>
      <c r="C647" s="35"/>
      <c r="D647" s="59" t="s">
        <v>1391</v>
      </c>
      <c r="E647" s="36"/>
      <c r="F647" s="60"/>
      <c r="G647" s="61"/>
      <c r="H647" s="62"/>
      <c r="I647" s="63"/>
      <c r="J647" s="64"/>
      <c r="K647" s="65"/>
      <c r="L647" s="66"/>
      <c r="M647" s="82"/>
      <c r="N647" s="99">
        <f>SUM(M648)</f>
        <v>344736.66148466343</v>
      </c>
    </row>
    <row r="648" spans="1:14" ht="15">
      <c r="A648" s="100" t="s">
        <v>1372</v>
      </c>
      <c r="B648" s="21"/>
      <c r="C648" s="21"/>
      <c r="D648" s="52" t="s">
        <v>1391</v>
      </c>
      <c r="E648" s="23"/>
      <c r="F648" s="53"/>
      <c r="G648" s="54"/>
      <c r="H648" s="55"/>
      <c r="I648" s="56"/>
      <c r="J648" s="57"/>
      <c r="K648" s="37"/>
      <c r="L648" s="58"/>
      <c r="M648" s="76">
        <f>SUM(L649:L651)</f>
        <v>344736.66148466343</v>
      </c>
      <c r="N648" s="96"/>
    </row>
    <row r="649" spans="1:14" ht="22.5">
      <c r="A649" s="97" t="s">
        <v>1375</v>
      </c>
      <c r="B649" s="14" t="s">
        <v>39</v>
      </c>
      <c r="C649" s="14" t="s">
        <v>1392</v>
      </c>
      <c r="D649" s="22" t="s">
        <v>1393</v>
      </c>
      <c r="E649" s="15" t="s">
        <v>34</v>
      </c>
      <c r="F649" s="48">
        <v>2108</v>
      </c>
      <c r="G649" s="49">
        <v>123.14</v>
      </c>
      <c r="H649" s="50">
        <v>0.28920000000000001</v>
      </c>
      <c r="I649" s="69">
        <f t="shared" ref="I649:I651" si="208">G649*(1+H649)</f>
        <v>158.75208800000001</v>
      </c>
      <c r="J649" s="30">
        <f>$J$706</f>
        <v>0</v>
      </c>
      <c r="K649" s="29">
        <f t="shared" ref="K649:K651" si="209">I649*(1-J649)</f>
        <v>158.75208800000001</v>
      </c>
      <c r="L649" s="47">
        <f t="shared" ref="L649:L651" si="210">K649*F649</f>
        <v>334649.40150400001</v>
      </c>
      <c r="M649" s="81"/>
      <c r="N649" s="96"/>
    </row>
    <row r="650" spans="1:14" ht="15">
      <c r="A650" s="97" t="s">
        <v>1378</v>
      </c>
      <c r="B650" s="14" t="s">
        <v>41</v>
      </c>
      <c r="C650" s="14"/>
      <c r="D650" s="22" t="s">
        <v>1394</v>
      </c>
      <c r="E650" s="15" t="s">
        <v>171</v>
      </c>
      <c r="F650" s="48">
        <v>73</v>
      </c>
      <c r="G650" s="49">
        <v>64.035804690000006</v>
      </c>
      <c r="H650" s="50">
        <v>0.28920000000000001</v>
      </c>
      <c r="I650" s="69">
        <f t="shared" si="208"/>
        <v>82.554959406348019</v>
      </c>
      <c r="J650" s="30">
        <f>$J$706</f>
        <v>0</v>
      </c>
      <c r="K650" s="29">
        <f t="shared" si="209"/>
        <v>82.554959406348019</v>
      </c>
      <c r="L650" s="47">
        <f t="shared" si="210"/>
        <v>6026.5120366634055</v>
      </c>
      <c r="M650" s="81"/>
      <c r="N650" s="96"/>
    </row>
    <row r="651" spans="1:14" ht="33.75">
      <c r="A651" s="97" t="s">
        <v>1381</v>
      </c>
      <c r="B651" s="14" t="s">
        <v>39</v>
      </c>
      <c r="C651" s="14" t="s">
        <v>1395</v>
      </c>
      <c r="D651" s="22" t="s">
        <v>1396</v>
      </c>
      <c r="E651" s="15" t="s">
        <v>34</v>
      </c>
      <c r="F651" s="48">
        <v>9</v>
      </c>
      <c r="G651" s="49">
        <v>349.98</v>
      </c>
      <c r="H651" s="50">
        <v>0.28920000000000001</v>
      </c>
      <c r="I651" s="69">
        <f t="shared" si="208"/>
        <v>451.19421600000004</v>
      </c>
      <c r="J651" s="30">
        <f>$J$706</f>
        <v>0</v>
      </c>
      <c r="K651" s="29">
        <f t="shared" si="209"/>
        <v>451.19421600000004</v>
      </c>
      <c r="L651" s="47">
        <f t="shared" si="210"/>
        <v>4060.7479440000002</v>
      </c>
      <c r="M651" s="81"/>
      <c r="N651" s="96"/>
    </row>
    <row r="652" spans="1:14" ht="15">
      <c r="A652" s="98" t="s">
        <v>1397</v>
      </c>
      <c r="B652" s="35"/>
      <c r="C652" s="35"/>
      <c r="D652" s="59" t="s">
        <v>862</v>
      </c>
      <c r="E652" s="36"/>
      <c r="F652" s="60"/>
      <c r="G652" s="61"/>
      <c r="H652" s="62"/>
      <c r="I652" s="63"/>
      <c r="J652" s="64"/>
      <c r="K652" s="65"/>
      <c r="L652" s="66"/>
      <c r="M652" s="82"/>
      <c r="N652" s="99">
        <f>SUM(M653)</f>
        <v>10248.183190305404</v>
      </c>
    </row>
    <row r="653" spans="1:14" ht="15">
      <c r="A653" s="95" t="s">
        <v>1398</v>
      </c>
      <c r="B653" s="21"/>
      <c r="C653" s="21"/>
      <c r="D653" s="52" t="s">
        <v>1399</v>
      </c>
      <c r="E653" s="23"/>
      <c r="F653" s="53"/>
      <c r="G653" s="54"/>
      <c r="H653" s="55"/>
      <c r="I653" s="56"/>
      <c r="J653" s="57"/>
      <c r="K653" s="37"/>
      <c r="L653" s="58"/>
      <c r="M653" s="76">
        <f>SUM(L654)</f>
        <v>10248.183190305404</v>
      </c>
      <c r="N653" s="96"/>
    </row>
    <row r="654" spans="1:14" ht="15">
      <c r="A654" s="97" t="s">
        <v>1400</v>
      </c>
      <c r="B654" s="14" t="s">
        <v>199</v>
      </c>
      <c r="C654" s="14"/>
      <c r="D654" s="22" t="s">
        <v>1401</v>
      </c>
      <c r="E654" s="15" t="s">
        <v>54</v>
      </c>
      <c r="F654" s="48">
        <v>38</v>
      </c>
      <c r="G654" s="49">
        <v>209.190995442</v>
      </c>
      <c r="H654" s="50">
        <v>0.28920000000000001</v>
      </c>
      <c r="I654" s="69">
        <f t="shared" ref="I654" si="211">G654*(1+H654)</f>
        <v>269.68903132382644</v>
      </c>
      <c r="J654" s="30">
        <f>$J$706</f>
        <v>0</v>
      </c>
      <c r="K654" s="29">
        <f t="shared" ref="K654" si="212">I654*(1-J654)</f>
        <v>269.68903132382644</v>
      </c>
      <c r="L654" s="47">
        <f t="shared" ref="L654" si="213">K654*F654</f>
        <v>10248.183190305404</v>
      </c>
      <c r="M654" s="81"/>
      <c r="N654" s="96"/>
    </row>
    <row r="655" spans="1:14" ht="15">
      <c r="A655" s="98" t="s">
        <v>1402</v>
      </c>
      <c r="B655" s="35"/>
      <c r="C655" s="35"/>
      <c r="D655" s="59" t="s">
        <v>1403</v>
      </c>
      <c r="E655" s="36"/>
      <c r="F655" s="60"/>
      <c r="G655" s="61"/>
      <c r="H655" s="62"/>
      <c r="I655" s="63"/>
      <c r="J655" s="64"/>
      <c r="K655" s="65"/>
      <c r="L655" s="66"/>
      <c r="M655" s="82"/>
      <c r="N655" s="99">
        <f>SUM(M656:M660)</f>
        <v>2244387.1375433784</v>
      </c>
    </row>
    <row r="656" spans="1:14" ht="15">
      <c r="A656" s="95" t="s">
        <v>1404</v>
      </c>
      <c r="B656" s="21"/>
      <c r="C656" s="21"/>
      <c r="D656" s="52" t="s">
        <v>1405</v>
      </c>
      <c r="E656" s="23"/>
      <c r="F656" s="53"/>
      <c r="G656" s="54"/>
      <c r="H656" s="55"/>
      <c r="I656" s="56"/>
      <c r="J656" s="57"/>
      <c r="K656" s="37"/>
      <c r="L656" s="58"/>
      <c r="M656" s="76">
        <f>SUM(L657:L659)</f>
        <v>71517.493344000017</v>
      </c>
      <c r="N656" s="96"/>
    </row>
    <row r="657" spans="1:14" ht="33.75">
      <c r="A657" s="97" t="s">
        <v>1406</v>
      </c>
      <c r="B657" s="14" t="s">
        <v>39</v>
      </c>
      <c r="C657" s="14" t="s">
        <v>1407</v>
      </c>
      <c r="D657" s="22" t="s">
        <v>1408</v>
      </c>
      <c r="E657" s="15" t="s">
        <v>34</v>
      </c>
      <c r="F657" s="48">
        <v>264</v>
      </c>
      <c r="G657" s="49">
        <v>62.65</v>
      </c>
      <c r="H657" s="50">
        <v>0.28920000000000001</v>
      </c>
      <c r="I657" s="69">
        <f t="shared" ref="I657:I659" si="214">G657*(1+H657)</f>
        <v>80.768380000000008</v>
      </c>
      <c r="J657" s="30">
        <f>$J$706</f>
        <v>0</v>
      </c>
      <c r="K657" s="29">
        <f t="shared" ref="K657:K659" si="215">I657*(1-J657)</f>
        <v>80.768380000000008</v>
      </c>
      <c r="L657" s="47">
        <f t="shared" ref="L657:L659" si="216">K657*F657</f>
        <v>21322.852320000002</v>
      </c>
      <c r="M657" s="81"/>
      <c r="N657" s="96"/>
    </row>
    <row r="658" spans="1:14" ht="33.75">
      <c r="A658" s="97" t="s">
        <v>1409</v>
      </c>
      <c r="B658" s="14" t="s">
        <v>41</v>
      </c>
      <c r="C658" s="14"/>
      <c r="D658" s="22" t="s">
        <v>1410</v>
      </c>
      <c r="E658" s="15" t="s">
        <v>171</v>
      </c>
      <c r="F658" s="48">
        <v>264</v>
      </c>
      <c r="G658" s="49">
        <v>62</v>
      </c>
      <c r="H658" s="50">
        <v>0.28920000000000001</v>
      </c>
      <c r="I658" s="69">
        <f t="shared" si="214"/>
        <v>79.930400000000006</v>
      </c>
      <c r="J658" s="30">
        <f>$J$706</f>
        <v>0</v>
      </c>
      <c r="K658" s="29">
        <f t="shared" si="215"/>
        <v>79.930400000000006</v>
      </c>
      <c r="L658" s="47">
        <f t="shared" si="216"/>
        <v>21101.625600000003</v>
      </c>
      <c r="M658" s="81"/>
      <c r="N658" s="96"/>
    </row>
    <row r="659" spans="1:14" ht="33.75">
      <c r="A659" s="97" t="s">
        <v>1411</v>
      </c>
      <c r="B659" s="14" t="s">
        <v>41</v>
      </c>
      <c r="C659" s="14"/>
      <c r="D659" s="22" t="s">
        <v>1412</v>
      </c>
      <c r="E659" s="15" t="s">
        <v>171</v>
      </c>
      <c r="F659" s="48">
        <v>264</v>
      </c>
      <c r="G659" s="49">
        <v>85.48</v>
      </c>
      <c r="H659" s="50">
        <v>0.28920000000000001</v>
      </c>
      <c r="I659" s="69">
        <f t="shared" si="214"/>
        <v>110.20081600000002</v>
      </c>
      <c r="J659" s="30">
        <f>$J$706</f>
        <v>0</v>
      </c>
      <c r="K659" s="29">
        <f t="shared" si="215"/>
        <v>110.20081600000002</v>
      </c>
      <c r="L659" s="47">
        <f t="shared" si="216"/>
        <v>29093.015424000005</v>
      </c>
      <c r="M659" s="81"/>
      <c r="N659" s="96"/>
    </row>
    <row r="660" spans="1:14" ht="15">
      <c r="A660" s="95" t="s">
        <v>1413</v>
      </c>
      <c r="B660" s="21"/>
      <c r="C660" s="21"/>
      <c r="D660" s="52" t="s">
        <v>1403</v>
      </c>
      <c r="E660" s="23"/>
      <c r="F660" s="53"/>
      <c r="G660" s="54"/>
      <c r="H660" s="55"/>
      <c r="I660" s="56"/>
      <c r="J660" s="57"/>
      <c r="K660" s="37"/>
      <c r="L660" s="58"/>
      <c r="M660" s="76">
        <f>SUM(L661:L663)</f>
        <v>2172869.6441993783</v>
      </c>
      <c r="N660" s="96"/>
    </row>
    <row r="661" spans="1:14" ht="33.75">
      <c r="A661" s="97" t="s">
        <v>1414</v>
      </c>
      <c r="B661" s="14" t="s">
        <v>39</v>
      </c>
      <c r="C661" s="14" t="s">
        <v>1407</v>
      </c>
      <c r="D661" s="22" t="s">
        <v>1408</v>
      </c>
      <c r="E661" s="15" t="s">
        <v>34</v>
      </c>
      <c r="F661" s="48">
        <v>4401.1400000000003</v>
      </c>
      <c r="G661" s="49">
        <v>62.65</v>
      </c>
      <c r="H661" s="50">
        <v>0.28920000000000001</v>
      </c>
      <c r="I661" s="69">
        <f t="shared" ref="I661:I663" si="217">G661*(1+H661)</f>
        <v>80.768380000000008</v>
      </c>
      <c r="J661" s="30">
        <f>$J$706</f>
        <v>0</v>
      </c>
      <c r="K661" s="29">
        <f t="shared" ref="K661:K663" si="218">I661*(1-J661)</f>
        <v>80.768380000000008</v>
      </c>
      <c r="L661" s="47">
        <f t="shared" ref="L661:L663" si="219">K661*F661</f>
        <v>355472.94795320008</v>
      </c>
      <c r="M661" s="81"/>
      <c r="N661" s="96"/>
    </row>
    <row r="662" spans="1:14" ht="33.75">
      <c r="A662" s="97" t="s">
        <v>1415</v>
      </c>
      <c r="B662" s="14" t="s">
        <v>41</v>
      </c>
      <c r="C662" s="14"/>
      <c r="D662" s="22" t="s">
        <v>1416</v>
      </c>
      <c r="E662" s="15" t="s">
        <v>171</v>
      </c>
      <c r="F662" s="48">
        <v>127</v>
      </c>
      <c r="G662" s="49">
        <v>68.422726944000004</v>
      </c>
      <c r="H662" s="50">
        <v>0.28920000000000001</v>
      </c>
      <c r="I662" s="69">
        <f t="shared" si="217"/>
        <v>88.210579576204807</v>
      </c>
      <c r="J662" s="30">
        <f>$J$706</f>
        <v>0</v>
      </c>
      <c r="K662" s="29">
        <f t="shared" si="218"/>
        <v>88.210579576204807</v>
      </c>
      <c r="L662" s="47">
        <f t="shared" si="219"/>
        <v>11202.74360617801</v>
      </c>
      <c r="M662" s="81"/>
      <c r="N662" s="96"/>
    </row>
    <row r="663" spans="1:14" ht="22.5">
      <c r="A663" s="97" t="s">
        <v>1417</v>
      </c>
      <c r="B663" s="14" t="s">
        <v>76</v>
      </c>
      <c r="C663" s="14" t="s">
        <v>1418</v>
      </c>
      <c r="D663" s="22" t="s">
        <v>1419</v>
      </c>
      <c r="E663" s="15" t="s">
        <v>171</v>
      </c>
      <c r="F663" s="48">
        <v>10332</v>
      </c>
      <c r="G663" s="49">
        <v>135.6</v>
      </c>
      <c r="H663" s="50">
        <v>0.28920000000000001</v>
      </c>
      <c r="I663" s="69">
        <f t="shared" si="217"/>
        <v>174.81552000000002</v>
      </c>
      <c r="J663" s="30">
        <f>$J$706</f>
        <v>0</v>
      </c>
      <c r="K663" s="29">
        <f t="shared" si="218"/>
        <v>174.81552000000002</v>
      </c>
      <c r="L663" s="47">
        <f t="shared" si="219"/>
        <v>1806193.9526400003</v>
      </c>
      <c r="M663" s="81"/>
      <c r="N663" s="96"/>
    </row>
    <row r="664" spans="1:14" ht="15">
      <c r="A664" s="98" t="s">
        <v>1420</v>
      </c>
      <c r="B664" s="35"/>
      <c r="C664" s="35"/>
      <c r="D664" s="59" t="s">
        <v>1421</v>
      </c>
      <c r="E664" s="36"/>
      <c r="F664" s="60"/>
      <c r="G664" s="61"/>
      <c r="H664" s="62"/>
      <c r="I664" s="63"/>
      <c r="J664" s="64"/>
      <c r="K664" s="65"/>
      <c r="L664" s="66"/>
      <c r="M664" s="82"/>
      <c r="N664" s="121"/>
    </row>
    <row r="665" spans="1:14" ht="15">
      <c r="A665" s="108"/>
      <c r="B665" s="33"/>
      <c r="C665" s="33"/>
      <c r="D665" s="51"/>
      <c r="E665" s="15"/>
      <c r="F665" s="48"/>
      <c r="G665" s="49"/>
      <c r="H665" s="50"/>
      <c r="I665" s="43"/>
      <c r="J665" s="30"/>
      <c r="K665" s="29"/>
      <c r="L665" s="44"/>
      <c r="M665" s="81"/>
      <c r="N665" s="96"/>
    </row>
    <row r="666" spans="1:14" ht="15">
      <c r="A666" s="98" t="s">
        <v>1422</v>
      </c>
      <c r="B666" s="35"/>
      <c r="C666" s="35"/>
      <c r="D666" s="59" t="s">
        <v>1423</v>
      </c>
      <c r="E666" s="36"/>
      <c r="F666" s="60"/>
      <c r="G666" s="61"/>
      <c r="H666" s="62"/>
      <c r="I666" s="63"/>
      <c r="J666" s="64"/>
      <c r="K666" s="65"/>
      <c r="L666" s="66"/>
      <c r="M666" s="82"/>
      <c r="N666" s="99">
        <f>SUM(M667:M693)</f>
        <v>592539.09933839238</v>
      </c>
    </row>
    <row r="667" spans="1:14" ht="15">
      <c r="A667" s="95" t="s">
        <v>1424</v>
      </c>
      <c r="B667" s="21"/>
      <c r="C667" s="21"/>
      <c r="D667" s="52" t="s">
        <v>1425</v>
      </c>
      <c r="E667" s="23"/>
      <c r="F667" s="53"/>
      <c r="G667" s="54"/>
      <c r="H667" s="55"/>
      <c r="I667" s="56"/>
      <c r="J667" s="57"/>
      <c r="K667" s="37"/>
      <c r="L667" s="58"/>
      <c r="M667" s="76">
        <f>SUM(L668:L681)</f>
        <v>75192.982936118075</v>
      </c>
      <c r="N667" s="96"/>
    </row>
    <row r="668" spans="1:14" ht="15">
      <c r="A668" s="97" t="s">
        <v>1426</v>
      </c>
      <c r="B668" s="14" t="s">
        <v>199</v>
      </c>
      <c r="C668" s="14"/>
      <c r="D668" s="22" t="s">
        <v>1427</v>
      </c>
      <c r="E668" s="15" t="s">
        <v>54</v>
      </c>
      <c r="F668" s="48">
        <v>82</v>
      </c>
      <c r="G668" s="49">
        <v>32.595826863599996</v>
      </c>
      <c r="H668" s="50">
        <v>0.16819999999999999</v>
      </c>
      <c r="I668" s="69">
        <f t="shared" ref="I668:I681" si="220">G668*(1+H668)</f>
        <v>38.078444942057509</v>
      </c>
      <c r="J668" s="30">
        <f t="shared" ref="J668:J681" si="221">$J$706</f>
        <v>0</v>
      </c>
      <c r="K668" s="29">
        <f t="shared" ref="K668:K681" si="222">I668*(1-J668)</f>
        <v>38.078444942057509</v>
      </c>
      <c r="L668" s="47">
        <f t="shared" ref="L668:L681" si="223">K668*F668</f>
        <v>3122.4324852487157</v>
      </c>
      <c r="M668" s="81"/>
      <c r="N668" s="96"/>
    </row>
    <row r="669" spans="1:14" ht="15">
      <c r="A669" s="97" t="s">
        <v>1428</v>
      </c>
      <c r="B669" s="14" t="s">
        <v>199</v>
      </c>
      <c r="C669" s="14"/>
      <c r="D669" s="22" t="s">
        <v>1429</v>
      </c>
      <c r="E669" s="15" t="s">
        <v>54</v>
      </c>
      <c r="F669" s="48">
        <v>160</v>
      </c>
      <c r="G669" s="49">
        <v>36.231336741599996</v>
      </c>
      <c r="H669" s="50">
        <v>0.16819999999999999</v>
      </c>
      <c r="I669" s="69">
        <f t="shared" si="220"/>
        <v>42.325447581537112</v>
      </c>
      <c r="J669" s="30">
        <f t="shared" si="221"/>
        <v>0</v>
      </c>
      <c r="K669" s="29">
        <f t="shared" si="222"/>
        <v>42.325447581537112</v>
      </c>
      <c r="L669" s="47">
        <f t="shared" si="223"/>
        <v>6772.0716130459377</v>
      </c>
      <c r="M669" s="81"/>
      <c r="N669" s="96"/>
    </row>
    <row r="670" spans="1:14" ht="15">
      <c r="A670" s="97" t="s">
        <v>1430</v>
      </c>
      <c r="B670" s="14" t="s">
        <v>199</v>
      </c>
      <c r="C670" s="14"/>
      <c r="D670" s="22" t="s">
        <v>1431</v>
      </c>
      <c r="E670" s="15" t="s">
        <v>54</v>
      </c>
      <c r="F670" s="48">
        <v>54</v>
      </c>
      <c r="G670" s="49">
        <v>139.09306090679999</v>
      </c>
      <c r="H670" s="50">
        <v>0.16819999999999999</v>
      </c>
      <c r="I670" s="69">
        <f t="shared" si="220"/>
        <v>162.48851375132372</v>
      </c>
      <c r="J670" s="30">
        <f t="shared" si="221"/>
        <v>0</v>
      </c>
      <c r="K670" s="29">
        <f t="shared" si="222"/>
        <v>162.48851375132372</v>
      </c>
      <c r="L670" s="47">
        <f t="shared" si="223"/>
        <v>8774.3797425714802</v>
      </c>
      <c r="M670" s="81"/>
      <c r="N670" s="96"/>
    </row>
    <row r="671" spans="1:14" ht="15">
      <c r="A671" s="97" t="s">
        <v>1432</v>
      </c>
      <c r="B671" s="14" t="s">
        <v>199</v>
      </c>
      <c r="C671" s="14"/>
      <c r="D671" s="22" t="s">
        <v>1433</v>
      </c>
      <c r="E671" s="15" t="s">
        <v>54</v>
      </c>
      <c r="F671" s="48">
        <v>75</v>
      </c>
      <c r="G671" s="49">
        <v>47.09145561119999</v>
      </c>
      <c r="H671" s="50">
        <v>0.16819999999999999</v>
      </c>
      <c r="I671" s="69">
        <f t="shared" si="220"/>
        <v>55.012238445003824</v>
      </c>
      <c r="J671" s="30">
        <f t="shared" si="221"/>
        <v>0</v>
      </c>
      <c r="K671" s="29">
        <f t="shared" si="222"/>
        <v>55.012238445003824</v>
      </c>
      <c r="L671" s="47">
        <f t="shared" si="223"/>
        <v>4125.9178833752867</v>
      </c>
      <c r="M671" s="81"/>
      <c r="N671" s="96"/>
    </row>
    <row r="672" spans="1:14" ht="15">
      <c r="A672" s="97" t="s">
        <v>1434</v>
      </c>
      <c r="B672" s="14" t="s">
        <v>199</v>
      </c>
      <c r="C672" s="14"/>
      <c r="D672" s="22" t="s">
        <v>1435</v>
      </c>
      <c r="E672" s="15" t="s">
        <v>54</v>
      </c>
      <c r="F672" s="48">
        <v>48</v>
      </c>
      <c r="G672" s="49">
        <v>39.835906109999996</v>
      </c>
      <c r="H672" s="50">
        <v>0.16819999999999999</v>
      </c>
      <c r="I672" s="69">
        <f t="shared" si="220"/>
        <v>46.53630551770199</v>
      </c>
      <c r="J672" s="30">
        <f t="shared" si="221"/>
        <v>0</v>
      </c>
      <c r="K672" s="29">
        <f t="shared" si="222"/>
        <v>46.53630551770199</v>
      </c>
      <c r="L672" s="47">
        <f t="shared" si="223"/>
        <v>2233.7426648496958</v>
      </c>
      <c r="M672" s="81"/>
      <c r="N672" s="96"/>
    </row>
    <row r="673" spans="1:14" ht="15">
      <c r="A673" s="97" t="s">
        <v>1436</v>
      </c>
      <c r="B673" s="14" t="s">
        <v>199</v>
      </c>
      <c r="C673" s="14"/>
      <c r="D673" s="22" t="s">
        <v>1437</v>
      </c>
      <c r="E673" s="15" t="s">
        <v>54</v>
      </c>
      <c r="F673" s="48">
        <v>16</v>
      </c>
      <c r="G673" s="49">
        <v>45.281435799600004</v>
      </c>
      <c r="H673" s="50">
        <v>0.16819999999999999</v>
      </c>
      <c r="I673" s="69">
        <f t="shared" si="220"/>
        <v>52.89777330109272</v>
      </c>
      <c r="J673" s="30">
        <f t="shared" si="221"/>
        <v>0</v>
      </c>
      <c r="K673" s="29">
        <f t="shared" si="222"/>
        <v>52.89777330109272</v>
      </c>
      <c r="L673" s="47">
        <f t="shared" si="223"/>
        <v>846.36437281748351</v>
      </c>
      <c r="M673" s="81"/>
      <c r="N673" s="96"/>
    </row>
    <row r="674" spans="1:14" ht="15">
      <c r="A674" s="97" t="s">
        <v>1438</v>
      </c>
      <c r="B674" s="14" t="s">
        <v>199</v>
      </c>
      <c r="C674" s="14"/>
      <c r="D674" s="22" t="s">
        <v>1439</v>
      </c>
      <c r="E674" s="15" t="s">
        <v>54</v>
      </c>
      <c r="F674" s="48">
        <v>198</v>
      </c>
      <c r="G674" s="49">
        <v>36.215866486799996</v>
      </c>
      <c r="H674" s="50">
        <v>0.16819999999999999</v>
      </c>
      <c r="I674" s="69">
        <f t="shared" si="220"/>
        <v>42.307375229879753</v>
      </c>
      <c r="J674" s="30">
        <f t="shared" si="221"/>
        <v>0</v>
      </c>
      <c r="K674" s="29">
        <f t="shared" si="222"/>
        <v>42.307375229879753</v>
      </c>
      <c r="L674" s="47">
        <f t="shared" si="223"/>
        <v>8376.8602955161914</v>
      </c>
      <c r="M674" s="81"/>
      <c r="N674" s="96"/>
    </row>
    <row r="675" spans="1:14" ht="15">
      <c r="A675" s="97" t="s">
        <v>1440</v>
      </c>
      <c r="B675" s="14" t="s">
        <v>199</v>
      </c>
      <c r="C675" s="14"/>
      <c r="D675" s="22" t="s">
        <v>1441</v>
      </c>
      <c r="E675" s="15" t="s">
        <v>54</v>
      </c>
      <c r="F675" s="48">
        <v>17</v>
      </c>
      <c r="G675" s="49">
        <v>217.32613943039999</v>
      </c>
      <c r="H675" s="50">
        <v>0.16819999999999999</v>
      </c>
      <c r="I675" s="69">
        <f t="shared" si="220"/>
        <v>253.88039608259325</v>
      </c>
      <c r="J675" s="30">
        <f t="shared" si="221"/>
        <v>0</v>
      </c>
      <c r="K675" s="29">
        <f t="shared" si="222"/>
        <v>253.88039608259325</v>
      </c>
      <c r="L675" s="47">
        <f t="shared" si="223"/>
        <v>4315.9667334040851</v>
      </c>
      <c r="M675" s="81"/>
      <c r="N675" s="96"/>
    </row>
    <row r="676" spans="1:14" ht="15">
      <c r="A676" s="97" t="s">
        <v>1442</v>
      </c>
      <c r="B676" s="14" t="s">
        <v>199</v>
      </c>
      <c r="C676" s="14"/>
      <c r="D676" s="22" t="s">
        <v>1443</v>
      </c>
      <c r="E676" s="15" t="s">
        <v>54</v>
      </c>
      <c r="F676" s="48">
        <v>42</v>
      </c>
      <c r="G676" s="49">
        <v>36.215866486799996</v>
      </c>
      <c r="H676" s="50">
        <v>0.16819999999999999</v>
      </c>
      <c r="I676" s="69">
        <f t="shared" si="220"/>
        <v>42.307375229879753</v>
      </c>
      <c r="J676" s="30">
        <f t="shared" si="221"/>
        <v>0</v>
      </c>
      <c r="K676" s="29">
        <f t="shared" si="222"/>
        <v>42.307375229879753</v>
      </c>
      <c r="L676" s="47">
        <f t="shared" si="223"/>
        <v>1776.9097596549495</v>
      </c>
      <c r="M676" s="81"/>
      <c r="N676" s="96"/>
    </row>
    <row r="677" spans="1:14" ht="15">
      <c r="A677" s="97" t="s">
        <v>1444</v>
      </c>
      <c r="B677" s="14" t="s">
        <v>199</v>
      </c>
      <c r="C677" s="14"/>
      <c r="D677" s="22" t="s">
        <v>1445</v>
      </c>
      <c r="E677" s="15" t="s">
        <v>54</v>
      </c>
      <c r="F677" s="48">
        <v>153</v>
      </c>
      <c r="G677" s="49">
        <v>50.711495234399997</v>
      </c>
      <c r="H677" s="50">
        <v>0.16819999999999999</v>
      </c>
      <c r="I677" s="69">
        <f t="shared" si="220"/>
        <v>59.241168732826075</v>
      </c>
      <c r="J677" s="30">
        <f t="shared" si="221"/>
        <v>0</v>
      </c>
      <c r="K677" s="29">
        <f t="shared" si="222"/>
        <v>59.241168732826075</v>
      </c>
      <c r="L677" s="47">
        <f t="shared" si="223"/>
        <v>9063.8988161223897</v>
      </c>
      <c r="M677" s="81"/>
      <c r="N677" s="96"/>
    </row>
    <row r="678" spans="1:14" ht="15">
      <c r="A678" s="97" t="s">
        <v>1446</v>
      </c>
      <c r="B678" s="14" t="s">
        <v>199</v>
      </c>
      <c r="C678" s="14"/>
      <c r="D678" s="22" t="s">
        <v>1447</v>
      </c>
      <c r="E678" s="15" t="s">
        <v>54</v>
      </c>
      <c r="F678" s="48">
        <v>12</v>
      </c>
      <c r="G678" s="49">
        <v>235.44180780119999</v>
      </c>
      <c r="H678" s="50">
        <v>0.16819999999999999</v>
      </c>
      <c r="I678" s="69">
        <f t="shared" si="220"/>
        <v>275.04311987336177</v>
      </c>
      <c r="J678" s="30">
        <f t="shared" si="221"/>
        <v>0</v>
      </c>
      <c r="K678" s="29">
        <f t="shared" si="222"/>
        <v>275.04311987336177</v>
      </c>
      <c r="L678" s="47">
        <f t="shared" si="223"/>
        <v>3300.5174384803413</v>
      </c>
      <c r="M678" s="81"/>
      <c r="N678" s="96"/>
    </row>
    <row r="679" spans="1:14" ht="15">
      <c r="A679" s="97" t="s">
        <v>1448</v>
      </c>
      <c r="B679" s="14" t="s">
        <v>199</v>
      </c>
      <c r="C679" s="14"/>
      <c r="D679" s="22" t="s">
        <v>1449</v>
      </c>
      <c r="E679" s="15" t="s">
        <v>54</v>
      </c>
      <c r="F679" s="48">
        <v>28</v>
      </c>
      <c r="G679" s="49">
        <v>181.11027294359997</v>
      </c>
      <c r="H679" s="50">
        <v>0.16819999999999999</v>
      </c>
      <c r="I679" s="69">
        <f t="shared" si="220"/>
        <v>211.57302085271346</v>
      </c>
      <c r="J679" s="30">
        <f t="shared" si="221"/>
        <v>0</v>
      </c>
      <c r="K679" s="29">
        <f t="shared" si="222"/>
        <v>211.57302085271346</v>
      </c>
      <c r="L679" s="47">
        <f t="shared" si="223"/>
        <v>5924.044583875977</v>
      </c>
      <c r="M679" s="81"/>
      <c r="N679" s="96"/>
    </row>
    <row r="680" spans="1:14" ht="15">
      <c r="A680" s="97" t="s">
        <v>1450</v>
      </c>
      <c r="B680" s="14" t="s">
        <v>199</v>
      </c>
      <c r="C680" s="14"/>
      <c r="D680" s="22" t="s">
        <v>1451</v>
      </c>
      <c r="E680" s="15" t="s">
        <v>54</v>
      </c>
      <c r="F680" s="48">
        <v>131</v>
      </c>
      <c r="G680" s="49">
        <v>92.72870727119998</v>
      </c>
      <c r="H680" s="50">
        <v>0.16819999999999999</v>
      </c>
      <c r="I680" s="69">
        <f t="shared" si="220"/>
        <v>108.3256758342158</v>
      </c>
      <c r="J680" s="30">
        <f t="shared" si="221"/>
        <v>0</v>
      </c>
      <c r="K680" s="29">
        <f t="shared" si="222"/>
        <v>108.3256758342158</v>
      </c>
      <c r="L680" s="47">
        <f t="shared" si="223"/>
        <v>14190.66353428227</v>
      </c>
      <c r="M680" s="81"/>
      <c r="N680" s="96"/>
    </row>
    <row r="681" spans="1:14" ht="15">
      <c r="A681" s="97" t="s">
        <v>1452</v>
      </c>
      <c r="B681" s="14" t="s">
        <v>199</v>
      </c>
      <c r="C681" s="14"/>
      <c r="D681" s="22" t="s">
        <v>1453</v>
      </c>
      <c r="E681" s="15" t="s">
        <v>54</v>
      </c>
      <c r="F681" s="48">
        <v>28</v>
      </c>
      <c r="G681" s="49">
        <v>72.431732973599992</v>
      </c>
      <c r="H681" s="50">
        <v>0.16819999999999999</v>
      </c>
      <c r="I681" s="69">
        <f t="shared" si="220"/>
        <v>84.614750459759506</v>
      </c>
      <c r="J681" s="30">
        <f t="shared" si="221"/>
        <v>0</v>
      </c>
      <c r="K681" s="29">
        <f t="shared" si="222"/>
        <v>84.614750459759506</v>
      </c>
      <c r="L681" s="47">
        <f t="shared" si="223"/>
        <v>2369.2130128732661</v>
      </c>
      <c r="M681" s="81"/>
      <c r="N681" s="96"/>
    </row>
    <row r="682" spans="1:14" ht="15">
      <c r="A682" s="95" t="s">
        <v>1454</v>
      </c>
      <c r="B682" s="21"/>
      <c r="C682" s="21"/>
      <c r="D682" s="52" t="s">
        <v>1455</v>
      </c>
      <c r="E682" s="23"/>
      <c r="F682" s="53"/>
      <c r="G682" s="54"/>
      <c r="H682" s="55"/>
      <c r="I682" s="56"/>
      <c r="J682" s="57"/>
      <c r="K682" s="37"/>
      <c r="L682" s="58"/>
      <c r="M682" s="76">
        <f>SUM(L683:L686)</f>
        <v>46696.950651584273</v>
      </c>
      <c r="N682" s="96"/>
    </row>
    <row r="683" spans="1:14" ht="15">
      <c r="A683" s="97" t="s">
        <v>1456</v>
      </c>
      <c r="B683" s="14" t="s">
        <v>199</v>
      </c>
      <c r="C683" s="14"/>
      <c r="D683" s="22" t="s">
        <v>1457</v>
      </c>
      <c r="E683" s="15" t="s">
        <v>54</v>
      </c>
      <c r="F683" s="48">
        <v>1</v>
      </c>
      <c r="G683" s="49">
        <v>474.45724446119999</v>
      </c>
      <c r="H683" s="50">
        <v>0.16819999999999999</v>
      </c>
      <c r="I683" s="69">
        <f t="shared" ref="I683:I686" si="224">G683*(1+H683)</f>
        <v>554.26095297957374</v>
      </c>
      <c r="J683" s="30">
        <f>$J$706</f>
        <v>0</v>
      </c>
      <c r="K683" s="29">
        <f t="shared" ref="K683:K686" si="225">I683*(1-J683)</f>
        <v>554.26095297957374</v>
      </c>
      <c r="L683" s="47">
        <f t="shared" ref="L683:L686" si="226">K683*F683</f>
        <v>554.26095297957374</v>
      </c>
      <c r="M683" s="81"/>
      <c r="N683" s="96"/>
    </row>
    <row r="684" spans="1:14" ht="15">
      <c r="A684" s="97" t="s">
        <v>1458</v>
      </c>
      <c r="B684" s="14" t="s">
        <v>199</v>
      </c>
      <c r="C684" s="14"/>
      <c r="D684" s="22" t="s">
        <v>1459</v>
      </c>
      <c r="E684" s="15" t="s">
        <v>54</v>
      </c>
      <c r="F684" s="48">
        <v>2</v>
      </c>
      <c r="G684" s="49">
        <v>474.45724446119999</v>
      </c>
      <c r="H684" s="50">
        <v>0.16819999999999999</v>
      </c>
      <c r="I684" s="69">
        <f t="shared" si="224"/>
        <v>554.26095297957374</v>
      </c>
      <c r="J684" s="30">
        <f>$J$706</f>
        <v>0</v>
      </c>
      <c r="K684" s="29">
        <f t="shared" si="225"/>
        <v>554.26095297957374</v>
      </c>
      <c r="L684" s="47">
        <f t="shared" si="226"/>
        <v>1108.5219059591475</v>
      </c>
      <c r="M684" s="81"/>
      <c r="N684" s="96"/>
    </row>
    <row r="685" spans="1:14" ht="15">
      <c r="A685" s="97" t="s">
        <v>1460</v>
      </c>
      <c r="B685" s="14" t="s">
        <v>199</v>
      </c>
      <c r="C685" s="14"/>
      <c r="D685" s="22" t="s">
        <v>1461</v>
      </c>
      <c r="E685" s="15" t="s">
        <v>54</v>
      </c>
      <c r="F685" s="48">
        <v>4</v>
      </c>
      <c r="G685" s="49">
        <v>8280.0516550752</v>
      </c>
      <c r="H685" s="50">
        <v>0.16819999999999999</v>
      </c>
      <c r="I685" s="69">
        <f t="shared" si="224"/>
        <v>9672.7563434588483</v>
      </c>
      <c r="J685" s="30">
        <f>$J$706</f>
        <v>0</v>
      </c>
      <c r="K685" s="29">
        <f t="shared" si="225"/>
        <v>9672.7563434588483</v>
      </c>
      <c r="L685" s="47">
        <f t="shared" si="226"/>
        <v>38691.025373835393</v>
      </c>
      <c r="M685" s="81"/>
      <c r="N685" s="96"/>
    </row>
    <row r="686" spans="1:14" ht="15">
      <c r="A686" s="97" t="s">
        <v>1462</v>
      </c>
      <c r="B686" s="14" t="s">
        <v>199</v>
      </c>
      <c r="C686" s="14"/>
      <c r="D686" s="22" t="s">
        <v>1463</v>
      </c>
      <c r="E686" s="15" t="s">
        <v>54</v>
      </c>
      <c r="F686" s="48">
        <v>1</v>
      </c>
      <c r="G686" s="49">
        <v>5429.8428512328001</v>
      </c>
      <c r="H686" s="50">
        <v>0.16819999999999999</v>
      </c>
      <c r="I686" s="69">
        <f t="shared" si="224"/>
        <v>6343.1424188101564</v>
      </c>
      <c r="J686" s="30">
        <f>$J$706</f>
        <v>0</v>
      </c>
      <c r="K686" s="29">
        <f t="shared" si="225"/>
        <v>6343.1424188101564</v>
      </c>
      <c r="L686" s="47">
        <f t="shared" si="226"/>
        <v>6343.1424188101564</v>
      </c>
      <c r="M686" s="81"/>
      <c r="N686" s="96"/>
    </row>
    <row r="687" spans="1:14" ht="15">
      <c r="A687" s="95" t="s">
        <v>1464</v>
      </c>
      <c r="B687" s="21"/>
      <c r="C687" s="21"/>
      <c r="D687" s="52" t="s">
        <v>1465</v>
      </c>
      <c r="E687" s="23"/>
      <c r="F687" s="53"/>
      <c r="G687" s="54"/>
      <c r="H687" s="55"/>
      <c r="I687" s="56"/>
      <c r="J687" s="57"/>
      <c r="K687" s="37"/>
      <c r="L687" s="58"/>
      <c r="M687" s="76">
        <f>SUM(L688:L690)</f>
        <v>16519.14146651985</v>
      </c>
      <c r="N687" s="96"/>
    </row>
    <row r="688" spans="1:14" ht="15">
      <c r="A688" s="97" t="s">
        <v>1466</v>
      </c>
      <c r="B688" s="14" t="s">
        <v>199</v>
      </c>
      <c r="C688" s="14"/>
      <c r="D688" s="22" t="s">
        <v>1467</v>
      </c>
      <c r="E688" s="15" t="s">
        <v>54</v>
      </c>
      <c r="F688" s="48">
        <v>1</v>
      </c>
      <c r="G688" s="49">
        <v>831.80466008639996</v>
      </c>
      <c r="H688" s="50">
        <v>0.16819999999999999</v>
      </c>
      <c r="I688" s="69">
        <f t="shared" ref="I688:I690" si="227">G688*(1+H688)</f>
        <v>971.71420391293236</v>
      </c>
      <c r="J688" s="30">
        <f>$J$706</f>
        <v>0</v>
      </c>
      <c r="K688" s="29">
        <f t="shared" ref="K688:K690" si="228">I688*(1-J688)</f>
        <v>971.71420391293236</v>
      </c>
      <c r="L688" s="47">
        <f t="shared" ref="L688:L690" si="229">K688*F688</f>
        <v>971.71420391293236</v>
      </c>
      <c r="M688" s="81"/>
      <c r="N688" s="96"/>
    </row>
    <row r="689" spans="1:14" ht="15">
      <c r="A689" s="97" t="s">
        <v>1468</v>
      </c>
      <c r="B689" s="14" t="s">
        <v>199</v>
      </c>
      <c r="C689" s="14"/>
      <c r="D689" s="22" t="s">
        <v>1469</v>
      </c>
      <c r="E689" s="15" t="s">
        <v>54</v>
      </c>
      <c r="F689" s="48">
        <v>2</v>
      </c>
      <c r="G689" s="49">
        <v>831.80466008639996</v>
      </c>
      <c r="H689" s="50">
        <v>0.16819999999999999</v>
      </c>
      <c r="I689" s="69">
        <f t="shared" si="227"/>
        <v>971.71420391293236</v>
      </c>
      <c r="J689" s="30">
        <f>$J$706</f>
        <v>0</v>
      </c>
      <c r="K689" s="29">
        <f t="shared" si="228"/>
        <v>971.71420391293236</v>
      </c>
      <c r="L689" s="47">
        <f t="shared" si="229"/>
        <v>1943.4284078258647</v>
      </c>
      <c r="M689" s="81"/>
      <c r="N689" s="96"/>
    </row>
    <row r="690" spans="1:14" ht="15">
      <c r="A690" s="97" t="s">
        <v>1470</v>
      </c>
      <c r="B690" s="14" t="s">
        <v>199</v>
      </c>
      <c r="C690" s="14"/>
      <c r="D690" s="22" t="s">
        <v>1471</v>
      </c>
      <c r="E690" s="15" t="s">
        <v>54</v>
      </c>
      <c r="F690" s="48">
        <v>14</v>
      </c>
      <c r="G690" s="49">
        <v>831.80466008639996</v>
      </c>
      <c r="H690" s="50">
        <v>0.16819999999999999</v>
      </c>
      <c r="I690" s="69">
        <f t="shared" si="227"/>
        <v>971.71420391293236</v>
      </c>
      <c r="J690" s="30">
        <f>$J$706</f>
        <v>0</v>
      </c>
      <c r="K690" s="29">
        <f t="shared" si="228"/>
        <v>971.71420391293236</v>
      </c>
      <c r="L690" s="47">
        <f t="shared" si="229"/>
        <v>13603.998854781054</v>
      </c>
      <c r="M690" s="81"/>
      <c r="N690" s="96"/>
    </row>
    <row r="691" spans="1:14" ht="15">
      <c r="A691" s="95" t="s">
        <v>1472</v>
      </c>
      <c r="B691" s="21"/>
      <c r="C691" s="21"/>
      <c r="D691" s="52" t="s">
        <v>1473</v>
      </c>
      <c r="E691" s="23"/>
      <c r="F691" s="53"/>
      <c r="G691" s="54"/>
      <c r="H691" s="55"/>
      <c r="I691" s="56"/>
      <c r="J691" s="57"/>
      <c r="K691" s="37"/>
      <c r="L691" s="58"/>
      <c r="M691" s="76">
        <f>SUM(L692)</f>
        <v>114248.28518400001</v>
      </c>
      <c r="N691" s="96"/>
    </row>
    <row r="692" spans="1:14" ht="22.5">
      <c r="A692" s="97" t="s">
        <v>1474</v>
      </c>
      <c r="B692" s="14" t="s">
        <v>32</v>
      </c>
      <c r="C692" s="14" t="s">
        <v>1475</v>
      </c>
      <c r="D692" s="22" t="s">
        <v>1476</v>
      </c>
      <c r="E692" s="15" t="s">
        <v>171</v>
      </c>
      <c r="F692" s="48">
        <v>528</v>
      </c>
      <c r="G692" s="49">
        <v>167.84</v>
      </c>
      <c r="H692" s="50">
        <v>0.28920000000000001</v>
      </c>
      <c r="I692" s="69">
        <f t="shared" ref="I692" si="230">G692*(1+H692)</f>
        <v>216.37932800000002</v>
      </c>
      <c r="J692" s="30">
        <f>$J$706</f>
        <v>0</v>
      </c>
      <c r="K692" s="29">
        <f t="shared" ref="K692" si="231">I692*(1-J692)</f>
        <v>216.37932800000002</v>
      </c>
      <c r="L692" s="47">
        <f t="shared" ref="L692" si="232">K692*F692</f>
        <v>114248.28518400001</v>
      </c>
      <c r="M692" s="81"/>
      <c r="N692" s="96"/>
    </row>
    <row r="693" spans="1:14" ht="15">
      <c r="A693" s="95" t="s">
        <v>1477</v>
      </c>
      <c r="B693" s="21"/>
      <c r="C693" s="21"/>
      <c r="D693" s="52" t="s">
        <v>1478</v>
      </c>
      <c r="E693" s="23"/>
      <c r="F693" s="53"/>
      <c r="G693" s="54"/>
      <c r="H693" s="55"/>
      <c r="I693" s="56"/>
      <c r="J693" s="57"/>
      <c r="K693" s="37"/>
      <c r="L693" s="58"/>
      <c r="M693" s="76">
        <f>SUM(L694:L698)</f>
        <v>339881.73910017021</v>
      </c>
      <c r="N693" s="96"/>
    </row>
    <row r="694" spans="1:14" ht="15">
      <c r="A694" s="97" t="s">
        <v>1479</v>
      </c>
      <c r="B694" s="14" t="s">
        <v>199</v>
      </c>
      <c r="C694" s="14"/>
      <c r="D694" s="22" t="s">
        <v>1480</v>
      </c>
      <c r="E694" s="15" t="s">
        <v>171</v>
      </c>
      <c r="F694" s="48">
        <v>18.36</v>
      </c>
      <c r="G694" s="49">
        <v>1421.0666654183999</v>
      </c>
      <c r="H694" s="50">
        <v>0.16819999999999999</v>
      </c>
      <c r="I694" s="69">
        <f t="shared" ref="I694:I698" si="233">G694*(1+H694)</f>
        <v>1660.0900785417746</v>
      </c>
      <c r="J694" s="30">
        <f>$J$706</f>
        <v>0</v>
      </c>
      <c r="K694" s="29">
        <f t="shared" ref="K694:K698" si="234">I694*(1-J694)</f>
        <v>1660.0900785417746</v>
      </c>
      <c r="L694" s="47">
        <f t="shared" ref="L694:L698" si="235">K694*F694</f>
        <v>30479.253842026981</v>
      </c>
      <c r="M694" s="81"/>
      <c r="N694" s="96"/>
    </row>
    <row r="695" spans="1:14" ht="15">
      <c r="A695" s="97" t="s">
        <v>1481</v>
      </c>
      <c r="B695" s="14" t="s">
        <v>199</v>
      </c>
      <c r="C695" s="14"/>
      <c r="D695" s="22" t="s">
        <v>1482</v>
      </c>
      <c r="E695" s="15" t="s">
        <v>54</v>
      </c>
      <c r="F695" s="48">
        <v>187</v>
      </c>
      <c r="G695" s="49">
        <v>1107.1862457084001</v>
      </c>
      <c r="H695" s="50">
        <v>0.16819999999999999</v>
      </c>
      <c r="I695" s="69">
        <f t="shared" si="233"/>
        <v>1293.4149722365528</v>
      </c>
      <c r="J695" s="30">
        <f>$J$706</f>
        <v>0</v>
      </c>
      <c r="K695" s="29">
        <f t="shared" si="234"/>
        <v>1293.4149722365528</v>
      </c>
      <c r="L695" s="47">
        <f t="shared" si="235"/>
        <v>241868.59980823536</v>
      </c>
      <c r="M695" s="81"/>
      <c r="N695" s="96"/>
    </row>
    <row r="696" spans="1:14" ht="15">
      <c r="A696" s="97" t="s">
        <v>1483</v>
      </c>
      <c r="B696" s="14" t="s">
        <v>199</v>
      </c>
      <c r="C696" s="14"/>
      <c r="D696" s="22" t="s">
        <v>1484</v>
      </c>
      <c r="E696" s="15" t="s">
        <v>54</v>
      </c>
      <c r="F696" s="48">
        <v>1</v>
      </c>
      <c r="G696" s="49">
        <v>2577.3532898256003</v>
      </c>
      <c r="H696" s="50">
        <v>0.16819999999999999</v>
      </c>
      <c r="I696" s="69">
        <f t="shared" si="233"/>
        <v>3010.8641131742661</v>
      </c>
      <c r="J696" s="30">
        <f>$J$706</f>
        <v>0</v>
      </c>
      <c r="K696" s="29">
        <f t="shared" si="234"/>
        <v>3010.8641131742661</v>
      </c>
      <c r="L696" s="47">
        <f t="shared" si="235"/>
        <v>3010.8641131742661</v>
      </c>
      <c r="M696" s="81"/>
      <c r="N696" s="96"/>
    </row>
    <row r="697" spans="1:14" ht="15">
      <c r="A697" s="97" t="s">
        <v>1485</v>
      </c>
      <c r="B697" s="14" t="s">
        <v>199</v>
      </c>
      <c r="C697" s="14"/>
      <c r="D697" s="22" t="s">
        <v>1486</v>
      </c>
      <c r="E697" s="15" t="s">
        <v>54</v>
      </c>
      <c r="F697" s="48">
        <v>38</v>
      </c>
      <c r="G697" s="49">
        <v>1376.8935628734</v>
      </c>
      <c r="H697" s="50">
        <v>0.16819999999999999</v>
      </c>
      <c r="I697" s="69">
        <f t="shared" si="233"/>
        <v>1608.4870601487057</v>
      </c>
      <c r="J697" s="30">
        <f>$J$706</f>
        <v>0</v>
      </c>
      <c r="K697" s="29">
        <f t="shared" si="234"/>
        <v>1608.4870601487057</v>
      </c>
      <c r="L697" s="47">
        <f t="shared" si="235"/>
        <v>61122.508285650816</v>
      </c>
      <c r="M697" s="81"/>
      <c r="N697" s="96"/>
    </row>
    <row r="698" spans="1:14" ht="22.5">
      <c r="A698" s="97" t="s">
        <v>1487</v>
      </c>
      <c r="B698" s="14" t="s">
        <v>199</v>
      </c>
      <c r="C698" s="14"/>
      <c r="D698" s="22" t="s">
        <v>1488</v>
      </c>
      <c r="E698" s="15" t="s">
        <v>46</v>
      </c>
      <c r="F698" s="48">
        <v>5</v>
      </c>
      <c r="G698" s="49">
        <v>582.17994368820007</v>
      </c>
      <c r="H698" s="50">
        <v>0.16819999999999999</v>
      </c>
      <c r="I698" s="69">
        <f t="shared" si="233"/>
        <v>680.10261021655526</v>
      </c>
      <c r="J698" s="30">
        <f>$J$706</f>
        <v>0</v>
      </c>
      <c r="K698" s="29">
        <f t="shared" si="234"/>
        <v>680.10261021655526</v>
      </c>
      <c r="L698" s="47">
        <f t="shared" si="235"/>
        <v>3400.5130510827762</v>
      </c>
      <c r="M698" s="81"/>
      <c r="N698" s="96"/>
    </row>
    <row r="699" spans="1:14" ht="15">
      <c r="A699" s="98" t="s">
        <v>1489</v>
      </c>
      <c r="B699" s="35"/>
      <c r="C699" s="45"/>
      <c r="D699" s="46" t="s">
        <v>1490</v>
      </c>
      <c r="E699" s="36"/>
      <c r="F699" s="60"/>
      <c r="G699" s="61"/>
      <c r="H699" s="62"/>
      <c r="I699" s="63"/>
      <c r="J699" s="64"/>
      <c r="K699" s="65"/>
      <c r="L699" s="66"/>
      <c r="M699" s="82"/>
      <c r="N699" s="99">
        <f>SUM(M700)</f>
        <v>114911.57394288003</v>
      </c>
    </row>
    <row r="700" spans="1:14" ht="15">
      <c r="A700" s="95" t="s">
        <v>1491</v>
      </c>
      <c r="B700" s="21"/>
      <c r="C700" s="67"/>
      <c r="D700" s="68" t="s">
        <v>1492</v>
      </c>
      <c r="E700" s="23"/>
      <c r="F700" s="53"/>
      <c r="G700" s="54"/>
      <c r="H700" s="55"/>
      <c r="I700" s="56"/>
      <c r="J700" s="57"/>
      <c r="K700" s="37"/>
      <c r="L700" s="58"/>
      <c r="M700" s="76">
        <f>SUM(L701:L705)</f>
        <v>114911.57394288003</v>
      </c>
      <c r="N700" s="101"/>
    </row>
    <row r="701" spans="1:14" ht="22.5">
      <c r="A701" s="97" t="s">
        <v>1493</v>
      </c>
      <c r="B701" s="14" t="s">
        <v>76</v>
      </c>
      <c r="C701" s="16" t="s">
        <v>1494</v>
      </c>
      <c r="D701" s="15" t="s">
        <v>1495</v>
      </c>
      <c r="E701" s="15" t="s">
        <v>171</v>
      </c>
      <c r="F701" s="48">
        <v>9500</v>
      </c>
      <c r="G701" s="49">
        <v>4.08</v>
      </c>
      <c r="H701" s="50">
        <v>0.28920000000000001</v>
      </c>
      <c r="I701" s="69">
        <f t="shared" ref="I701:I705" si="236">G701*(1+H701)</f>
        <v>5.2599360000000006</v>
      </c>
      <c r="J701" s="30">
        <f>$J$706</f>
        <v>0</v>
      </c>
      <c r="K701" s="29">
        <f t="shared" ref="K701:K705" si="237">I701*(1-J701)</f>
        <v>5.2599360000000006</v>
      </c>
      <c r="L701" s="47">
        <f t="shared" ref="L701:L705" si="238">K701*F701</f>
        <v>49969.392000000007</v>
      </c>
      <c r="M701" s="42"/>
      <c r="N701" s="101"/>
    </row>
    <row r="702" spans="1:14" ht="22.5">
      <c r="A702" s="97" t="s">
        <v>1496</v>
      </c>
      <c r="B702" s="14" t="s">
        <v>76</v>
      </c>
      <c r="C702" s="16" t="s">
        <v>1497</v>
      </c>
      <c r="D702" s="15" t="s">
        <v>1498</v>
      </c>
      <c r="E702" s="15" t="s">
        <v>171</v>
      </c>
      <c r="F702" s="48">
        <v>4587.2999999999993</v>
      </c>
      <c r="G702" s="49">
        <v>4.5</v>
      </c>
      <c r="H702" s="50">
        <v>0.28920000000000001</v>
      </c>
      <c r="I702" s="69">
        <f t="shared" si="236"/>
        <v>5.801400000000001</v>
      </c>
      <c r="J702" s="30">
        <f>$J$706</f>
        <v>0</v>
      </c>
      <c r="K702" s="29">
        <f t="shared" si="237"/>
        <v>5.801400000000001</v>
      </c>
      <c r="L702" s="47">
        <f t="shared" si="238"/>
        <v>26612.762220000001</v>
      </c>
      <c r="M702" s="42"/>
      <c r="N702" s="101"/>
    </row>
    <row r="703" spans="1:14" ht="56.25">
      <c r="A703" s="97" t="s">
        <v>1499</v>
      </c>
      <c r="B703" s="14" t="s">
        <v>76</v>
      </c>
      <c r="C703" s="16" t="s">
        <v>1500</v>
      </c>
      <c r="D703" s="15" t="s">
        <v>1501</v>
      </c>
      <c r="E703" s="15" t="s">
        <v>171</v>
      </c>
      <c r="F703" s="48">
        <v>2655.56</v>
      </c>
      <c r="G703" s="49">
        <v>4.9400000000000004</v>
      </c>
      <c r="H703" s="50">
        <v>0.28920000000000001</v>
      </c>
      <c r="I703" s="69">
        <f t="shared" si="236"/>
        <v>6.3686480000000012</v>
      </c>
      <c r="J703" s="30">
        <f>$J$706</f>
        <v>0</v>
      </c>
      <c r="K703" s="29">
        <f t="shared" si="237"/>
        <v>6.3686480000000012</v>
      </c>
      <c r="L703" s="47">
        <f t="shared" si="238"/>
        <v>16912.326882880003</v>
      </c>
      <c r="M703" s="42"/>
      <c r="N703" s="101"/>
    </row>
    <row r="704" spans="1:14" ht="22.5">
      <c r="A704" s="97" t="s">
        <v>1502</v>
      </c>
      <c r="B704" s="14" t="s">
        <v>76</v>
      </c>
      <c r="C704" s="16" t="s">
        <v>1503</v>
      </c>
      <c r="D704" s="15" t="s">
        <v>1504</v>
      </c>
      <c r="E704" s="15" t="s">
        <v>54</v>
      </c>
      <c r="F704" s="48">
        <v>467</v>
      </c>
      <c r="G704" s="49">
        <v>17.8</v>
      </c>
      <c r="H704" s="50">
        <v>0.28920000000000001</v>
      </c>
      <c r="I704" s="69">
        <f t="shared" si="236"/>
        <v>22.947760000000002</v>
      </c>
      <c r="J704" s="30">
        <f>$J$706</f>
        <v>0</v>
      </c>
      <c r="K704" s="29">
        <f t="shared" si="237"/>
        <v>22.947760000000002</v>
      </c>
      <c r="L704" s="47">
        <f t="shared" si="238"/>
        <v>10716.603920000001</v>
      </c>
      <c r="M704" s="42"/>
      <c r="N704" s="101"/>
    </row>
    <row r="705" spans="1:15" ht="22.5">
      <c r="A705" s="97" t="s">
        <v>1505</v>
      </c>
      <c r="B705" s="14" t="s">
        <v>76</v>
      </c>
      <c r="C705" s="16" t="s">
        <v>1506</v>
      </c>
      <c r="D705" s="15" t="s">
        <v>1507</v>
      </c>
      <c r="E705" s="15" t="s">
        <v>171</v>
      </c>
      <c r="F705" s="48">
        <v>2190</v>
      </c>
      <c r="G705" s="49">
        <v>3.79</v>
      </c>
      <c r="H705" s="50">
        <v>0.28920000000000001</v>
      </c>
      <c r="I705" s="69">
        <f t="shared" si="236"/>
        <v>4.8860680000000007</v>
      </c>
      <c r="J705" s="30">
        <f>$J$706</f>
        <v>0</v>
      </c>
      <c r="K705" s="29">
        <f t="shared" si="237"/>
        <v>4.8860680000000007</v>
      </c>
      <c r="L705" s="47">
        <f t="shared" si="238"/>
        <v>10700.488920000002</v>
      </c>
      <c r="M705" s="42"/>
      <c r="N705" s="101"/>
    </row>
    <row r="706" spans="1:15" ht="15" customHeight="1" thickBot="1">
      <c r="A706" s="240" t="s">
        <v>11</v>
      </c>
      <c r="B706" s="241"/>
      <c r="C706" s="241"/>
      <c r="D706" s="241"/>
      <c r="E706" s="102"/>
      <c r="F706" s="102"/>
      <c r="G706" s="102"/>
      <c r="H706" s="103"/>
      <c r="I706" s="104"/>
      <c r="J706" s="105">
        <v>0</v>
      </c>
      <c r="K706" s="106"/>
      <c r="L706" s="107"/>
      <c r="M706" s="242">
        <f>SUM(N11:N705)</f>
        <v>50704908.189598307</v>
      </c>
      <c r="N706" s="243"/>
      <c r="O706" s="13"/>
    </row>
    <row r="707" spans="1:15" ht="19.5" customHeight="1" thickTop="1">
      <c r="A707" s="223" t="s">
        <v>9</v>
      </c>
      <c r="B707" s="223"/>
      <c r="C707" s="223"/>
      <c r="D707" s="223"/>
      <c r="E707" s="223"/>
      <c r="F707" s="223"/>
      <c r="G707" s="210" t="s">
        <v>8</v>
      </c>
      <c r="H707" s="210"/>
      <c r="I707" s="210"/>
      <c r="J707" s="210"/>
      <c r="K707" s="210"/>
      <c r="L707" s="210"/>
      <c r="M707" s="210"/>
      <c r="N707" s="210"/>
    </row>
    <row r="708" spans="1:15" ht="24" customHeight="1">
      <c r="A708" s="205" t="s">
        <v>7</v>
      </c>
      <c r="B708" s="205"/>
      <c r="C708" s="205"/>
      <c r="D708" s="205"/>
      <c r="E708" s="205" t="s">
        <v>24</v>
      </c>
      <c r="F708" s="205"/>
      <c r="G708" s="205"/>
      <c r="H708" s="205"/>
      <c r="I708" s="205"/>
      <c r="J708" s="205"/>
      <c r="K708" s="205"/>
      <c r="L708" s="205"/>
      <c r="M708" s="205"/>
      <c r="N708" s="205"/>
    </row>
    <row r="709" spans="1:15" ht="15">
      <c r="A709" s="211" t="s">
        <v>12</v>
      </c>
      <c r="B709" s="25" t="s">
        <v>1547</v>
      </c>
      <c r="C709" s="26"/>
      <c r="D709" s="7"/>
      <c r="E709" s="8"/>
      <c r="F709" s="9"/>
      <c r="G709" s="9"/>
      <c r="H709" s="9"/>
      <c r="I709" s="12"/>
      <c r="J709" s="12"/>
      <c r="K709" s="10"/>
      <c r="L709" s="10"/>
    </row>
    <row r="710" spans="1:15" ht="15">
      <c r="A710" s="212"/>
      <c r="B710" s="27" t="s">
        <v>1546</v>
      </c>
      <c r="C710" s="26"/>
      <c r="D710" s="7"/>
      <c r="E710" s="27"/>
      <c r="F710" s="27"/>
      <c r="G710" s="109"/>
      <c r="H710" s="28"/>
      <c r="I710" s="28"/>
      <c r="J710" s="28"/>
      <c r="K710" s="28"/>
      <c r="L710" s="10"/>
    </row>
    <row r="711" spans="1:15" ht="15">
      <c r="A711" s="212"/>
      <c r="B711" s="206" t="s">
        <v>1528</v>
      </c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  <c r="M711" s="206"/>
      <c r="N711" s="206"/>
    </row>
    <row r="712" spans="1:15" ht="15">
      <c r="A712" s="212"/>
      <c r="B712" s="206" t="s">
        <v>1529</v>
      </c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  <c r="M712" s="206"/>
      <c r="N712" s="206"/>
    </row>
    <row r="713" spans="1:15" ht="15">
      <c r="A713" s="212"/>
      <c r="B713" s="206" t="s">
        <v>1530</v>
      </c>
      <c r="C713" s="207"/>
      <c r="D713" s="207"/>
      <c r="E713" s="207"/>
      <c r="F713" s="207"/>
      <c r="G713" s="207"/>
      <c r="H713" s="207"/>
      <c r="I713" s="207"/>
      <c r="J713" s="207"/>
      <c r="K713" s="207"/>
      <c r="L713" s="10"/>
    </row>
    <row r="714" spans="1:15" ht="24" customHeight="1">
      <c r="A714" s="212"/>
      <c r="B714" s="213" t="s">
        <v>13</v>
      </c>
      <c r="C714" s="213"/>
      <c r="D714" s="213"/>
      <c r="E714" s="213"/>
      <c r="F714" s="213"/>
      <c r="G714" s="213"/>
      <c r="H714" s="213"/>
      <c r="I714" s="213"/>
      <c r="J714" s="213"/>
      <c r="K714" s="213"/>
      <c r="L714" s="213"/>
      <c r="M714" s="213"/>
      <c r="N714" s="213"/>
    </row>
    <row r="715" spans="1:15" ht="15">
      <c r="A715" s="6"/>
      <c r="B715" s="6"/>
      <c r="C715" s="6"/>
      <c r="D715" s="7"/>
      <c r="E715" s="8"/>
      <c r="F715" s="9"/>
      <c r="G715" s="9"/>
      <c r="H715" s="9"/>
      <c r="I715" s="12"/>
      <c r="J715" s="11"/>
      <c r="K715" s="10"/>
      <c r="L715" s="10"/>
    </row>
    <row r="716" spans="1:15" ht="15">
      <c r="A716" s="6"/>
      <c r="B716" s="6"/>
      <c r="C716" s="6"/>
      <c r="D716" s="7"/>
      <c r="E716" s="8"/>
      <c r="F716" s="9"/>
      <c r="G716" s="9"/>
      <c r="H716" s="9"/>
      <c r="I716" s="12"/>
      <c r="J716" s="11"/>
      <c r="K716" s="10"/>
      <c r="L716" s="10"/>
    </row>
    <row r="717" spans="1:15" ht="15">
      <c r="A717" s="6"/>
      <c r="B717" s="6"/>
      <c r="C717" s="6"/>
      <c r="D717" s="7"/>
      <c r="E717" s="8"/>
      <c r="F717" s="9"/>
      <c r="G717" s="9"/>
      <c r="H717" s="9"/>
      <c r="I717" s="12"/>
      <c r="J717" s="11"/>
      <c r="K717" s="10"/>
      <c r="L717" s="10"/>
    </row>
    <row r="718" spans="1:15" ht="15">
      <c r="A718" s="6"/>
      <c r="B718" s="6"/>
      <c r="C718" s="6"/>
      <c r="D718" s="7"/>
      <c r="E718" s="8"/>
      <c r="F718" s="9"/>
      <c r="G718" s="9"/>
      <c r="H718" s="9"/>
      <c r="I718" s="12"/>
      <c r="J718" s="11"/>
      <c r="K718" s="10"/>
      <c r="L718" s="10"/>
    </row>
    <row r="719" spans="1:15" ht="15">
      <c r="A719" s="6"/>
      <c r="B719" s="6"/>
      <c r="C719" s="6"/>
      <c r="D719" s="7"/>
      <c r="E719" s="8"/>
      <c r="F719" s="9"/>
      <c r="G719" s="9"/>
      <c r="H719" s="9"/>
      <c r="I719" s="12"/>
      <c r="J719" s="11"/>
      <c r="K719" s="10"/>
      <c r="L719" s="10"/>
    </row>
    <row r="720" spans="1:15" ht="15">
      <c r="A720" s="6"/>
      <c r="B720" s="6"/>
      <c r="C720" s="6"/>
      <c r="D720" s="7"/>
      <c r="E720" s="8"/>
      <c r="F720" s="9"/>
      <c r="G720" s="9"/>
      <c r="H720" s="9"/>
      <c r="I720" s="12"/>
      <c r="J720" s="11"/>
      <c r="K720" s="10"/>
      <c r="L720" s="10"/>
    </row>
    <row r="721" spans="1:12" ht="15">
      <c r="A721" s="6"/>
      <c r="B721" s="6"/>
      <c r="C721" s="6"/>
      <c r="D721" s="7"/>
      <c r="E721" s="8"/>
      <c r="F721" s="9"/>
      <c r="G721" s="9"/>
      <c r="H721" s="9"/>
      <c r="I721" s="12"/>
      <c r="J721" s="11"/>
      <c r="K721" s="10"/>
      <c r="L721" s="10"/>
    </row>
    <row r="722" spans="1:12" ht="15">
      <c r="A722" s="6"/>
      <c r="B722" s="6"/>
      <c r="C722" s="6"/>
      <c r="D722" s="7"/>
      <c r="E722" s="8"/>
      <c r="F722" s="9"/>
      <c r="G722" s="9"/>
      <c r="H722" s="9"/>
      <c r="I722" s="12"/>
      <c r="J722" s="11"/>
      <c r="K722" s="10"/>
      <c r="L722" s="10"/>
    </row>
    <row r="723" spans="1:12" ht="15">
      <c r="A723" s="6"/>
      <c r="B723" s="6"/>
      <c r="C723" s="6"/>
      <c r="D723" s="7"/>
      <c r="E723" s="8"/>
      <c r="F723" s="9"/>
      <c r="G723" s="9"/>
      <c r="H723" s="9"/>
      <c r="I723" s="12"/>
      <c r="J723" s="11"/>
      <c r="K723" s="10"/>
      <c r="L723" s="10"/>
    </row>
    <row r="724" spans="1:12" ht="15">
      <c r="A724" s="6"/>
      <c r="B724" s="6"/>
      <c r="C724" s="6"/>
      <c r="D724" s="7"/>
      <c r="E724" s="8"/>
      <c r="F724" s="9"/>
      <c r="G724" s="9"/>
      <c r="H724" s="9"/>
      <c r="I724" s="12"/>
      <c r="J724" s="11"/>
      <c r="K724" s="10"/>
      <c r="L724" s="10"/>
    </row>
    <row r="725" spans="1:12" ht="15">
      <c r="A725" s="6"/>
      <c r="B725" s="6"/>
      <c r="C725" s="6"/>
      <c r="D725" s="7"/>
      <c r="E725" s="8"/>
      <c r="F725" s="9"/>
      <c r="G725" s="9"/>
      <c r="H725" s="9"/>
      <c r="I725" s="12"/>
      <c r="J725" s="11"/>
      <c r="K725" s="10"/>
      <c r="L725" s="10"/>
    </row>
    <row r="726" spans="1:12" ht="15">
      <c r="A726" s="6"/>
      <c r="B726" s="6"/>
      <c r="C726" s="6"/>
      <c r="D726" s="7"/>
      <c r="E726" s="8"/>
      <c r="F726" s="9"/>
      <c r="G726" s="9"/>
      <c r="H726" s="9"/>
      <c r="I726" s="12"/>
      <c r="J726" s="11"/>
      <c r="K726" s="10"/>
      <c r="L726" s="10"/>
    </row>
    <row r="727" spans="1:12" ht="15">
      <c r="A727" s="6"/>
      <c r="B727" s="6"/>
      <c r="C727" s="6"/>
      <c r="D727" s="7"/>
      <c r="E727" s="8"/>
      <c r="F727" s="9"/>
      <c r="G727" s="9"/>
      <c r="H727" s="9"/>
      <c r="I727" s="12"/>
      <c r="J727" s="18"/>
      <c r="K727" s="10"/>
      <c r="L727" s="10"/>
    </row>
    <row r="728" spans="1:12" ht="15">
      <c r="A728" s="6"/>
      <c r="B728" s="6"/>
      <c r="C728" s="6"/>
      <c r="D728" s="7"/>
      <c r="E728" s="8"/>
      <c r="F728" s="9"/>
      <c r="G728" s="9"/>
      <c r="H728" s="9"/>
      <c r="I728" s="12"/>
      <c r="J728" s="18"/>
      <c r="K728" s="10"/>
      <c r="L728" s="10"/>
    </row>
    <row r="729" spans="1:12" ht="15">
      <c r="A729" s="6"/>
      <c r="B729" s="6"/>
      <c r="C729" s="6"/>
      <c r="D729" s="7"/>
      <c r="E729" s="8"/>
      <c r="F729" s="9"/>
      <c r="G729" s="9"/>
      <c r="H729" s="9"/>
      <c r="I729" s="12"/>
      <c r="J729" s="18"/>
      <c r="K729" s="10"/>
      <c r="L729" s="10"/>
    </row>
    <row r="730" spans="1:12" ht="15">
      <c r="A730" s="6"/>
      <c r="B730" s="6"/>
      <c r="C730" s="6"/>
      <c r="D730" s="7"/>
      <c r="E730" s="8"/>
      <c r="F730" s="9"/>
      <c r="G730" s="9"/>
      <c r="H730" s="9"/>
      <c r="I730" s="12"/>
      <c r="J730" s="18"/>
      <c r="K730" s="10"/>
      <c r="L730" s="10"/>
    </row>
    <row r="731" spans="1:12" ht="15">
      <c r="A731" s="6"/>
      <c r="B731" s="6"/>
      <c r="C731" s="6"/>
      <c r="D731" s="7"/>
      <c r="E731" s="8"/>
      <c r="F731" s="9"/>
      <c r="G731" s="9"/>
      <c r="H731" s="9"/>
      <c r="I731" s="12"/>
      <c r="J731" s="18"/>
      <c r="K731" s="10"/>
      <c r="L731" s="10"/>
    </row>
    <row r="732" spans="1:12" ht="15">
      <c r="A732" s="6"/>
      <c r="B732" s="6"/>
      <c r="C732" s="6"/>
      <c r="D732" s="7"/>
      <c r="E732" s="8"/>
      <c r="F732" s="9"/>
      <c r="G732" s="9"/>
      <c r="H732" s="9"/>
      <c r="I732" s="12"/>
      <c r="J732" s="18"/>
      <c r="K732" s="10"/>
      <c r="L732" s="10"/>
    </row>
    <row r="733" spans="1:12" ht="15">
      <c r="A733" s="6"/>
      <c r="B733" s="6"/>
      <c r="C733" s="6"/>
      <c r="D733" s="7"/>
      <c r="E733" s="8"/>
      <c r="F733" s="9"/>
      <c r="G733" s="9"/>
      <c r="H733" s="9"/>
      <c r="I733" s="12"/>
      <c r="J733" s="18"/>
      <c r="K733" s="10"/>
      <c r="L733" s="10"/>
    </row>
    <row r="734" spans="1:12" ht="15">
      <c r="A734" s="6"/>
      <c r="B734" s="6"/>
      <c r="C734" s="6"/>
      <c r="D734" s="7"/>
      <c r="E734" s="8"/>
      <c r="F734" s="9"/>
      <c r="G734" s="9"/>
      <c r="H734" s="9"/>
      <c r="I734" s="12"/>
      <c r="J734" s="18"/>
      <c r="K734" s="10"/>
      <c r="L734" s="10"/>
    </row>
    <row r="735" spans="1:12" ht="15">
      <c r="A735" s="6"/>
      <c r="B735" s="6"/>
      <c r="C735" s="6"/>
      <c r="D735" s="7"/>
      <c r="E735" s="8"/>
      <c r="F735" s="9"/>
      <c r="G735" s="9"/>
      <c r="H735" s="9"/>
      <c r="I735" s="12"/>
      <c r="J735" s="18"/>
      <c r="K735" s="10"/>
      <c r="L735" s="10"/>
    </row>
    <row r="736" spans="1:12" ht="15">
      <c r="A736" s="6"/>
      <c r="B736" s="6"/>
      <c r="C736" s="6"/>
      <c r="D736" s="7"/>
      <c r="E736" s="8"/>
      <c r="F736" s="9"/>
      <c r="G736" s="9"/>
      <c r="H736" s="9"/>
      <c r="I736" s="12"/>
      <c r="J736" s="18"/>
      <c r="K736" s="10"/>
      <c r="L736" s="10"/>
    </row>
    <row r="737" spans="1:12" ht="15">
      <c r="A737" s="6"/>
      <c r="B737" s="6"/>
      <c r="C737" s="6"/>
      <c r="D737" s="7"/>
      <c r="E737" s="8"/>
      <c r="F737" s="9"/>
      <c r="G737" s="9"/>
      <c r="H737" s="9"/>
      <c r="I737" s="12"/>
      <c r="J737" s="18"/>
      <c r="K737" s="10"/>
      <c r="L737" s="10"/>
    </row>
    <row r="738" spans="1:12" ht="15">
      <c r="A738" s="6"/>
      <c r="B738" s="6"/>
      <c r="C738" s="6"/>
      <c r="D738" s="7"/>
      <c r="E738" s="8"/>
      <c r="F738" s="9"/>
      <c r="G738" s="9"/>
      <c r="H738" s="9"/>
      <c r="I738" s="12"/>
      <c r="J738" s="18"/>
      <c r="K738" s="10"/>
      <c r="L738" s="10"/>
    </row>
    <row r="739" spans="1:12" ht="15">
      <c r="A739" s="6"/>
      <c r="B739" s="6"/>
      <c r="C739" s="6"/>
      <c r="D739" s="7"/>
      <c r="E739" s="8"/>
      <c r="F739" s="9"/>
      <c r="G739" s="9"/>
      <c r="H739" s="9"/>
      <c r="I739" s="12"/>
      <c r="J739" s="18"/>
      <c r="K739" s="10"/>
      <c r="L739" s="10"/>
    </row>
    <row r="740" spans="1:12" ht="15">
      <c r="A740" s="6"/>
      <c r="B740" s="6"/>
      <c r="C740" s="6"/>
      <c r="D740" s="7"/>
      <c r="E740" s="8"/>
      <c r="F740" s="9"/>
      <c r="G740" s="9"/>
      <c r="H740" s="9"/>
      <c r="I740" s="12"/>
      <c r="J740" s="18"/>
      <c r="K740" s="10"/>
      <c r="L740" s="10"/>
    </row>
    <row r="741" spans="1:12" ht="15">
      <c r="A741" s="6"/>
      <c r="B741" s="6"/>
      <c r="C741" s="6"/>
      <c r="D741" s="7"/>
      <c r="E741" s="8"/>
      <c r="F741" s="9"/>
      <c r="G741" s="9"/>
      <c r="H741" s="9"/>
      <c r="I741" s="12"/>
      <c r="J741" s="18"/>
      <c r="K741" s="10"/>
      <c r="L741" s="10"/>
    </row>
    <row r="742" spans="1:12" ht="15">
      <c r="A742" s="6"/>
      <c r="B742" s="6"/>
      <c r="C742" s="6"/>
      <c r="D742" s="7"/>
      <c r="E742" s="8"/>
      <c r="F742" s="9"/>
      <c r="G742" s="9"/>
      <c r="H742" s="9"/>
      <c r="I742" s="12"/>
      <c r="J742" s="18"/>
      <c r="K742" s="10"/>
      <c r="L742" s="10"/>
    </row>
    <row r="743" spans="1:12" ht="15">
      <c r="A743" s="6"/>
      <c r="B743" s="6"/>
      <c r="C743" s="6"/>
      <c r="D743" s="7"/>
      <c r="E743" s="8"/>
      <c r="F743" s="9"/>
      <c r="G743" s="9"/>
      <c r="H743" s="9"/>
      <c r="I743" s="12"/>
      <c r="J743" s="18"/>
      <c r="K743" s="10"/>
      <c r="L743" s="10"/>
    </row>
  </sheetData>
  <mergeCells count="31">
    <mergeCell ref="E9:G9"/>
    <mergeCell ref="H9:N9"/>
    <mergeCell ref="A707:F707"/>
    <mergeCell ref="G10:G11"/>
    <mergeCell ref="H10:H11"/>
    <mergeCell ref="I10:I11"/>
    <mergeCell ref="J10:J11"/>
    <mergeCell ref="K10:M10"/>
    <mergeCell ref="B10:B11"/>
    <mergeCell ref="C10:C11"/>
    <mergeCell ref="D10:D11"/>
    <mergeCell ref="E10:E11"/>
    <mergeCell ref="A706:D706"/>
    <mergeCell ref="F10:F11"/>
    <mergeCell ref="M706:N706"/>
    <mergeCell ref="A10:A11"/>
    <mergeCell ref="A1:N1"/>
    <mergeCell ref="A2:N2"/>
    <mergeCell ref="A5:N5"/>
    <mergeCell ref="A6:N6"/>
    <mergeCell ref="A7:N7"/>
    <mergeCell ref="A4:N4"/>
    <mergeCell ref="A708:D708"/>
    <mergeCell ref="E708:F708"/>
    <mergeCell ref="B713:K713"/>
    <mergeCell ref="N10:N11"/>
    <mergeCell ref="G707:N708"/>
    <mergeCell ref="A709:A714"/>
    <mergeCell ref="B711:N711"/>
    <mergeCell ref="B712:N712"/>
    <mergeCell ref="B714:N714"/>
  </mergeCells>
  <printOptions horizontalCentered="1"/>
  <pageMargins left="0" right="0" top="0.47244094488188981" bottom="0.35433070866141736" header="0.27559055118110237" footer="0.15748031496062992"/>
  <pageSetup paperSize="9" scale="70" fitToHeight="16" orientation="landscape" r:id="rId1"/>
  <headerFooter>
    <oddHeader>&amp;R&amp;"Verdana,Normal"&amp;8Fls.:______
Processo n.º 23069.154508/2020-90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F970"/>
  <sheetViews>
    <sheetView zoomScaleNormal="100" workbookViewId="0">
      <selection activeCell="C15" sqref="C15"/>
    </sheetView>
  </sheetViews>
  <sheetFormatPr defaultColWidth="14.42578125" defaultRowHeight="15"/>
  <cols>
    <col min="1" max="1" width="4.7109375" style="122" bestFit="1" customWidth="1"/>
    <col min="2" max="2" width="23.5703125" style="170" customWidth="1"/>
    <col min="3" max="3" width="13" style="122" customWidth="1"/>
    <col min="4" max="4" width="10.85546875" style="122" customWidth="1"/>
    <col min="5" max="8" width="12.140625" style="122" customWidth="1"/>
    <col min="9" max="18" width="13.140625" style="122" customWidth="1"/>
    <col min="19" max="1014" width="14.42578125" style="122"/>
    <col min="1015" max="1020" width="11.5703125" style="123" customWidth="1"/>
    <col min="1021" max="16384" width="14.42578125" style="123"/>
  </cols>
  <sheetData>
    <row r="1" spans="1:1020" ht="15.75">
      <c r="A1" s="214" t="s">
        <v>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020" ht="15.75">
      <c r="A2" s="214" t="s">
        <v>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1020" ht="15.75">
      <c r="A3" s="214" t="s">
        <v>1593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</row>
    <row r="4" spans="1:1020">
      <c r="A4" s="215" t="s">
        <v>1548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</row>
    <row r="5" spans="1:1020" ht="15.75" customHeight="1">
      <c r="A5" s="216" t="s">
        <v>1531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</row>
    <row r="6" spans="1:1020" ht="15.75" customHeight="1">
      <c r="A6" s="216" t="s">
        <v>26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</row>
    <row r="7" spans="1:1020" ht="15.75" customHeight="1" thickBot="1">
      <c r="A7" s="246"/>
      <c r="B7" s="246"/>
      <c r="C7" s="246"/>
      <c r="D7" s="246"/>
      <c r="E7" s="246"/>
      <c r="F7" s="247"/>
      <c r="G7" s="247"/>
      <c r="H7" s="248"/>
      <c r="I7" s="248"/>
      <c r="J7" s="124"/>
      <c r="K7" s="125"/>
      <c r="L7" s="126"/>
      <c r="M7" s="126"/>
      <c r="N7" s="126"/>
      <c r="O7" s="126"/>
      <c r="P7" s="126"/>
      <c r="Q7" s="126"/>
      <c r="R7" s="126"/>
    </row>
    <row r="8" spans="1:1020" s="127" customFormat="1" ht="15.75" thickTop="1">
      <c r="A8" s="249" t="s">
        <v>0</v>
      </c>
      <c r="B8" s="252" t="s">
        <v>10</v>
      </c>
      <c r="C8" s="252" t="s">
        <v>1549</v>
      </c>
      <c r="D8" s="179" t="s">
        <v>1550</v>
      </c>
      <c r="E8" s="179" t="s">
        <v>1551</v>
      </c>
      <c r="F8" s="179" t="s">
        <v>1552</v>
      </c>
      <c r="G8" s="179" t="s">
        <v>1553</v>
      </c>
      <c r="H8" s="179" t="s">
        <v>1554</v>
      </c>
      <c r="I8" s="179" t="s">
        <v>1555</v>
      </c>
      <c r="J8" s="179" t="s">
        <v>1556</v>
      </c>
      <c r="K8" s="179" t="s">
        <v>1557</v>
      </c>
      <c r="L8" s="179" t="s">
        <v>1558</v>
      </c>
      <c r="M8" s="179" t="s">
        <v>1559</v>
      </c>
      <c r="N8" s="179" t="s">
        <v>1560</v>
      </c>
      <c r="O8" s="179" t="s">
        <v>1561</v>
      </c>
      <c r="P8" s="179" t="s">
        <v>1562</v>
      </c>
      <c r="Q8" s="179" t="s">
        <v>1563</v>
      </c>
      <c r="R8" s="180" t="s">
        <v>1564</v>
      </c>
      <c r="AMA8" s="128"/>
      <c r="AMB8" s="128"/>
      <c r="AMC8" s="128"/>
      <c r="AMD8" s="128"/>
      <c r="AME8" s="128"/>
      <c r="AMF8" s="128"/>
    </row>
    <row r="9" spans="1:1020" s="127" customFormat="1">
      <c r="A9" s="250"/>
      <c r="B9" s="253"/>
      <c r="C9" s="253"/>
      <c r="D9" s="181" t="s">
        <v>1565</v>
      </c>
      <c r="E9" s="181" t="s">
        <v>1566</v>
      </c>
      <c r="F9" s="181" t="s">
        <v>1567</v>
      </c>
      <c r="G9" s="181" t="s">
        <v>1568</v>
      </c>
      <c r="H9" s="181" t="s">
        <v>1569</v>
      </c>
      <c r="I9" s="181" t="s">
        <v>1570</v>
      </c>
      <c r="J9" s="181" t="s">
        <v>1571</v>
      </c>
      <c r="K9" s="181" t="s">
        <v>1572</v>
      </c>
      <c r="L9" s="181" t="s">
        <v>1573</v>
      </c>
      <c r="M9" s="181" t="s">
        <v>1574</v>
      </c>
      <c r="N9" s="181" t="s">
        <v>1575</v>
      </c>
      <c r="O9" s="181" t="s">
        <v>1576</v>
      </c>
      <c r="P9" s="181" t="s">
        <v>1577</v>
      </c>
      <c r="Q9" s="181" t="s">
        <v>1578</v>
      </c>
      <c r="R9" s="182" t="s">
        <v>1579</v>
      </c>
      <c r="AMA9" s="128"/>
      <c r="AMB9" s="128"/>
      <c r="AMC9" s="128"/>
      <c r="AMD9" s="128"/>
      <c r="AME9" s="128"/>
      <c r="AMF9" s="128"/>
    </row>
    <row r="10" spans="1:1020" s="127" customFormat="1">
      <c r="A10" s="251"/>
      <c r="B10" s="254"/>
      <c r="C10" s="183" t="s">
        <v>1580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/>
      <c r="AMA10" s="128"/>
      <c r="AMB10" s="128"/>
      <c r="AMC10" s="128"/>
      <c r="AMD10" s="128"/>
      <c r="AME10" s="128"/>
      <c r="AMF10" s="128"/>
    </row>
    <row r="11" spans="1:1020" s="128" customFormat="1">
      <c r="A11" s="255">
        <v>1</v>
      </c>
      <c r="B11" s="257" t="s">
        <v>28</v>
      </c>
      <c r="C11" s="185">
        <f>Orçamento!$N$12</f>
        <v>385089.58356000006</v>
      </c>
      <c r="D11" s="129">
        <f t="shared" ref="D11:R11" si="0">$C11*D12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>
        <f t="shared" si="0"/>
        <v>0</v>
      </c>
      <c r="J11" s="130">
        <f t="shared" si="0"/>
        <v>0</v>
      </c>
      <c r="K11" s="130">
        <f t="shared" si="0"/>
        <v>0</v>
      </c>
      <c r="L11" s="130">
        <f t="shared" si="0"/>
        <v>0</v>
      </c>
      <c r="M11" s="130">
        <f t="shared" si="0"/>
        <v>0</v>
      </c>
      <c r="N11" s="130">
        <f t="shared" si="0"/>
        <v>0</v>
      </c>
      <c r="O11" s="130">
        <f t="shared" si="0"/>
        <v>0</v>
      </c>
      <c r="P11" s="130">
        <f t="shared" si="0"/>
        <v>0</v>
      </c>
      <c r="Q11" s="131">
        <f t="shared" si="0"/>
        <v>192544.79178000003</v>
      </c>
      <c r="R11" s="132">
        <f t="shared" si="0"/>
        <v>192544.79178000003</v>
      </c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  <c r="FH11" s="133"/>
      <c r="FI11" s="133"/>
      <c r="FJ11" s="133"/>
      <c r="FK11" s="133"/>
      <c r="FL11" s="133"/>
      <c r="FM11" s="133"/>
      <c r="FN11" s="133"/>
      <c r="FO11" s="133"/>
      <c r="FP11" s="133"/>
      <c r="FQ11" s="133"/>
      <c r="FR11" s="133"/>
      <c r="FS11" s="133"/>
      <c r="FT11" s="133"/>
      <c r="FU11" s="133"/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  <c r="GG11" s="133"/>
      <c r="GH11" s="133"/>
      <c r="GI11" s="133"/>
      <c r="GJ11" s="133"/>
      <c r="GK11" s="133"/>
      <c r="GL11" s="133"/>
      <c r="GM11" s="133"/>
      <c r="GN11" s="133"/>
      <c r="GO11" s="133"/>
      <c r="GP11" s="133"/>
      <c r="GQ11" s="133"/>
      <c r="GR11" s="133"/>
      <c r="GS11" s="133"/>
      <c r="GT11" s="133"/>
      <c r="GU11" s="133"/>
      <c r="GV11" s="133"/>
      <c r="GW11" s="133"/>
      <c r="GX11" s="133"/>
      <c r="GY11" s="133"/>
      <c r="GZ11" s="133"/>
      <c r="HA11" s="133"/>
      <c r="HB11" s="133"/>
      <c r="HC11" s="133"/>
      <c r="HD11" s="133"/>
      <c r="HE11" s="133"/>
      <c r="HF11" s="133"/>
      <c r="HG11" s="133"/>
      <c r="HH11" s="133"/>
      <c r="HI11" s="133"/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  <c r="IX11" s="133"/>
      <c r="IY11" s="133"/>
      <c r="IZ11" s="133"/>
      <c r="JA11" s="133"/>
      <c r="JB11" s="133"/>
      <c r="JC11" s="133"/>
      <c r="JD11" s="133"/>
      <c r="JE11" s="133"/>
      <c r="JF11" s="133"/>
      <c r="JG11" s="133"/>
      <c r="JH11" s="133"/>
      <c r="JI11" s="133"/>
      <c r="JJ11" s="133"/>
      <c r="JK11" s="133"/>
      <c r="JL11" s="133"/>
      <c r="JM11" s="133"/>
      <c r="JN11" s="133"/>
      <c r="JO11" s="133"/>
      <c r="JP11" s="133"/>
      <c r="JQ11" s="133"/>
      <c r="JR11" s="133"/>
      <c r="JS11" s="133"/>
      <c r="JT11" s="133"/>
      <c r="JU11" s="133"/>
      <c r="JV11" s="133"/>
      <c r="JW11" s="133"/>
      <c r="JX11" s="133"/>
      <c r="JY11" s="133"/>
      <c r="JZ11" s="133"/>
      <c r="KA11" s="133"/>
      <c r="KB11" s="133"/>
      <c r="KC11" s="133"/>
      <c r="KD11" s="133"/>
      <c r="KE11" s="133"/>
      <c r="KF11" s="133"/>
      <c r="KG11" s="133"/>
      <c r="KH11" s="133"/>
      <c r="KI11" s="133"/>
      <c r="KJ11" s="133"/>
      <c r="KK11" s="133"/>
      <c r="KL11" s="133"/>
      <c r="KM11" s="133"/>
      <c r="KN11" s="133"/>
      <c r="KO11" s="133"/>
      <c r="KP11" s="133"/>
      <c r="KQ11" s="133"/>
      <c r="KR11" s="133"/>
      <c r="KS11" s="133"/>
      <c r="KT11" s="133"/>
      <c r="KU11" s="133"/>
      <c r="KV11" s="133"/>
      <c r="KW11" s="133"/>
      <c r="KX11" s="133"/>
      <c r="KY11" s="133"/>
      <c r="KZ11" s="133"/>
      <c r="LA11" s="133"/>
      <c r="LB11" s="133"/>
      <c r="LC11" s="133"/>
      <c r="LD11" s="133"/>
      <c r="LE11" s="133"/>
      <c r="LF11" s="133"/>
      <c r="LG11" s="133"/>
      <c r="LH11" s="133"/>
      <c r="LI11" s="133"/>
      <c r="LJ11" s="133"/>
      <c r="LK11" s="133"/>
      <c r="LL11" s="133"/>
      <c r="LM11" s="133"/>
      <c r="LN11" s="133"/>
      <c r="LO11" s="133"/>
      <c r="LP11" s="133"/>
      <c r="LQ11" s="133"/>
      <c r="LR11" s="133"/>
      <c r="LS11" s="133"/>
      <c r="LT11" s="133"/>
      <c r="LU11" s="133"/>
      <c r="LV11" s="133"/>
      <c r="LW11" s="133"/>
      <c r="LX11" s="133"/>
      <c r="LY11" s="133"/>
      <c r="LZ11" s="133"/>
      <c r="MA11" s="133"/>
      <c r="MB11" s="133"/>
      <c r="MC11" s="133"/>
      <c r="MD11" s="133"/>
      <c r="ME11" s="133"/>
      <c r="MF11" s="133"/>
      <c r="MG11" s="133"/>
      <c r="MH11" s="133"/>
      <c r="MI11" s="133"/>
      <c r="MJ11" s="133"/>
      <c r="MK11" s="133"/>
      <c r="ML11" s="133"/>
      <c r="MM11" s="133"/>
      <c r="MN11" s="133"/>
      <c r="MO11" s="133"/>
      <c r="MP11" s="133"/>
      <c r="MQ11" s="133"/>
      <c r="MR11" s="133"/>
      <c r="MS11" s="133"/>
      <c r="MT11" s="133"/>
      <c r="MU11" s="133"/>
      <c r="MV11" s="133"/>
      <c r="MW11" s="133"/>
      <c r="MX11" s="133"/>
      <c r="MY11" s="133"/>
      <c r="MZ11" s="133"/>
      <c r="NA11" s="133"/>
      <c r="NB11" s="133"/>
      <c r="NC11" s="133"/>
      <c r="ND11" s="133"/>
      <c r="NE11" s="133"/>
      <c r="NF11" s="133"/>
      <c r="NG11" s="133"/>
      <c r="NH11" s="133"/>
      <c r="NI11" s="133"/>
      <c r="NJ11" s="133"/>
      <c r="NK11" s="133"/>
      <c r="NL11" s="133"/>
      <c r="NM11" s="133"/>
      <c r="NN11" s="133"/>
      <c r="NO11" s="133"/>
      <c r="NP11" s="133"/>
      <c r="NQ11" s="133"/>
      <c r="NR11" s="133"/>
      <c r="NS11" s="133"/>
      <c r="NT11" s="133"/>
      <c r="NU11" s="133"/>
      <c r="NV11" s="133"/>
      <c r="NW11" s="133"/>
      <c r="NX11" s="133"/>
      <c r="NY11" s="133"/>
      <c r="NZ11" s="133"/>
      <c r="OA11" s="133"/>
      <c r="OB11" s="133"/>
      <c r="OC11" s="133"/>
      <c r="OD11" s="133"/>
      <c r="OE11" s="133"/>
      <c r="OF11" s="133"/>
      <c r="OG11" s="133"/>
      <c r="OH11" s="133"/>
      <c r="OI11" s="133"/>
      <c r="OJ11" s="133"/>
      <c r="OK11" s="133"/>
      <c r="OL11" s="133"/>
      <c r="OM11" s="133"/>
      <c r="ON11" s="133"/>
      <c r="OO11" s="133"/>
      <c r="OP11" s="133"/>
      <c r="OQ11" s="133"/>
      <c r="OR11" s="133"/>
      <c r="OS11" s="133"/>
      <c r="OT11" s="133"/>
      <c r="OU11" s="133"/>
      <c r="OV11" s="133"/>
      <c r="OW11" s="133"/>
      <c r="OX11" s="133"/>
      <c r="OY11" s="133"/>
      <c r="OZ11" s="133"/>
      <c r="PA11" s="133"/>
      <c r="PB11" s="133"/>
      <c r="PC11" s="133"/>
      <c r="PD11" s="133"/>
      <c r="PE11" s="133"/>
      <c r="PF11" s="133"/>
      <c r="PG11" s="133"/>
      <c r="PH11" s="133"/>
      <c r="PI11" s="133"/>
      <c r="PJ11" s="133"/>
      <c r="PK11" s="133"/>
      <c r="PL11" s="133"/>
      <c r="PM11" s="133"/>
      <c r="PN11" s="133"/>
      <c r="PO11" s="133"/>
      <c r="PP11" s="133"/>
      <c r="PQ11" s="133"/>
      <c r="PR11" s="133"/>
      <c r="PS11" s="133"/>
      <c r="PT11" s="133"/>
      <c r="PU11" s="133"/>
      <c r="PV11" s="133"/>
      <c r="PW11" s="133"/>
      <c r="PX11" s="133"/>
      <c r="PY11" s="133"/>
      <c r="PZ11" s="133"/>
      <c r="QA11" s="133"/>
      <c r="QB11" s="133"/>
      <c r="QC11" s="133"/>
      <c r="QD11" s="133"/>
      <c r="QE11" s="133"/>
      <c r="QF11" s="133"/>
      <c r="QG11" s="133"/>
      <c r="QH11" s="133"/>
      <c r="QI11" s="133"/>
      <c r="QJ11" s="133"/>
      <c r="QK11" s="133"/>
      <c r="QL11" s="133"/>
      <c r="QM11" s="133"/>
      <c r="QN11" s="133"/>
      <c r="QO11" s="133"/>
      <c r="QP11" s="133"/>
      <c r="QQ11" s="133"/>
      <c r="QR11" s="133"/>
      <c r="QS11" s="133"/>
      <c r="QT11" s="133"/>
      <c r="QU11" s="133"/>
      <c r="QV11" s="133"/>
      <c r="QW11" s="133"/>
      <c r="QX11" s="133"/>
      <c r="QY11" s="133"/>
      <c r="QZ11" s="133"/>
      <c r="RA11" s="133"/>
      <c r="RB11" s="133"/>
      <c r="RC11" s="133"/>
      <c r="RD11" s="133"/>
      <c r="RE11" s="133"/>
      <c r="RF11" s="133"/>
      <c r="RG11" s="133"/>
      <c r="RH11" s="133"/>
      <c r="RI11" s="133"/>
      <c r="RJ11" s="133"/>
      <c r="RK11" s="133"/>
      <c r="RL11" s="133"/>
      <c r="RM11" s="133"/>
      <c r="RN11" s="133"/>
      <c r="RO11" s="133"/>
      <c r="RP11" s="133"/>
      <c r="RQ11" s="133"/>
      <c r="RR11" s="133"/>
      <c r="RS11" s="133"/>
      <c r="RT11" s="133"/>
      <c r="RU11" s="133"/>
      <c r="RV11" s="133"/>
      <c r="RW11" s="133"/>
      <c r="RX11" s="133"/>
      <c r="RY11" s="133"/>
      <c r="RZ11" s="133"/>
      <c r="SA11" s="133"/>
      <c r="SB11" s="133"/>
      <c r="SC11" s="133"/>
      <c r="SD11" s="133"/>
      <c r="SE11" s="133"/>
      <c r="SF11" s="133"/>
      <c r="SG11" s="133"/>
      <c r="SH11" s="133"/>
      <c r="SI11" s="133"/>
      <c r="SJ11" s="133"/>
      <c r="SK11" s="133"/>
      <c r="SL11" s="133"/>
      <c r="SM11" s="133"/>
      <c r="SN11" s="133"/>
      <c r="SO11" s="133"/>
      <c r="SP11" s="133"/>
      <c r="SQ11" s="133"/>
      <c r="SR11" s="133"/>
      <c r="SS11" s="133"/>
      <c r="ST11" s="133"/>
      <c r="SU11" s="133"/>
      <c r="SV11" s="133"/>
      <c r="SW11" s="133"/>
      <c r="SX11" s="133"/>
      <c r="SY11" s="133"/>
      <c r="SZ11" s="133"/>
      <c r="TA11" s="133"/>
      <c r="TB11" s="133"/>
      <c r="TC11" s="133"/>
      <c r="TD11" s="133"/>
      <c r="TE11" s="133"/>
      <c r="TF11" s="133"/>
      <c r="TG11" s="133"/>
      <c r="TH11" s="133"/>
      <c r="TI11" s="133"/>
      <c r="TJ11" s="133"/>
      <c r="TK11" s="133"/>
      <c r="TL11" s="133"/>
      <c r="TM11" s="133"/>
      <c r="TN11" s="133"/>
      <c r="TO11" s="133"/>
      <c r="TP11" s="133"/>
      <c r="TQ11" s="133"/>
      <c r="TR11" s="133"/>
      <c r="TS11" s="133"/>
      <c r="TT11" s="133"/>
      <c r="TU11" s="133"/>
      <c r="TV11" s="133"/>
      <c r="TW11" s="133"/>
      <c r="TX11" s="133"/>
      <c r="TY11" s="133"/>
      <c r="TZ11" s="133"/>
      <c r="UA11" s="133"/>
      <c r="UB11" s="133"/>
      <c r="UC11" s="133"/>
      <c r="UD11" s="133"/>
      <c r="UE11" s="133"/>
      <c r="UF11" s="133"/>
      <c r="UG11" s="133"/>
      <c r="UH11" s="133"/>
      <c r="UI11" s="133"/>
      <c r="UJ11" s="133"/>
      <c r="UK11" s="133"/>
      <c r="UL11" s="133"/>
      <c r="UM11" s="133"/>
      <c r="UN11" s="133"/>
      <c r="UO11" s="133"/>
      <c r="UP11" s="133"/>
      <c r="UQ11" s="133"/>
      <c r="UR11" s="133"/>
      <c r="US11" s="133"/>
      <c r="UT11" s="133"/>
      <c r="UU11" s="133"/>
      <c r="UV11" s="133"/>
      <c r="UW11" s="133"/>
      <c r="UX11" s="133"/>
      <c r="UY11" s="133"/>
      <c r="UZ11" s="133"/>
      <c r="VA11" s="133"/>
      <c r="VB11" s="133"/>
      <c r="VC11" s="133"/>
      <c r="VD11" s="133"/>
      <c r="VE11" s="133"/>
      <c r="VF11" s="133"/>
      <c r="VG11" s="133"/>
      <c r="VH11" s="133"/>
      <c r="VI11" s="133"/>
      <c r="VJ11" s="133"/>
      <c r="VK11" s="133"/>
      <c r="VL11" s="133"/>
      <c r="VM11" s="133"/>
      <c r="VN11" s="133"/>
      <c r="VO11" s="133"/>
      <c r="VP11" s="133"/>
      <c r="VQ11" s="133"/>
      <c r="VR11" s="133"/>
      <c r="VS11" s="133"/>
      <c r="VT11" s="133"/>
      <c r="VU11" s="133"/>
      <c r="VV11" s="133"/>
      <c r="VW11" s="133"/>
      <c r="VX11" s="133"/>
      <c r="VY11" s="133"/>
      <c r="VZ11" s="133"/>
      <c r="WA11" s="133"/>
      <c r="WB11" s="133"/>
      <c r="WC11" s="133"/>
      <c r="WD11" s="133"/>
      <c r="WE11" s="133"/>
      <c r="WF11" s="133"/>
      <c r="WG11" s="133"/>
      <c r="WH11" s="133"/>
      <c r="WI11" s="133"/>
      <c r="WJ11" s="133"/>
      <c r="WK11" s="133"/>
      <c r="WL11" s="133"/>
      <c r="WM11" s="133"/>
      <c r="WN11" s="133"/>
      <c r="WO11" s="133"/>
      <c r="WP11" s="133"/>
      <c r="WQ11" s="133"/>
      <c r="WR11" s="133"/>
      <c r="WS11" s="133"/>
      <c r="WT11" s="133"/>
      <c r="WU11" s="133"/>
      <c r="WV11" s="133"/>
      <c r="WW11" s="133"/>
      <c r="WX11" s="133"/>
      <c r="WY11" s="133"/>
      <c r="WZ11" s="133"/>
      <c r="XA11" s="133"/>
      <c r="XB11" s="133"/>
      <c r="XC11" s="133"/>
      <c r="XD11" s="133"/>
      <c r="XE11" s="133"/>
      <c r="XF11" s="133"/>
      <c r="XG11" s="133"/>
      <c r="XH11" s="133"/>
      <c r="XI11" s="133"/>
      <c r="XJ11" s="133"/>
      <c r="XK11" s="133"/>
      <c r="XL11" s="133"/>
      <c r="XM11" s="133"/>
      <c r="XN11" s="133"/>
      <c r="XO11" s="133"/>
      <c r="XP11" s="133"/>
      <c r="XQ11" s="133"/>
      <c r="XR11" s="133"/>
      <c r="XS11" s="133"/>
      <c r="XT11" s="133"/>
      <c r="XU11" s="133"/>
      <c r="XV11" s="133"/>
      <c r="XW11" s="133"/>
      <c r="XX11" s="133"/>
      <c r="XY11" s="133"/>
      <c r="XZ11" s="133"/>
      <c r="YA11" s="133"/>
      <c r="YB11" s="133"/>
      <c r="YC11" s="133"/>
      <c r="YD11" s="133"/>
      <c r="YE11" s="133"/>
      <c r="YF11" s="133"/>
      <c r="YG11" s="133"/>
      <c r="YH11" s="133"/>
      <c r="YI11" s="133"/>
      <c r="YJ11" s="133"/>
      <c r="YK11" s="133"/>
      <c r="YL11" s="133"/>
      <c r="YM11" s="133"/>
      <c r="YN11" s="133"/>
      <c r="YO11" s="133"/>
      <c r="YP11" s="133"/>
      <c r="YQ11" s="133"/>
      <c r="YR11" s="133"/>
      <c r="YS11" s="133"/>
      <c r="YT11" s="133"/>
      <c r="YU11" s="133"/>
      <c r="YV11" s="133"/>
      <c r="YW11" s="133"/>
      <c r="YX11" s="133"/>
      <c r="YY11" s="133"/>
      <c r="YZ11" s="133"/>
      <c r="ZA11" s="133"/>
      <c r="ZB11" s="133"/>
      <c r="ZC11" s="133"/>
      <c r="ZD11" s="133"/>
      <c r="ZE11" s="133"/>
      <c r="ZF11" s="133"/>
      <c r="ZG11" s="133"/>
      <c r="ZH11" s="133"/>
      <c r="ZI11" s="133"/>
      <c r="ZJ11" s="133"/>
      <c r="ZK11" s="133"/>
      <c r="ZL11" s="133"/>
      <c r="ZM11" s="133"/>
      <c r="ZN11" s="133"/>
      <c r="ZO11" s="133"/>
      <c r="ZP11" s="133"/>
      <c r="ZQ11" s="133"/>
      <c r="ZR11" s="133"/>
      <c r="ZS11" s="133"/>
      <c r="ZT11" s="133"/>
      <c r="ZU11" s="133"/>
      <c r="ZV11" s="133"/>
      <c r="ZW11" s="133"/>
      <c r="ZX11" s="133"/>
      <c r="ZY11" s="133"/>
      <c r="ZZ11" s="133"/>
      <c r="AAA11" s="133"/>
      <c r="AAB11" s="133"/>
      <c r="AAC11" s="133"/>
      <c r="AAD11" s="133"/>
      <c r="AAE11" s="133"/>
      <c r="AAF11" s="133"/>
      <c r="AAG11" s="133"/>
      <c r="AAH11" s="133"/>
      <c r="AAI11" s="133"/>
      <c r="AAJ11" s="133"/>
      <c r="AAK11" s="133"/>
      <c r="AAL11" s="133"/>
      <c r="AAM11" s="133"/>
      <c r="AAN11" s="133"/>
      <c r="AAO11" s="133"/>
      <c r="AAP11" s="133"/>
      <c r="AAQ11" s="133"/>
      <c r="AAR11" s="133"/>
      <c r="AAS11" s="133"/>
      <c r="AAT11" s="133"/>
      <c r="AAU11" s="133"/>
      <c r="AAV11" s="133"/>
      <c r="AAW11" s="133"/>
      <c r="AAX11" s="133"/>
      <c r="AAY11" s="133"/>
      <c r="AAZ11" s="133"/>
      <c r="ABA11" s="133"/>
      <c r="ABB11" s="133"/>
      <c r="ABC11" s="133"/>
      <c r="ABD11" s="133"/>
      <c r="ABE11" s="133"/>
      <c r="ABF11" s="133"/>
      <c r="ABG11" s="133"/>
      <c r="ABH11" s="133"/>
      <c r="ABI11" s="133"/>
      <c r="ABJ11" s="133"/>
      <c r="ABK11" s="133"/>
      <c r="ABL11" s="133"/>
      <c r="ABM11" s="133"/>
      <c r="ABN11" s="133"/>
      <c r="ABO11" s="133"/>
      <c r="ABP11" s="133"/>
      <c r="ABQ11" s="133"/>
      <c r="ABR11" s="133"/>
      <c r="ABS11" s="133"/>
      <c r="ABT11" s="133"/>
      <c r="ABU11" s="133"/>
      <c r="ABV11" s="133"/>
      <c r="ABW11" s="133"/>
      <c r="ABX11" s="133"/>
      <c r="ABY11" s="133"/>
      <c r="ABZ11" s="133"/>
      <c r="ACA11" s="133"/>
      <c r="ACB11" s="133"/>
      <c r="ACC11" s="133"/>
      <c r="ACD11" s="133"/>
      <c r="ACE11" s="133"/>
      <c r="ACF11" s="133"/>
      <c r="ACG11" s="133"/>
      <c r="ACH11" s="133"/>
      <c r="ACI11" s="133"/>
      <c r="ACJ11" s="133"/>
      <c r="ACK11" s="133"/>
      <c r="ACL11" s="133"/>
      <c r="ACM11" s="133"/>
      <c r="ACN11" s="133"/>
      <c r="ACO11" s="133"/>
      <c r="ACP11" s="133"/>
      <c r="ACQ11" s="133"/>
      <c r="ACR11" s="133"/>
      <c r="ACS11" s="133"/>
      <c r="ACT11" s="133"/>
      <c r="ACU11" s="133"/>
      <c r="ACV11" s="133"/>
      <c r="ACW11" s="133"/>
      <c r="ACX11" s="133"/>
      <c r="ACY11" s="133"/>
      <c r="ACZ11" s="133"/>
      <c r="ADA11" s="133"/>
      <c r="ADB11" s="133"/>
      <c r="ADC11" s="133"/>
      <c r="ADD11" s="133"/>
      <c r="ADE11" s="133"/>
      <c r="ADF11" s="133"/>
      <c r="ADG11" s="133"/>
      <c r="ADH11" s="133"/>
      <c r="ADI11" s="133"/>
      <c r="ADJ11" s="133"/>
      <c r="ADK11" s="133"/>
      <c r="ADL11" s="133"/>
      <c r="ADM11" s="133"/>
      <c r="ADN11" s="133"/>
      <c r="ADO11" s="133"/>
      <c r="ADP11" s="133"/>
      <c r="ADQ11" s="133"/>
      <c r="ADR11" s="133"/>
      <c r="ADS11" s="133"/>
      <c r="ADT11" s="133"/>
      <c r="ADU11" s="133"/>
      <c r="ADV11" s="133"/>
      <c r="ADW11" s="133"/>
      <c r="ADX11" s="133"/>
      <c r="ADY11" s="133"/>
      <c r="ADZ11" s="133"/>
      <c r="AEA11" s="133"/>
      <c r="AEB11" s="133"/>
      <c r="AEC11" s="133"/>
      <c r="AED11" s="133"/>
      <c r="AEE11" s="133"/>
      <c r="AEF11" s="133"/>
      <c r="AEG11" s="133"/>
      <c r="AEH11" s="133"/>
      <c r="AEI11" s="133"/>
      <c r="AEJ11" s="133"/>
      <c r="AEK11" s="133"/>
      <c r="AEL11" s="133"/>
      <c r="AEM11" s="133"/>
      <c r="AEN11" s="133"/>
      <c r="AEO11" s="133"/>
      <c r="AEP11" s="133"/>
      <c r="AEQ11" s="133"/>
      <c r="AER11" s="133"/>
      <c r="AES11" s="133"/>
      <c r="AET11" s="133"/>
      <c r="AEU11" s="133"/>
      <c r="AEV11" s="133"/>
      <c r="AEW11" s="133"/>
      <c r="AEX11" s="133"/>
      <c r="AEY11" s="133"/>
      <c r="AEZ11" s="133"/>
      <c r="AFA11" s="133"/>
      <c r="AFB11" s="133"/>
      <c r="AFC11" s="133"/>
      <c r="AFD11" s="133"/>
      <c r="AFE11" s="133"/>
      <c r="AFF11" s="133"/>
      <c r="AFG11" s="133"/>
      <c r="AFH11" s="133"/>
      <c r="AFI11" s="133"/>
      <c r="AFJ11" s="133"/>
      <c r="AFK11" s="133"/>
      <c r="AFL11" s="133"/>
      <c r="AFM11" s="133"/>
      <c r="AFN11" s="133"/>
      <c r="AFO11" s="133"/>
      <c r="AFP11" s="133"/>
      <c r="AFQ11" s="133"/>
      <c r="AFR11" s="133"/>
      <c r="AFS11" s="133"/>
      <c r="AFT11" s="133"/>
      <c r="AFU11" s="133"/>
      <c r="AFV11" s="133"/>
      <c r="AFW11" s="133"/>
      <c r="AFX11" s="133"/>
      <c r="AFY11" s="133"/>
      <c r="AFZ11" s="133"/>
      <c r="AGA11" s="133"/>
      <c r="AGB11" s="133"/>
      <c r="AGC11" s="133"/>
      <c r="AGD11" s="133"/>
      <c r="AGE11" s="133"/>
      <c r="AGF11" s="133"/>
      <c r="AGG11" s="133"/>
      <c r="AGH11" s="133"/>
      <c r="AGI11" s="133"/>
      <c r="AGJ11" s="133"/>
      <c r="AGK11" s="133"/>
      <c r="AGL11" s="133"/>
      <c r="AGM11" s="133"/>
      <c r="AGN11" s="133"/>
      <c r="AGO11" s="133"/>
      <c r="AGP11" s="133"/>
      <c r="AGQ11" s="133"/>
      <c r="AGR11" s="133"/>
      <c r="AGS11" s="133"/>
      <c r="AGT11" s="133"/>
      <c r="AGU11" s="133"/>
      <c r="AGV11" s="133"/>
      <c r="AGW11" s="133"/>
      <c r="AGX11" s="133"/>
      <c r="AGY11" s="133"/>
      <c r="AGZ11" s="133"/>
      <c r="AHA11" s="133"/>
      <c r="AHB11" s="133"/>
      <c r="AHC11" s="133"/>
      <c r="AHD11" s="133"/>
      <c r="AHE11" s="133"/>
      <c r="AHF11" s="133"/>
      <c r="AHG11" s="133"/>
      <c r="AHH11" s="133"/>
      <c r="AHI11" s="133"/>
      <c r="AHJ11" s="133"/>
      <c r="AHK11" s="133"/>
      <c r="AHL11" s="133"/>
      <c r="AHM11" s="133"/>
      <c r="AHN11" s="133"/>
      <c r="AHO11" s="133"/>
      <c r="AHP11" s="133"/>
      <c r="AHQ11" s="133"/>
      <c r="AHR11" s="133"/>
      <c r="AHS11" s="133"/>
      <c r="AHT11" s="133"/>
      <c r="AHU11" s="133"/>
      <c r="AHV11" s="133"/>
      <c r="AHW11" s="133"/>
      <c r="AHX11" s="133"/>
      <c r="AHY11" s="133"/>
      <c r="AHZ11" s="133"/>
      <c r="AIA11" s="133"/>
      <c r="AIB11" s="133"/>
      <c r="AIC11" s="133"/>
      <c r="AID11" s="133"/>
      <c r="AIE11" s="133"/>
      <c r="AIF11" s="133"/>
      <c r="AIG11" s="133"/>
      <c r="AIH11" s="133"/>
      <c r="AII11" s="133"/>
      <c r="AIJ11" s="133"/>
      <c r="AIK11" s="133"/>
      <c r="AIL11" s="133"/>
      <c r="AIM11" s="133"/>
      <c r="AIN11" s="133"/>
      <c r="AIO11" s="133"/>
      <c r="AIP11" s="133"/>
      <c r="AIQ11" s="133"/>
      <c r="AIR11" s="133"/>
      <c r="AIS11" s="133"/>
      <c r="AIT11" s="133"/>
      <c r="AIU11" s="133"/>
      <c r="AIV11" s="133"/>
      <c r="AIW11" s="133"/>
      <c r="AIX11" s="133"/>
      <c r="AIY11" s="133"/>
      <c r="AIZ11" s="133"/>
      <c r="AJA11" s="133"/>
      <c r="AJB11" s="133"/>
      <c r="AJC11" s="133"/>
      <c r="AJD11" s="133"/>
      <c r="AJE11" s="133"/>
      <c r="AJF11" s="133"/>
      <c r="AJG11" s="133"/>
      <c r="AJH11" s="133"/>
      <c r="AJI11" s="133"/>
      <c r="AJJ11" s="133"/>
      <c r="AJK11" s="133"/>
      <c r="AJL11" s="133"/>
      <c r="AJM11" s="133"/>
      <c r="AJN11" s="133"/>
      <c r="AJO11" s="133"/>
      <c r="AJP11" s="133"/>
      <c r="AJQ11" s="133"/>
      <c r="AJR11" s="133"/>
      <c r="AJS11" s="133"/>
      <c r="AJT11" s="133"/>
      <c r="AJU11" s="133"/>
      <c r="AJV11" s="133"/>
      <c r="AJW11" s="133"/>
      <c r="AJX11" s="133"/>
      <c r="AJY11" s="133"/>
      <c r="AJZ11" s="133"/>
      <c r="AKA11" s="133"/>
      <c r="AKB11" s="133"/>
      <c r="AKC11" s="133"/>
      <c r="AKD11" s="133"/>
      <c r="AKE11" s="133"/>
      <c r="AKF11" s="133"/>
      <c r="AKG11" s="133"/>
      <c r="AKH11" s="133"/>
      <c r="AKI11" s="133"/>
      <c r="AKJ11" s="133"/>
      <c r="AKK11" s="133"/>
      <c r="AKL11" s="133"/>
      <c r="AKM11" s="133"/>
      <c r="AKN11" s="133"/>
      <c r="AKO11" s="133"/>
      <c r="AKP11" s="133"/>
      <c r="AKQ11" s="133"/>
      <c r="AKR11" s="133"/>
      <c r="AKS11" s="133"/>
      <c r="AKT11" s="133"/>
      <c r="AKU11" s="133"/>
      <c r="AKV11" s="133"/>
      <c r="AKW11" s="133"/>
      <c r="AKX11" s="133"/>
      <c r="AKY11" s="133"/>
      <c r="AKZ11" s="133"/>
      <c r="ALA11" s="133"/>
      <c r="ALB11" s="133"/>
      <c r="ALC11" s="133"/>
      <c r="ALD11" s="133"/>
      <c r="ALE11" s="133"/>
      <c r="ALF11" s="133"/>
      <c r="ALG11" s="133"/>
      <c r="ALH11" s="133"/>
      <c r="ALI11" s="133"/>
      <c r="ALJ11" s="133"/>
      <c r="ALK11" s="133"/>
      <c r="ALL11" s="133"/>
      <c r="ALM11" s="133"/>
      <c r="ALN11" s="133"/>
      <c r="ALO11" s="133"/>
      <c r="ALP11" s="133"/>
      <c r="ALQ11" s="133"/>
      <c r="ALR11" s="133"/>
      <c r="ALS11" s="133"/>
      <c r="ALT11" s="133"/>
      <c r="ALU11" s="133"/>
      <c r="ALV11" s="133"/>
      <c r="ALW11" s="133"/>
      <c r="ALX11" s="133"/>
      <c r="ALY11" s="133"/>
      <c r="ALZ11" s="133"/>
    </row>
    <row r="12" spans="1:1020" s="128" customFormat="1">
      <c r="A12" s="256"/>
      <c r="B12" s="258"/>
      <c r="C12" s="186">
        <f>SUM(D12:R12)</f>
        <v>1</v>
      </c>
      <c r="D12" s="134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6">
        <v>0.5</v>
      </c>
      <c r="R12" s="137">
        <v>0.5</v>
      </c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  <c r="EE12" s="133"/>
      <c r="EF12" s="133"/>
      <c r="EG12" s="133"/>
      <c r="EH12" s="133"/>
      <c r="EI12" s="133"/>
      <c r="EJ12" s="133"/>
      <c r="EK12" s="133"/>
      <c r="EL12" s="133"/>
      <c r="EM12" s="133"/>
      <c r="EN12" s="133"/>
      <c r="EO12" s="133"/>
      <c r="EP12" s="133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3"/>
      <c r="FK12" s="133"/>
      <c r="FL12" s="133"/>
      <c r="FM12" s="133"/>
      <c r="FN12" s="133"/>
      <c r="FO12" s="133"/>
      <c r="FP12" s="133"/>
      <c r="FQ12" s="133"/>
      <c r="FR12" s="133"/>
      <c r="FS12" s="133"/>
      <c r="FT12" s="133"/>
      <c r="FU12" s="133"/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  <c r="GG12" s="133"/>
      <c r="GH12" s="133"/>
      <c r="GI12" s="133"/>
      <c r="GJ12" s="133"/>
      <c r="GK12" s="133"/>
      <c r="GL12" s="133"/>
      <c r="GM12" s="133"/>
      <c r="GN12" s="133"/>
      <c r="GO12" s="133"/>
      <c r="GP12" s="133"/>
      <c r="GQ12" s="133"/>
      <c r="GR12" s="133"/>
      <c r="GS12" s="133"/>
      <c r="GT12" s="133"/>
      <c r="GU12" s="133"/>
      <c r="GV12" s="133"/>
      <c r="GW12" s="133"/>
      <c r="GX12" s="133"/>
      <c r="GY12" s="133"/>
      <c r="GZ12" s="133"/>
      <c r="HA12" s="133"/>
      <c r="HB12" s="133"/>
      <c r="HC12" s="133"/>
      <c r="HD12" s="133"/>
      <c r="HE12" s="133"/>
      <c r="HF12" s="133"/>
      <c r="HG12" s="133"/>
      <c r="HH12" s="133"/>
      <c r="HI12" s="133"/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  <c r="IX12" s="133"/>
      <c r="IY12" s="133"/>
      <c r="IZ12" s="133"/>
      <c r="JA12" s="133"/>
      <c r="JB12" s="133"/>
      <c r="JC12" s="133"/>
      <c r="JD12" s="133"/>
      <c r="JE12" s="133"/>
      <c r="JF12" s="133"/>
      <c r="JG12" s="133"/>
      <c r="JH12" s="133"/>
      <c r="JI12" s="133"/>
      <c r="JJ12" s="133"/>
      <c r="JK12" s="133"/>
      <c r="JL12" s="133"/>
      <c r="JM12" s="133"/>
      <c r="JN12" s="133"/>
      <c r="JO12" s="133"/>
      <c r="JP12" s="133"/>
      <c r="JQ12" s="133"/>
      <c r="JR12" s="133"/>
      <c r="JS12" s="133"/>
      <c r="JT12" s="133"/>
      <c r="JU12" s="133"/>
      <c r="JV12" s="133"/>
      <c r="JW12" s="133"/>
      <c r="JX12" s="133"/>
      <c r="JY12" s="133"/>
      <c r="JZ12" s="133"/>
      <c r="KA12" s="133"/>
      <c r="KB12" s="133"/>
      <c r="KC12" s="133"/>
      <c r="KD12" s="133"/>
      <c r="KE12" s="133"/>
      <c r="KF12" s="133"/>
      <c r="KG12" s="133"/>
      <c r="KH12" s="133"/>
      <c r="KI12" s="133"/>
      <c r="KJ12" s="133"/>
      <c r="KK12" s="133"/>
      <c r="KL12" s="133"/>
      <c r="KM12" s="133"/>
      <c r="KN12" s="133"/>
      <c r="KO12" s="133"/>
      <c r="KP12" s="133"/>
      <c r="KQ12" s="133"/>
      <c r="KR12" s="133"/>
      <c r="KS12" s="133"/>
      <c r="KT12" s="133"/>
      <c r="KU12" s="133"/>
      <c r="KV12" s="133"/>
      <c r="KW12" s="133"/>
      <c r="KX12" s="133"/>
      <c r="KY12" s="133"/>
      <c r="KZ12" s="133"/>
      <c r="LA12" s="133"/>
      <c r="LB12" s="133"/>
      <c r="LC12" s="133"/>
      <c r="LD12" s="133"/>
      <c r="LE12" s="133"/>
      <c r="LF12" s="133"/>
      <c r="LG12" s="133"/>
      <c r="LH12" s="133"/>
      <c r="LI12" s="133"/>
      <c r="LJ12" s="133"/>
      <c r="LK12" s="133"/>
      <c r="LL12" s="133"/>
      <c r="LM12" s="133"/>
      <c r="LN12" s="133"/>
      <c r="LO12" s="133"/>
      <c r="LP12" s="133"/>
      <c r="LQ12" s="133"/>
      <c r="LR12" s="133"/>
      <c r="LS12" s="133"/>
      <c r="LT12" s="133"/>
      <c r="LU12" s="133"/>
      <c r="LV12" s="133"/>
      <c r="LW12" s="133"/>
      <c r="LX12" s="133"/>
      <c r="LY12" s="133"/>
      <c r="LZ12" s="133"/>
      <c r="MA12" s="133"/>
      <c r="MB12" s="133"/>
      <c r="MC12" s="133"/>
      <c r="MD12" s="133"/>
      <c r="ME12" s="133"/>
      <c r="MF12" s="133"/>
      <c r="MG12" s="133"/>
      <c r="MH12" s="133"/>
      <c r="MI12" s="133"/>
      <c r="MJ12" s="133"/>
      <c r="MK12" s="133"/>
      <c r="ML12" s="133"/>
      <c r="MM12" s="133"/>
      <c r="MN12" s="133"/>
      <c r="MO12" s="133"/>
      <c r="MP12" s="133"/>
      <c r="MQ12" s="133"/>
      <c r="MR12" s="133"/>
      <c r="MS12" s="133"/>
      <c r="MT12" s="133"/>
      <c r="MU12" s="133"/>
      <c r="MV12" s="133"/>
      <c r="MW12" s="133"/>
      <c r="MX12" s="133"/>
      <c r="MY12" s="133"/>
      <c r="MZ12" s="133"/>
      <c r="NA12" s="133"/>
      <c r="NB12" s="133"/>
      <c r="NC12" s="133"/>
      <c r="ND12" s="133"/>
      <c r="NE12" s="133"/>
      <c r="NF12" s="133"/>
      <c r="NG12" s="133"/>
      <c r="NH12" s="133"/>
      <c r="NI12" s="133"/>
      <c r="NJ12" s="133"/>
      <c r="NK12" s="133"/>
      <c r="NL12" s="133"/>
      <c r="NM12" s="133"/>
      <c r="NN12" s="133"/>
      <c r="NO12" s="133"/>
      <c r="NP12" s="133"/>
      <c r="NQ12" s="133"/>
      <c r="NR12" s="133"/>
      <c r="NS12" s="133"/>
      <c r="NT12" s="133"/>
      <c r="NU12" s="133"/>
      <c r="NV12" s="133"/>
      <c r="NW12" s="133"/>
      <c r="NX12" s="133"/>
      <c r="NY12" s="133"/>
      <c r="NZ12" s="133"/>
      <c r="OA12" s="133"/>
      <c r="OB12" s="133"/>
      <c r="OC12" s="133"/>
      <c r="OD12" s="133"/>
      <c r="OE12" s="133"/>
      <c r="OF12" s="133"/>
      <c r="OG12" s="133"/>
      <c r="OH12" s="133"/>
      <c r="OI12" s="133"/>
      <c r="OJ12" s="133"/>
      <c r="OK12" s="133"/>
      <c r="OL12" s="133"/>
      <c r="OM12" s="133"/>
      <c r="ON12" s="133"/>
      <c r="OO12" s="133"/>
      <c r="OP12" s="133"/>
      <c r="OQ12" s="133"/>
      <c r="OR12" s="133"/>
      <c r="OS12" s="133"/>
      <c r="OT12" s="133"/>
      <c r="OU12" s="133"/>
      <c r="OV12" s="133"/>
      <c r="OW12" s="133"/>
      <c r="OX12" s="133"/>
      <c r="OY12" s="133"/>
      <c r="OZ12" s="133"/>
      <c r="PA12" s="133"/>
      <c r="PB12" s="133"/>
      <c r="PC12" s="133"/>
      <c r="PD12" s="133"/>
      <c r="PE12" s="133"/>
      <c r="PF12" s="133"/>
      <c r="PG12" s="133"/>
      <c r="PH12" s="133"/>
      <c r="PI12" s="133"/>
      <c r="PJ12" s="133"/>
      <c r="PK12" s="133"/>
      <c r="PL12" s="133"/>
      <c r="PM12" s="133"/>
      <c r="PN12" s="133"/>
      <c r="PO12" s="133"/>
      <c r="PP12" s="133"/>
      <c r="PQ12" s="133"/>
      <c r="PR12" s="133"/>
      <c r="PS12" s="133"/>
      <c r="PT12" s="133"/>
      <c r="PU12" s="133"/>
      <c r="PV12" s="133"/>
      <c r="PW12" s="133"/>
      <c r="PX12" s="133"/>
      <c r="PY12" s="133"/>
      <c r="PZ12" s="133"/>
      <c r="QA12" s="133"/>
      <c r="QB12" s="133"/>
      <c r="QC12" s="133"/>
      <c r="QD12" s="133"/>
      <c r="QE12" s="133"/>
      <c r="QF12" s="133"/>
      <c r="QG12" s="133"/>
      <c r="QH12" s="133"/>
      <c r="QI12" s="133"/>
      <c r="QJ12" s="133"/>
      <c r="QK12" s="133"/>
      <c r="QL12" s="133"/>
      <c r="QM12" s="133"/>
      <c r="QN12" s="133"/>
      <c r="QO12" s="133"/>
      <c r="QP12" s="133"/>
      <c r="QQ12" s="133"/>
      <c r="QR12" s="133"/>
      <c r="QS12" s="133"/>
      <c r="QT12" s="133"/>
      <c r="QU12" s="133"/>
      <c r="QV12" s="133"/>
      <c r="QW12" s="133"/>
      <c r="QX12" s="133"/>
      <c r="QY12" s="133"/>
      <c r="QZ12" s="133"/>
      <c r="RA12" s="133"/>
      <c r="RB12" s="133"/>
      <c r="RC12" s="133"/>
      <c r="RD12" s="133"/>
      <c r="RE12" s="133"/>
      <c r="RF12" s="133"/>
      <c r="RG12" s="133"/>
      <c r="RH12" s="133"/>
      <c r="RI12" s="133"/>
      <c r="RJ12" s="133"/>
      <c r="RK12" s="133"/>
      <c r="RL12" s="133"/>
      <c r="RM12" s="133"/>
      <c r="RN12" s="133"/>
      <c r="RO12" s="133"/>
      <c r="RP12" s="133"/>
      <c r="RQ12" s="133"/>
      <c r="RR12" s="133"/>
      <c r="RS12" s="133"/>
      <c r="RT12" s="133"/>
      <c r="RU12" s="133"/>
      <c r="RV12" s="133"/>
      <c r="RW12" s="133"/>
      <c r="RX12" s="133"/>
      <c r="RY12" s="133"/>
      <c r="RZ12" s="133"/>
      <c r="SA12" s="133"/>
      <c r="SB12" s="133"/>
      <c r="SC12" s="133"/>
      <c r="SD12" s="133"/>
      <c r="SE12" s="133"/>
      <c r="SF12" s="133"/>
      <c r="SG12" s="133"/>
      <c r="SH12" s="133"/>
      <c r="SI12" s="133"/>
      <c r="SJ12" s="133"/>
      <c r="SK12" s="133"/>
      <c r="SL12" s="133"/>
      <c r="SM12" s="133"/>
      <c r="SN12" s="133"/>
      <c r="SO12" s="133"/>
      <c r="SP12" s="133"/>
      <c r="SQ12" s="133"/>
      <c r="SR12" s="133"/>
      <c r="SS12" s="133"/>
      <c r="ST12" s="133"/>
      <c r="SU12" s="133"/>
      <c r="SV12" s="133"/>
      <c r="SW12" s="133"/>
      <c r="SX12" s="133"/>
      <c r="SY12" s="133"/>
      <c r="SZ12" s="133"/>
      <c r="TA12" s="133"/>
      <c r="TB12" s="133"/>
      <c r="TC12" s="133"/>
      <c r="TD12" s="133"/>
      <c r="TE12" s="133"/>
      <c r="TF12" s="133"/>
      <c r="TG12" s="133"/>
      <c r="TH12" s="133"/>
      <c r="TI12" s="133"/>
      <c r="TJ12" s="133"/>
      <c r="TK12" s="133"/>
      <c r="TL12" s="133"/>
      <c r="TM12" s="133"/>
      <c r="TN12" s="133"/>
      <c r="TO12" s="133"/>
      <c r="TP12" s="133"/>
      <c r="TQ12" s="133"/>
      <c r="TR12" s="133"/>
      <c r="TS12" s="133"/>
      <c r="TT12" s="133"/>
      <c r="TU12" s="133"/>
      <c r="TV12" s="133"/>
      <c r="TW12" s="133"/>
      <c r="TX12" s="133"/>
      <c r="TY12" s="133"/>
      <c r="TZ12" s="133"/>
      <c r="UA12" s="133"/>
      <c r="UB12" s="133"/>
      <c r="UC12" s="133"/>
      <c r="UD12" s="133"/>
      <c r="UE12" s="133"/>
      <c r="UF12" s="133"/>
      <c r="UG12" s="133"/>
      <c r="UH12" s="133"/>
      <c r="UI12" s="133"/>
      <c r="UJ12" s="133"/>
      <c r="UK12" s="133"/>
      <c r="UL12" s="133"/>
      <c r="UM12" s="133"/>
      <c r="UN12" s="133"/>
      <c r="UO12" s="133"/>
      <c r="UP12" s="133"/>
      <c r="UQ12" s="133"/>
      <c r="UR12" s="133"/>
      <c r="US12" s="133"/>
      <c r="UT12" s="133"/>
      <c r="UU12" s="133"/>
      <c r="UV12" s="133"/>
      <c r="UW12" s="133"/>
      <c r="UX12" s="133"/>
      <c r="UY12" s="133"/>
      <c r="UZ12" s="133"/>
      <c r="VA12" s="133"/>
      <c r="VB12" s="133"/>
      <c r="VC12" s="133"/>
      <c r="VD12" s="133"/>
      <c r="VE12" s="133"/>
      <c r="VF12" s="133"/>
      <c r="VG12" s="133"/>
      <c r="VH12" s="133"/>
      <c r="VI12" s="133"/>
      <c r="VJ12" s="133"/>
      <c r="VK12" s="133"/>
      <c r="VL12" s="133"/>
      <c r="VM12" s="133"/>
      <c r="VN12" s="133"/>
      <c r="VO12" s="133"/>
      <c r="VP12" s="133"/>
      <c r="VQ12" s="133"/>
      <c r="VR12" s="133"/>
      <c r="VS12" s="133"/>
      <c r="VT12" s="133"/>
      <c r="VU12" s="133"/>
      <c r="VV12" s="133"/>
      <c r="VW12" s="133"/>
      <c r="VX12" s="133"/>
      <c r="VY12" s="133"/>
      <c r="VZ12" s="133"/>
      <c r="WA12" s="133"/>
      <c r="WB12" s="133"/>
      <c r="WC12" s="133"/>
      <c r="WD12" s="133"/>
      <c r="WE12" s="133"/>
      <c r="WF12" s="133"/>
      <c r="WG12" s="133"/>
      <c r="WH12" s="133"/>
      <c r="WI12" s="133"/>
      <c r="WJ12" s="133"/>
      <c r="WK12" s="133"/>
      <c r="WL12" s="133"/>
      <c r="WM12" s="133"/>
      <c r="WN12" s="133"/>
      <c r="WO12" s="133"/>
      <c r="WP12" s="133"/>
      <c r="WQ12" s="133"/>
      <c r="WR12" s="133"/>
      <c r="WS12" s="133"/>
      <c r="WT12" s="133"/>
      <c r="WU12" s="133"/>
      <c r="WV12" s="133"/>
      <c r="WW12" s="133"/>
      <c r="WX12" s="133"/>
      <c r="WY12" s="133"/>
      <c r="WZ12" s="133"/>
      <c r="XA12" s="133"/>
      <c r="XB12" s="133"/>
      <c r="XC12" s="133"/>
      <c r="XD12" s="133"/>
      <c r="XE12" s="133"/>
      <c r="XF12" s="133"/>
      <c r="XG12" s="133"/>
      <c r="XH12" s="133"/>
      <c r="XI12" s="133"/>
      <c r="XJ12" s="133"/>
      <c r="XK12" s="133"/>
      <c r="XL12" s="133"/>
      <c r="XM12" s="133"/>
      <c r="XN12" s="133"/>
      <c r="XO12" s="133"/>
      <c r="XP12" s="133"/>
      <c r="XQ12" s="133"/>
      <c r="XR12" s="133"/>
      <c r="XS12" s="133"/>
      <c r="XT12" s="133"/>
      <c r="XU12" s="133"/>
      <c r="XV12" s="133"/>
      <c r="XW12" s="133"/>
      <c r="XX12" s="133"/>
      <c r="XY12" s="133"/>
      <c r="XZ12" s="133"/>
      <c r="YA12" s="133"/>
      <c r="YB12" s="133"/>
      <c r="YC12" s="133"/>
      <c r="YD12" s="133"/>
      <c r="YE12" s="133"/>
      <c r="YF12" s="133"/>
      <c r="YG12" s="133"/>
      <c r="YH12" s="133"/>
      <c r="YI12" s="133"/>
      <c r="YJ12" s="133"/>
      <c r="YK12" s="133"/>
      <c r="YL12" s="133"/>
      <c r="YM12" s="133"/>
      <c r="YN12" s="133"/>
      <c r="YO12" s="133"/>
      <c r="YP12" s="133"/>
      <c r="YQ12" s="133"/>
      <c r="YR12" s="133"/>
      <c r="YS12" s="133"/>
      <c r="YT12" s="133"/>
      <c r="YU12" s="133"/>
      <c r="YV12" s="133"/>
      <c r="YW12" s="133"/>
      <c r="YX12" s="133"/>
      <c r="YY12" s="133"/>
      <c r="YZ12" s="133"/>
      <c r="ZA12" s="133"/>
      <c r="ZB12" s="133"/>
      <c r="ZC12" s="133"/>
      <c r="ZD12" s="133"/>
      <c r="ZE12" s="133"/>
      <c r="ZF12" s="133"/>
      <c r="ZG12" s="133"/>
      <c r="ZH12" s="133"/>
      <c r="ZI12" s="133"/>
      <c r="ZJ12" s="133"/>
      <c r="ZK12" s="133"/>
      <c r="ZL12" s="133"/>
      <c r="ZM12" s="133"/>
      <c r="ZN12" s="133"/>
      <c r="ZO12" s="133"/>
      <c r="ZP12" s="133"/>
      <c r="ZQ12" s="133"/>
      <c r="ZR12" s="133"/>
      <c r="ZS12" s="133"/>
      <c r="ZT12" s="133"/>
      <c r="ZU12" s="133"/>
      <c r="ZV12" s="133"/>
      <c r="ZW12" s="133"/>
      <c r="ZX12" s="133"/>
      <c r="ZY12" s="133"/>
      <c r="ZZ12" s="133"/>
      <c r="AAA12" s="133"/>
      <c r="AAB12" s="133"/>
      <c r="AAC12" s="133"/>
      <c r="AAD12" s="133"/>
      <c r="AAE12" s="133"/>
      <c r="AAF12" s="133"/>
      <c r="AAG12" s="133"/>
      <c r="AAH12" s="133"/>
      <c r="AAI12" s="133"/>
      <c r="AAJ12" s="133"/>
      <c r="AAK12" s="133"/>
      <c r="AAL12" s="133"/>
      <c r="AAM12" s="133"/>
      <c r="AAN12" s="133"/>
      <c r="AAO12" s="133"/>
      <c r="AAP12" s="133"/>
      <c r="AAQ12" s="133"/>
      <c r="AAR12" s="133"/>
      <c r="AAS12" s="133"/>
      <c r="AAT12" s="133"/>
      <c r="AAU12" s="133"/>
      <c r="AAV12" s="133"/>
      <c r="AAW12" s="133"/>
      <c r="AAX12" s="133"/>
      <c r="AAY12" s="133"/>
      <c r="AAZ12" s="133"/>
      <c r="ABA12" s="133"/>
      <c r="ABB12" s="133"/>
      <c r="ABC12" s="133"/>
      <c r="ABD12" s="133"/>
      <c r="ABE12" s="133"/>
      <c r="ABF12" s="133"/>
      <c r="ABG12" s="133"/>
      <c r="ABH12" s="133"/>
      <c r="ABI12" s="133"/>
      <c r="ABJ12" s="133"/>
      <c r="ABK12" s="133"/>
      <c r="ABL12" s="133"/>
      <c r="ABM12" s="133"/>
      <c r="ABN12" s="133"/>
      <c r="ABO12" s="133"/>
      <c r="ABP12" s="133"/>
      <c r="ABQ12" s="133"/>
      <c r="ABR12" s="133"/>
      <c r="ABS12" s="133"/>
      <c r="ABT12" s="133"/>
      <c r="ABU12" s="133"/>
      <c r="ABV12" s="133"/>
      <c r="ABW12" s="133"/>
      <c r="ABX12" s="133"/>
      <c r="ABY12" s="133"/>
      <c r="ABZ12" s="133"/>
      <c r="ACA12" s="133"/>
      <c r="ACB12" s="133"/>
      <c r="ACC12" s="133"/>
      <c r="ACD12" s="133"/>
      <c r="ACE12" s="133"/>
      <c r="ACF12" s="133"/>
      <c r="ACG12" s="133"/>
      <c r="ACH12" s="133"/>
      <c r="ACI12" s="133"/>
      <c r="ACJ12" s="133"/>
      <c r="ACK12" s="133"/>
      <c r="ACL12" s="133"/>
      <c r="ACM12" s="133"/>
      <c r="ACN12" s="133"/>
      <c r="ACO12" s="133"/>
      <c r="ACP12" s="133"/>
      <c r="ACQ12" s="133"/>
      <c r="ACR12" s="133"/>
      <c r="ACS12" s="133"/>
      <c r="ACT12" s="133"/>
      <c r="ACU12" s="133"/>
      <c r="ACV12" s="133"/>
      <c r="ACW12" s="133"/>
      <c r="ACX12" s="133"/>
      <c r="ACY12" s="133"/>
      <c r="ACZ12" s="133"/>
      <c r="ADA12" s="133"/>
      <c r="ADB12" s="133"/>
      <c r="ADC12" s="133"/>
      <c r="ADD12" s="133"/>
      <c r="ADE12" s="133"/>
      <c r="ADF12" s="133"/>
      <c r="ADG12" s="133"/>
      <c r="ADH12" s="133"/>
      <c r="ADI12" s="133"/>
      <c r="ADJ12" s="133"/>
      <c r="ADK12" s="133"/>
      <c r="ADL12" s="133"/>
      <c r="ADM12" s="133"/>
      <c r="ADN12" s="133"/>
      <c r="ADO12" s="133"/>
      <c r="ADP12" s="133"/>
      <c r="ADQ12" s="133"/>
      <c r="ADR12" s="133"/>
      <c r="ADS12" s="133"/>
      <c r="ADT12" s="133"/>
      <c r="ADU12" s="133"/>
      <c r="ADV12" s="133"/>
      <c r="ADW12" s="133"/>
      <c r="ADX12" s="133"/>
      <c r="ADY12" s="133"/>
      <c r="ADZ12" s="133"/>
      <c r="AEA12" s="133"/>
      <c r="AEB12" s="133"/>
      <c r="AEC12" s="133"/>
      <c r="AED12" s="133"/>
      <c r="AEE12" s="133"/>
      <c r="AEF12" s="133"/>
      <c r="AEG12" s="133"/>
      <c r="AEH12" s="133"/>
      <c r="AEI12" s="133"/>
      <c r="AEJ12" s="133"/>
      <c r="AEK12" s="133"/>
      <c r="AEL12" s="133"/>
      <c r="AEM12" s="133"/>
      <c r="AEN12" s="133"/>
      <c r="AEO12" s="133"/>
      <c r="AEP12" s="133"/>
      <c r="AEQ12" s="133"/>
      <c r="AER12" s="133"/>
      <c r="AES12" s="133"/>
      <c r="AET12" s="133"/>
      <c r="AEU12" s="133"/>
      <c r="AEV12" s="133"/>
      <c r="AEW12" s="133"/>
      <c r="AEX12" s="133"/>
      <c r="AEY12" s="133"/>
      <c r="AEZ12" s="133"/>
      <c r="AFA12" s="133"/>
      <c r="AFB12" s="133"/>
      <c r="AFC12" s="133"/>
      <c r="AFD12" s="133"/>
      <c r="AFE12" s="133"/>
      <c r="AFF12" s="133"/>
      <c r="AFG12" s="133"/>
      <c r="AFH12" s="133"/>
      <c r="AFI12" s="133"/>
      <c r="AFJ12" s="133"/>
      <c r="AFK12" s="133"/>
      <c r="AFL12" s="133"/>
      <c r="AFM12" s="133"/>
      <c r="AFN12" s="133"/>
      <c r="AFO12" s="133"/>
      <c r="AFP12" s="133"/>
      <c r="AFQ12" s="133"/>
      <c r="AFR12" s="133"/>
      <c r="AFS12" s="133"/>
      <c r="AFT12" s="133"/>
      <c r="AFU12" s="133"/>
      <c r="AFV12" s="133"/>
      <c r="AFW12" s="133"/>
      <c r="AFX12" s="133"/>
      <c r="AFY12" s="133"/>
      <c r="AFZ12" s="133"/>
      <c r="AGA12" s="133"/>
      <c r="AGB12" s="133"/>
      <c r="AGC12" s="133"/>
      <c r="AGD12" s="133"/>
      <c r="AGE12" s="133"/>
      <c r="AGF12" s="133"/>
      <c r="AGG12" s="133"/>
      <c r="AGH12" s="133"/>
      <c r="AGI12" s="133"/>
      <c r="AGJ12" s="133"/>
      <c r="AGK12" s="133"/>
      <c r="AGL12" s="133"/>
      <c r="AGM12" s="133"/>
      <c r="AGN12" s="133"/>
      <c r="AGO12" s="133"/>
      <c r="AGP12" s="133"/>
      <c r="AGQ12" s="133"/>
      <c r="AGR12" s="133"/>
      <c r="AGS12" s="133"/>
      <c r="AGT12" s="133"/>
      <c r="AGU12" s="133"/>
      <c r="AGV12" s="133"/>
      <c r="AGW12" s="133"/>
      <c r="AGX12" s="133"/>
      <c r="AGY12" s="133"/>
      <c r="AGZ12" s="133"/>
      <c r="AHA12" s="133"/>
      <c r="AHB12" s="133"/>
      <c r="AHC12" s="133"/>
      <c r="AHD12" s="133"/>
      <c r="AHE12" s="133"/>
      <c r="AHF12" s="133"/>
      <c r="AHG12" s="133"/>
      <c r="AHH12" s="133"/>
      <c r="AHI12" s="133"/>
      <c r="AHJ12" s="133"/>
      <c r="AHK12" s="133"/>
      <c r="AHL12" s="133"/>
      <c r="AHM12" s="133"/>
      <c r="AHN12" s="133"/>
      <c r="AHO12" s="133"/>
      <c r="AHP12" s="133"/>
      <c r="AHQ12" s="133"/>
      <c r="AHR12" s="133"/>
      <c r="AHS12" s="133"/>
      <c r="AHT12" s="133"/>
      <c r="AHU12" s="133"/>
      <c r="AHV12" s="133"/>
      <c r="AHW12" s="133"/>
      <c r="AHX12" s="133"/>
      <c r="AHY12" s="133"/>
      <c r="AHZ12" s="133"/>
      <c r="AIA12" s="133"/>
      <c r="AIB12" s="133"/>
      <c r="AIC12" s="133"/>
      <c r="AID12" s="133"/>
      <c r="AIE12" s="133"/>
      <c r="AIF12" s="133"/>
      <c r="AIG12" s="133"/>
      <c r="AIH12" s="133"/>
      <c r="AII12" s="133"/>
      <c r="AIJ12" s="133"/>
      <c r="AIK12" s="133"/>
      <c r="AIL12" s="133"/>
      <c r="AIM12" s="133"/>
      <c r="AIN12" s="133"/>
      <c r="AIO12" s="133"/>
      <c r="AIP12" s="133"/>
      <c r="AIQ12" s="133"/>
      <c r="AIR12" s="133"/>
      <c r="AIS12" s="133"/>
      <c r="AIT12" s="133"/>
      <c r="AIU12" s="133"/>
      <c r="AIV12" s="133"/>
      <c r="AIW12" s="133"/>
      <c r="AIX12" s="133"/>
      <c r="AIY12" s="133"/>
      <c r="AIZ12" s="133"/>
      <c r="AJA12" s="133"/>
      <c r="AJB12" s="133"/>
      <c r="AJC12" s="133"/>
      <c r="AJD12" s="133"/>
      <c r="AJE12" s="133"/>
      <c r="AJF12" s="133"/>
      <c r="AJG12" s="133"/>
      <c r="AJH12" s="133"/>
      <c r="AJI12" s="133"/>
      <c r="AJJ12" s="133"/>
      <c r="AJK12" s="133"/>
      <c r="AJL12" s="133"/>
      <c r="AJM12" s="133"/>
      <c r="AJN12" s="133"/>
      <c r="AJO12" s="133"/>
      <c r="AJP12" s="133"/>
      <c r="AJQ12" s="133"/>
      <c r="AJR12" s="133"/>
      <c r="AJS12" s="133"/>
      <c r="AJT12" s="133"/>
      <c r="AJU12" s="133"/>
      <c r="AJV12" s="133"/>
      <c r="AJW12" s="133"/>
      <c r="AJX12" s="133"/>
      <c r="AJY12" s="133"/>
      <c r="AJZ12" s="133"/>
      <c r="AKA12" s="133"/>
      <c r="AKB12" s="133"/>
      <c r="AKC12" s="133"/>
      <c r="AKD12" s="133"/>
      <c r="AKE12" s="133"/>
      <c r="AKF12" s="133"/>
      <c r="AKG12" s="133"/>
      <c r="AKH12" s="133"/>
      <c r="AKI12" s="133"/>
      <c r="AKJ12" s="133"/>
      <c r="AKK12" s="133"/>
      <c r="AKL12" s="133"/>
      <c r="AKM12" s="133"/>
      <c r="AKN12" s="133"/>
      <c r="AKO12" s="133"/>
      <c r="AKP12" s="133"/>
      <c r="AKQ12" s="133"/>
      <c r="AKR12" s="133"/>
      <c r="AKS12" s="133"/>
      <c r="AKT12" s="133"/>
      <c r="AKU12" s="133"/>
      <c r="AKV12" s="133"/>
      <c r="AKW12" s="133"/>
      <c r="AKX12" s="133"/>
      <c r="AKY12" s="133"/>
      <c r="AKZ12" s="133"/>
      <c r="ALA12" s="133"/>
      <c r="ALB12" s="133"/>
      <c r="ALC12" s="133"/>
      <c r="ALD12" s="133"/>
      <c r="ALE12" s="133"/>
      <c r="ALF12" s="133"/>
      <c r="ALG12" s="133"/>
      <c r="ALH12" s="133"/>
      <c r="ALI12" s="133"/>
      <c r="ALJ12" s="133"/>
      <c r="ALK12" s="133"/>
      <c r="ALL12" s="133"/>
      <c r="ALM12" s="133"/>
      <c r="ALN12" s="133"/>
      <c r="ALO12" s="133"/>
      <c r="ALP12" s="133"/>
      <c r="ALQ12" s="133"/>
      <c r="ALR12" s="133"/>
      <c r="ALS12" s="133"/>
      <c r="ALT12" s="133"/>
      <c r="ALU12" s="133"/>
      <c r="ALV12" s="133"/>
      <c r="ALW12" s="133"/>
      <c r="ALX12" s="133"/>
      <c r="ALY12" s="133"/>
      <c r="ALZ12" s="133"/>
    </row>
    <row r="13" spans="1:1020" s="128" customFormat="1">
      <c r="A13" s="261">
        <v>2</v>
      </c>
      <c r="B13" s="259" t="s">
        <v>1594</v>
      </c>
      <c r="C13" s="187">
        <f>Orçamento!$N$16</f>
        <v>2107426.2845679997</v>
      </c>
      <c r="D13" s="138">
        <f t="shared" ref="D13:R15" si="1">$C13*D14</f>
        <v>9834.676661113881</v>
      </c>
      <c r="E13" s="138">
        <f t="shared" si="1"/>
        <v>15801.261522640667</v>
      </c>
      <c r="F13" s="138">
        <f t="shared" si="1"/>
        <v>23239.972542994459</v>
      </c>
      <c r="G13" s="138">
        <f t="shared" si="1"/>
        <v>66328.187869106783</v>
      </c>
      <c r="H13" s="138">
        <f t="shared" si="1"/>
        <v>125931.57712551476</v>
      </c>
      <c r="I13" s="138">
        <f t="shared" si="1"/>
        <v>164354.88842787538</v>
      </c>
      <c r="J13" s="138">
        <f t="shared" si="1"/>
        <v>186742.63570833724</v>
      </c>
      <c r="K13" s="138">
        <f t="shared" si="1"/>
        <v>202997.89438088154</v>
      </c>
      <c r="L13" s="138">
        <f t="shared" si="1"/>
        <v>162625.82269581957</v>
      </c>
      <c r="M13" s="138">
        <f t="shared" si="1"/>
        <v>164324.19997637247</v>
      </c>
      <c r="N13" s="138">
        <f t="shared" si="1"/>
        <v>263154.61589534202</v>
      </c>
      <c r="O13" s="138">
        <f t="shared" si="1"/>
        <v>251601.02108938669</v>
      </c>
      <c r="P13" s="138">
        <f t="shared" si="1"/>
        <v>196006.43056270579</v>
      </c>
      <c r="Q13" s="138">
        <f t="shared" si="1"/>
        <v>146341.58868660731</v>
      </c>
      <c r="R13" s="140">
        <f t="shared" si="1"/>
        <v>128141.51142330107</v>
      </c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33"/>
      <c r="NJ13" s="133"/>
      <c r="NK13" s="133"/>
      <c r="NL13" s="133"/>
      <c r="NM13" s="133"/>
      <c r="NN13" s="133"/>
      <c r="NO13" s="133"/>
      <c r="NP13" s="133"/>
      <c r="NQ13" s="133"/>
      <c r="NR13" s="133"/>
      <c r="NS13" s="133"/>
      <c r="NT13" s="133"/>
      <c r="NU13" s="133"/>
      <c r="NV13" s="133"/>
      <c r="NW13" s="133"/>
      <c r="NX13" s="133"/>
      <c r="NY13" s="133"/>
      <c r="NZ13" s="133"/>
      <c r="OA13" s="133"/>
      <c r="OB13" s="133"/>
      <c r="OC13" s="133"/>
      <c r="OD13" s="133"/>
      <c r="OE13" s="133"/>
      <c r="OF13" s="133"/>
      <c r="OG13" s="133"/>
      <c r="OH13" s="133"/>
      <c r="OI13" s="133"/>
      <c r="OJ13" s="133"/>
      <c r="OK13" s="133"/>
      <c r="OL13" s="133"/>
      <c r="OM13" s="133"/>
      <c r="ON13" s="133"/>
      <c r="OO13" s="133"/>
      <c r="OP13" s="133"/>
      <c r="OQ13" s="133"/>
      <c r="OR13" s="133"/>
      <c r="OS13" s="133"/>
      <c r="OT13" s="133"/>
      <c r="OU13" s="133"/>
      <c r="OV13" s="133"/>
      <c r="OW13" s="133"/>
      <c r="OX13" s="133"/>
      <c r="OY13" s="133"/>
      <c r="OZ13" s="133"/>
      <c r="PA13" s="133"/>
      <c r="PB13" s="133"/>
      <c r="PC13" s="133"/>
      <c r="PD13" s="133"/>
      <c r="PE13" s="133"/>
      <c r="PF13" s="133"/>
      <c r="PG13" s="133"/>
      <c r="PH13" s="133"/>
      <c r="PI13" s="133"/>
      <c r="PJ13" s="133"/>
      <c r="PK13" s="133"/>
      <c r="PL13" s="133"/>
      <c r="PM13" s="133"/>
      <c r="PN13" s="133"/>
      <c r="PO13" s="133"/>
      <c r="PP13" s="133"/>
      <c r="PQ13" s="133"/>
      <c r="PR13" s="133"/>
      <c r="PS13" s="133"/>
      <c r="PT13" s="133"/>
      <c r="PU13" s="133"/>
      <c r="PV13" s="133"/>
      <c r="PW13" s="133"/>
      <c r="PX13" s="133"/>
      <c r="PY13" s="133"/>
      <c r="PZ13" s="133"/>
      <c r="QA13" s="133"/>
      <c r="QB13" s="133"/>
      <c r="QC13" s="133"/>
      <c r="QD13" s="133"/>
      <c r="QE13" s="133"/>
      <c r="QF13" s="133"/>
      <c r="QG13" s="133"/>
      <c r="QH13" s="133"/>
      <c r="QI13" s="133"/>
      <c r="QJ13" s="133"/>
      <c r="QK13" s="133"/>
      <c r="QL13" s="133"/>
      <c r="QM13" s="133"/>
      <c r="QN13" s="133"/>
      <c r="QO13" s="133"/>
      <c r="QP13" s="133"/>
      <c r="QQ13" s="133"/>
      <c r="QR13" s="133"/>
      <c r="QS13" s="133"/>
      <c r="QT13" s="133"/>
      <c r="QU13" s="133"/>
      <c r="QV13" s="133"/>
      <c r="QW13" s="133"/>
      <c r="QX13" s="133"/>
      <c r="QY13" s="133"/>
      <c r="QZ13" s="133"/>
      <c r="RA13" s="133"/>
      <c r="RB13" s="133"/>
      <c r="RC13" s="133"/>
      <c r="RD13" s="133"/>
      <c r="RE13" s="133"/>
      <c r="RF13" s="133"/>
      <c r="RG13" s="133"/>
      <c r="RH13" s="133"/>
      <c r="RI13" s="133"/>
      <c r="RJ13" s="133"/>
      <c r="RK13" s="133"/>
      <c r="RL13" s="133"/>
      <c r="RM13" s="133"/>
      <c r="RN13" s="133"/>
      <c r="RO13" s="133"/>
      <c r="RP13" s="133"/>
      <c r="RQ13" s="133"/>
      <c r="RR13" s="133"/>
      <c r="RS13" s="133"/>
      <c r="RT13" s="133"/>
      <c r="RU13" s="133"/>
      <c r="RV13" s="133"/>
      <c r="RW13" s="133"/>
      <c r="RX13" s="133"/>
      <c r="RY13" s="133"/>
      <c r="RZ13" s="133"/>
      <c r="SA13" s="133"/>
      <c r="SB13" s="133"/>
      <c r="SC13" s="133"/>
      <c r="SD13" s="133"/>
      <c r="SE13" s="133"/>
      <c r="SF13" s="133"/>
      <c r="SG13" s="133"/>
      <c r="SH13" s="133"/>
      <c r="SI13" s="133"/>
      <c r="SJ13" s="133"/>
      <c r="SK13" s="133"/>
      <c r="SL13" s="133"/>
      <c r="SM13" s="133"/>
      <c r="SN13" s="133"/>
      <c r="SO13" s="133"/>
      <c r="SP13" s="133"/>
      <c r="SQ13" s="133"/>
      <c r="SR13" s="133"/>
      <c r="SS13" s="133"/>
      <c r="ST13" s="133"/>
      <c r="SU13" s="133"/>
      <c r="SV13" s="133"/>
      <c r="SW13" s="133"/>
      <c r="SX13" s="133"/>
      <c r="SY13" s="133"/>
      <c r="SZ13" s="133"/>
      <c r="TA13" s="133"/>
      <c r="TB13" s="133"/>
      <c r="TC13" s="133"/>
      <c r="TD13" s="133"/>
      <c r="TE13" s="133"/>
      <c r="TF13" s="133"/>
      <c r="TG13" s="133"/>
      <c r="TH13" s="133"/>
      <c r="TI13" s="133"/>
      <c r="TJ13" s="133"/>
      <c r="TK13" s="133"/>
      <c r="TL13" s="133"/>
      <c r="TM13" s="133"/>
      <c r="TN13" s="133"/>
      <c r="TO13" s="133"/>
      <c r="TP13" s="133"/>
      <c r="TQ13" s="133"/>
      <c r="TR13" s="133"/>
      <c r="TS13" s="133"/>
      <c r="TT13" s="133"/>
      <c r="TU13" s="133"/>
      <c r="TV13" s="133"/>
      <c r="TW13" s="133"/>
      <c r="TX13" s="133"/>
      <c r="TY13" s="133"/>
      <c r="TZ13" s="133"/>
      <c r="UA13" s="133"/>
      <c r="UB13" s="133"/>
      <c r="UC13" s="133"/>
      <c r="UD13" s="133"/>
      <c r="UE13" s="133"/>
      <c r="UF13" s="133"/>
      <c r="UG13" s="133"/>
      <c r="UH13" s="133"/>
      <c r="UI13" s="133"/>
      <c r="UJ13" s="133"/>
      <c r="UK13" s="133"/>
      <c r="UL13" s="133"/>
      <c r="UM13" s="133"/>
      <c r="UN13" s="133"/>
      <c r="UO13" s="133"/>
      <c r="UP13" s="133"/>
      <c r="UQ13" s="133"/>
      <c r="UR13" s="133"/>
      <c r="US13" s="133"/>
      <c r="UT13" s="133"/>
      <c r="UU13" s="133"/>
      <c r="UV13" s="133"/>
      <c r="UW13" s="133"/>
      <c r="UX13" s="133"/>
      <c r="UY13" s="133"/>
      <c r="UZ13" s="133"/>
      <c r="VA13" s="133"/>
      <c r="VB13" s="133"/>
      <c r="VC13" s="133"/>
      <c r="VD13" s="133"/>
      <c r="VE13" s="133"/>
      <c r="VF13" s="133"/>
      <c r="VG13" s="133"/>
      <c r="VH13" s="133"/>
      <c r="VI13" s="133"/>
      <c r="VJ13" s="133"/>
      <c r="VK13" s="133"/>
      <c r="VL13" s="133"/>
      <c r="VM13" s="133"/>
      <c r="VN13" s="133"/>
      <c r="VO13" s="133"/>
      <c r="VP13" s="133"/>
      <c r="VQ13" s="133"/>
      <c r="VR13" s="133"/>
      <c r="VS13" s="133"/>
      <c r="VT13" s="133"/>
      <c r="VU13" s="133"/>
      <c r="VV13" s="133"/>
      <c r="VW13" s="133"/>
      <c r="VX13" s="133"/>
      <c r="VY13" s="133"/>
      <c r="VZ13" s="133"/>
      <c r="WA13" s="133"/>
      <c r="WB13" s="133"/>
      <c r="WC13" s="133"/>
      <c r="WD13" s="133"/>
      <c r="WE13" s="133"/>
      <c r="WF13" s="133"/>
      <c r="WG13" s="133"/>
      <c r="WH13" s="133"/>
      <c r="WI13" s="133"/>
      <c r="WJ13" s="133"/>
      <c r="WK13" s="133"/>
      <c r="WL13" s="133"/>
      <c r="WM13" s="133"/>
      <c r="WN13" s="133"/>
      <c r="WO13" s="133"/>
      <c r="WP13" s="133"/>
      <c r="WQ13" s="133"/>
      <c r="WR13" s="133"/>
      <c r="WS13" s="133"/>
      <c r="WT13" s="133"/>
      <c r="WU13" s="133"/>
      <c r="WV13" s="133"/>
      <c r="WW13" s="133"/>
      <c r="WX13" s="133"/>
      <c r="WY13" s="133"/>
      <c r="WZ13" s="133"/>
      <c r="XA13" s="133"/>
      <c r="XB13" s="133"/>
      <c r="XC13" s="133"/>
      <c r="XD13" s="133"/>
      <c r="XE13" s="133"/>
      <c r="XF13" s="133"/>
      <c r="XG13" s="133"/>
      <c r="XH13" s="133"/>
      <c r="XI13" s="133"/>
      <c r="XJ13" s="133"/>
      <c r="XK13" s="133"/>
      <c r="XL13" s="133"/>
      <c r="XM13" s="133"/>
      <c r="XN13" s="133"/>
      <c r="XO13" s="133"/>
      <c r="XP13" s="133"/>
      <c r="XQ13" s="133"/>
      <c r="XR13" s="133"/>
      <c r="XS13" s="133"/>
      <c r="XT13" s="133"/>
      <c r="XU13" s="133"/>
      <c r="XV13" s="133"/>
      <c r="XW13" s="133"/>
      <c r="XX13" s="133"/>
      <c r="XY13" s="133"/>
      <c r="XZ13" s="133"/>
      <c r="YA13" s="133"/>
      <c r="YB13" s="133"/>
      <c r="YC13" s="133"/>
      <c r="YD13" s="133"/>
      <c r="YE13" s="133"/>
      <c r="YF13" s="133"/>
      <c r="YG13" s="133"/>
      <c r="YH13" s="133"/>
      <c r="YI13" s="133"/>
      <c r="YJ13" s="133"/>
      <c r="YK13" s="133"/>
      <c r="YL13" s="133"/>
      <c r="YM13" s="133"/>
      <c r="YN13" s="133"/>
      <c r="YO13" s="133"/>
      <c r="YP13" s="133"/>
      <c r="YQ13" s="133"/>
      <c r="YR13" s="133"/>
      <c r="YS13" s="133"/>
      <c r="YT13" s="133"/>
      <c r="YU13" s="133"/>
      <c r="YV13" s="133"/>
      <c r="YW13" s="133"/>
      <c r="YX13" s="133"/>
      <c r="YY13" s="133"/>
      <c r="YZ13" s="133"/>
      <c r="ZA13" s="133"/>
      <c r="ZB13" s="133"/>
      <c r="ZC13" s="133"/>
      <c r="ZD13" s="133"/>
      <c r="ZE13" s="133"/>
      <c r="ZF13" s="133"/>
      <c r="ZG13" s="133"/>
      <c r="ZH13" s="133"/>
      <c r="ZI13" s="133"/>
      <c r="ZJ13" s="133"/>
      <c r="ZK13" s="133"/>
      <c r="ZL13" s="133"/>
      <c r="ZM13" s="133"/>
      <c r="ZN13" s="133"/>
      <c r="ZO13" s="133"/>
      <c r="ZP13" s="133"/>
      <c r="ZQ13" s="133"/>
      <c r="ZR13" s="133"/>
      <c r="ZS13" s="133"/>
      <c r="ZT13" s="133"/>
      <c r="ZU13" s="133"/>
      <c r="ZV13" s="133"/>
      <c r="ZW13" s="133"/>
      <c r="ZX13" s="133"/>
      <c r="ZY13" s="133"/>
      <c r="ZZ13" s="133"/>
      <c r="AAA13" s="133"/>
      <c r="AAB13" s="133"/>
      <c r="AAC13" s="133"/>
      <c r="AAD13" s="133"/>
      <c r="AAE13" s="133"/>
      <c r="AAF13" s="133"/>
      <c r="AAG13" s="133"/>
      <c r="AAH13" s="133"/>
      <c r="AAI13" s="133"/>
      <c r="AAJ13" s="133"/>
      <c r="AAK13" s="133"/>
      <c r="AAL13" s="133"/>
      <c r="AAM13" s="133"/>
      <c r="AAN13" s="133"/>
      <c r="AAO13" s="133"/>
      <c r="AAP13" s="133"/>
      <c r="AAQ13" s="133"/>
      <c r="AAR13" s="133"/>
      <c r="AAS13" s="133"/>
      <c r="AAT13" s="133"/>
      <c r="AAU13" s="133"/>
      <c r="AAV13" s="133"/>
      <c r="AAW13" s="133"/>
      <c r="AAX13" s="133"/>
      <c r="AAY13" s="133"/>
      <c r="AAZ13" s="133"/>
      <c r="ABA13" s="133"/>
      <c r="ABB13" s="133"/>
      <c r="ABC13" s="133"/>
      <c r="ABD13" s="133"/>
      <c r="ABE13" s="133"/>
      <c r="ABF13" s="133"/>
      <c r="ABG13" s="133"/>
      <c r="ABH13" s="133"/>
      <c r="ABI13" s="133"/>
      <c r="ABJ13" s="133"/>
      <c r="ABK13" s="133"/>
      <c r="ABL13" s="133"/>
      <c r="ABM13" s="133"/>
      <c r="ABN13" s="133"/>
      <c r="ABO13" s="133"/>
      <c r="ABP13" s="133"/>
      <c r="ABQ13" s="133"/>
      <c r="ABR13" s="133"/>
      <c r="ABS13" s="133"/>
      <c r="ABT13" s="133"/>
      <c r="ABU13" s="133"/>
      <c r="ABV13" s="133"/>
      <c r="ABW13" s="133"/>
      <c r="ABX13" s="133"/>
      <c r="ABY13" s="133"/>
      <c r="ABZ13" s="133"/>
      <c r="ACA13" s="133"/>
      <c r="ACB13" s="133"/>
      <c r="ACC13" s="133"/>
      <c r="ACD13" s="133"/>
      <c r="ACE13" s="133"/>
      <c r="ACF13" s="133"/>
      <c r="ACG13" s="133"/>
      <c r="ACH13" s="133"/>
      <c r="ACI13" s="133"/>
      <c r="ACJ13" s="133"/>
      <c r="ACK13" s="133"/>
      <c r="ACL13" s="133"/>
      <c r="ACM13" s="133"/>
      <c r="ACN13" s="133"/>
      <c r="ACO13" s="133"/>
      <c r="ACP13" s="133"/>
      <c r="ACQ13" s="133"/>
      <c r="ACR13" s="133"/>
      <c r="ACS13" s="133"/>
      <c r="ACT13" s="133"/>
      <c r="ACU13" s="133"/>
      <c r="ACV13" s="133"/>
      <c r="ACW13" s="133"/>
      <c r="ACX13" s="133"/>
      <c r="ACY13" s="133"/>
      <c r="ACZ13" s="133"/>
      <c r="ADA13" s="133"/>
      <c r="ADB13" s="133"/>
      <c r="ADC13" s="133"/>
      <c r="ADD13" s="133"/>
      <c r="ADE13" s="133"/>
      <c r="ADF13" s="133"/>
      <c r="ADG13" s="133"/>
      <c r="ADH13" s="133"/>
      <c r="ADI13" s="133"/>
      <c r="ADJ13" s="133"/>
      <c r="ADK13" s="133"/>
      <c r="ADL13" s="133"/>
      <c r="ADM13" s="133"/>
      <c r="ADN13" s="133"/>
      <c r="ADO13" s="133"/>
      <c r="ADP13" s="133"/>
      <c r="ADQ13" s="133"/>
      <c r="ADR13" s="133"/>
      <c r="ADS13" s="133"/>
      <c r="ADT13" s="133"/>
      <c r="ADU13" s="133"/>
      <c r="ADV13" s="133"/>
      <c r="ADW13" s="133"/>
      <c r="ADX13" s="133"/>
      <c r="ADY13" s="133"/>
      <c r="ADZ13" s="133"/>
      <c r="AEA13" s="133"/>
      <c r="AEB13" s="133"/>
      <c r="AEC13" s="133"/>
      <c r="AED13" s="133"/>
      <c r="AEE13" s="133"/>
      <c r="AEF13" s="133"/>
      <c r="AEG13" s="133"/>
      <c r="AEH13" s="133"/>
      <c r="AEI13" s="133"/>
      <c r="AEJ13" s="133"/>
      <c r="AEK13" s="133"/>
      <c r="AEL13" s="133"/>
      <c r="AEM13" s="133"/>
      <c r="AEN13" s="133"/>
      <c r="AEO13" s="133"/>
      <c r="AEP13" s="133"/>
      <c r="AEQ13" s="133"/>
      <c r="AER13" s="133"/>
      <c r="AES13" s="133"/>
      <c r="AET13" s="133"/>
      <c r="AEU13" s="133"/>
      <c r="AEV13" s="133"/>
      <c r="AEW13" s="133"/>
      <c r="AEX13" s="133"/>
      <c r="AEY13" s="133"/>
      <c r="AEZ13" s="133"/>
      <c r="AFA13" s="133"/>
      <c r="AFB13" s="133"/>
      <c r="AFC13" s="133"/>
      <c r="AFD13" s="133"/>
      <c r="AFE13" s="133"/>
      <c r="AFF13" s="133"/>
      <c r="AFG13" s="133"/>
      <c r="AFH13" s="133"/>
      <c r="AFI13" s="133"/>
      <c r="AFJ13" s="133"/>
      <c r="AFK13" s="133"/>
      <c r="AFL13" s="133"/>
      <c r="AFM13" s="133"/>
      <c r="AFN13" s="133"/>
      <c r="AFO13" s="133"/>
      <c r="AFP13" s="133"/>
      <c r="AFQ13" s="133"/>
      <c r="AFR13" s="133"/>
      <c r="AFS13" s="133"/>
      <c r="AFT13" s="133"/>
      <c r="AFU13" s="133"/>
      <c r="AFV13" s="133"/>
      <c r="AFW13" s="133"/>
      <c r="AFX13" s="133"/>
      <c r="AFY13" s="133"/>
      <c r="AFZ13" s="133"/>
      <c r="AGA13" s="133"/>
      <c r="AGB13" s="133"/>
      <c r="AGC13" s="133"/>
      <c r="AGD13" s="133"/>
      <c r="AGE13" s="133"/>
      <c r="AGF13" s="133"/>
      <c r="AGG13" s="133"/>
      <c r="AGH13" s="133"/>
      <c r="AGI13" s="133"/>
      <c r="AGJ13" s="133"/>
      <c r="AGK13" s="133"/>
      <c r="AGL13" s="133"/>
      <c r="AGM13" s="133"/>
      <c r="AGN13" s="133"/>
      <c r="AGO13" s="133"/>
      <c r="AGP13" s="133"/>
      <c r="AGQ13" s="133"/>
      <c r="AGR13" s="133"/>
      <c r="AGS13" s="133"/>
      <c r="AGT13" s="133"/>
      <c r="AGU13" s="133"/>
      <c r="AGV13" s="133"/>
      <c r="AGW13" s="133"/>
      <c r="AGX13" s="133"/>
      <c r="AGY13" s="133"/>
      <c r="AGZ13" s="133"/>
      <c r="AHA13" s="133"/>
      <c r="AHB13" s="133"/>
      <c r="AHC13" s="133"/>
      <c r="AHD13" s="133"/>
      <c r="AHE13" s="133"/>
      <c r="AHF13" s="133"/>
      <c r="AHG13" s="133"/>
      <c r="AHH13" s="133"/>
      <c r="AHI13" s="133"/>
      <c r="AHJ13" s="133"/>
      <c r="AHK13" s="133"/>
      <c r="AHL13" s="133"/>
      <c r="AHM13" s="133"/>
      <c r="AHN13" s="133"/>
      <c r="AHO13" s="133"/>
      <c r="AHP13" s="133"/>
      <c r="AHQ13" s="133"/>
      <c r="AHR13" s="133"/>
      <c r="AHS13" s="133"/>
      <c r="AHT13" s="133"/>
      <c r="AHU13" s="133"/>
      <c r="AHV13" s="133"/>
      <c r="AHW13" s="133"/>
      <c r="AHX13" s="133"/>
      <c r="AHY13" s="133"/>
      <c r="AHZ13" s="133"/>
      <c r="AIA13" s="133"/>
      <c r="AIB13" s="133"/>
      <c r="AIC13" s="133"/>
      <c r="AID13" s="133"/>
      <c r="AIE13" s="133"/>
      <c r="AIF13" s="133"/>
      <c r="AIG13" s="133"/>
      <c r="AIH13" s="133"/>
      <c r="AII13" s="133"/>
      <c r="AIJ13" s="133"/>
      <c r="AIK13" s="133"/>
      <c r="AIL13" s="133"/>
      <c r="AIM13" s="133"/>
      <c r="AIN13" s="133"/>
      <c r="AIO13" s="133"/>
      <c r="AIP13" s="133"/>
      <c r="AIQ13" s="133"/>
      <c r="AIR13" s="133"/>
      <c r="AIS13" s="133"/>
      <c r="AIT13" s="133"/>
      <c r="AIU13" s="133"/>
      <c r="AIV13" s="133"/>
      <c r="AIW13" s="133"/>
      <c r="AIX13" s="133"/>
      <c r="AIY13" s="133"/>
      <c r="AIZ13" s="133"/>
      <c r="AJA13" s="133"/>
      <c r="AJB13" s="133"/>
      <c r="AJC13" s="133"/>
      <c r="AJD13" s="133"/>
      <c r="AJE13" s="133"/>
      <c r="AJF13" s="133"/>
      <c r="AJG13" s="133"/>
      <c r="AJH13" s="133"/>
      <c r="AJI13" s="133"/>
      <c r="AJJ13" s="133"/>
      <c r="AJK13" s="133"/>
      <c r="AJL13" s="133"/>
      <c r="AJM13" s="133"/>
      <c r="AJN13" s="133"/>
      <c r="AJO13" s="133"/>
      <c r="AJP13" s="133"/>
      <c r="AJQ13" s="133"/>
      <c r="AJR13" s="133"/>
      <c r="AJS13" s="133"/>
      <c r="AJT13" s="133"/>
      <c r="AJU13" s="133"/>
      <c r="AJV13" s="133"/>
      <c r="AJW13" s="133"/>
      <c r="AJX13" s="133"/>
      <c r="AJY13" s="133"/>
      <c r="AJZ13" s="133"/>
      <c r="AKA13" s="133"/>
      <c r="AKB13" s="133"/>
      <c r="AKC13" s="133"/>
      <c r="AKD13" s="133"/>
      <c r="AKE13" s="133"/>
      <c r="AKF13" s="133"/>
      <c r="AKG13" s="133"/>
      <c r="AKH13" s="133"/>
      <c r="AKI13" s="133"/>
      <c r="AKJ13" s="133"/>
      <c r="AKK13" s="133"/>
      <c r="AKL13" s="133"/>
      <c r="AKM13" s="133"/>
      <c r="AKN13" s="133"/>
      <c r="AKO13" s="133"/>
      <c r="AKP13" s="133"/>
      <c r="AKQ13" s="133"/>
      <c r="AKR13" s="133"/>
      <c r="AKS13" s="133"/>
      <c r="AKT13" s="133"/>
      <c r="AKU13" s="133"/>
      <c r="AKV13" s="133"/>
      <c r="AKW13" s="133"/>
      <c r="AKX13" s="133"/>
      <c r="AKY13" s="133"/>
      <c r="AKZ13" s="133"/>
      <c r="ALA13" s="133"/>
      <c r="ALB13" s="133"/>
      <c r="ALC13" s="133"/>
      <c r="ALD13" s="133"/>
      <c r="ALE13" s="133"/>
      <c r="ALF13" s="133"/>
      <c r="ALG13" s="133"/>
      <c r="ALH13" s="133"/>
      <c r="ALI13" s="133"/>
      <c r="ALJ13" s="133"/>
      <c r="ALK13" s="133"/>
      <c r="ALL13" s="133"/>
      <c r="ALM13" s="133"/>
      <c r="ALN13" s="133"/>
      <c r="ALO13" s="133"/>
      <c r="ALP13" s="133"/>
      <c r="ALQ13" s="133"/>
      <c r="ALR13" s="133"/>
      <c r="ALS13" s="133"/>
      <c r="ALT13" s="133"/>
      <c r="ALU13" s="133"/>
      <c r="ALV13" s="133"/>
      <c r="ALW13" s="133"/>
      <c r="ALX13" s="133"/>
      <c r="ALY13" s="133"/>
      <c r="ALZ13" s="133"/>
    </row>
    <row r="14" spans="1:1020" s="128" customFormat="1">
      <c r="A14" s="262"/>
      <c r="B14" s="260"/>
      <c r="C14" s="186">
        <f>SUM(D14:R14)</f>
        <v>0.99999999999999989</v>
      </c>
      <c r="D14" s="141">
        <f>D59</f>
        <v>4.6666764731606667E-3</v>
      </c>
      <c r="E14" s="141">
        <f t="shared" ref="E14:R14" si="2">E59</f>
        <v>7.4978952470832264E-3</v>
      </c>
      <c r="F14" s="141">
        <f t="shared" si="2"/>
        <v>1.1027656204714372E-2</v>
      </c>
      <c r="G14" s="141">
        <f t="shared" si="2"/>
        <v>3.1473550631311104E-2</v>
      </c>
      <c r="H14" s="141">
        <f t="shared" si="2"/>
        <v>5.9756100627419768E-2</v>
      </c>
      <c r="I14" s="141">
        <f t="shared" si="2"/>
        <v>7.7988440037686263E-2</v>
      </c>
      <c r="J14" s="141">
        <f t="shared" si="2"/>
        <v>8.8611704748959949E-2</v>
      </c>
      <c r="K14" s="141">
        <f t="shared" si="2"/>
        <v>9.6325027293893695E-2</v>
      </c>
      <c r="L14" s="141">
        <f t="shared" si="2"/>
        <v>7.7167976828739313E-2</v>
      </c>
      <c r="M14" s="141">
        <f t="shared" si="2"/>
        <v>7.7973877985515028E-2</v>
      </c>
      <c r="N14" s="141">
        <f t="shared" si="2"/>
        <v>0.12487014033294452</v>
      </c>
      <c r="O14" s="141">
        <f t="shared" si="2"/>
        <v>0.11938781580726192</v>
      </c>
      <c r="P14" s="141">
        <f t="shared" si="2"/>
        <v>9.3007490699910794E-2</v>
      </c>
      <c r="Q14" s="141">
        <f t="shared" si="2"/>
        <v>6.9440905125944086E-2</v>
      </c>
      <c r="R14" s="137">
        <f t="shared" si="2"/>
        <v>6.0804741955455273E-2</v>
      </c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33"/>
      <c r="NJ14" s="133"/>
      <c r="NK14" s="133"/>
      <c r="NL14" s="133"/>
      <c r="NM14" s="133"/>
      <c r="NN14" s="133"/>
      <c r="NO14" s="133"/>
      <c r="NP14" s="133"/>
      <c r="NQ14" s="133"/>
      <c r="NR14" s="133"/>
      <c r="NS14" s="133"/>
      <c r="NT14" s="133"/>
      <c r="NU14" s="133"/>
      <c r="NV14" s="133"/>
      <c r="NW14" s="133"/>
      <c r="NX14" s="133"/>
      <c r="NY14" s="133"/>
      <c r="NZ14" s="133"/>
      <c r="OA14" s="133"/>
      <c r="OB14" s="133"/>
      <c r="OC14" s="133"/>
      <c r="OD14" s="133"/>
      <c r="OE14" s="133"/>
      <c r="OF14" s="133"/>
      <c r="OG14" s="133"/>
      <c r="OH14" s="133"/>
      <c r="OI14" s="133"/>
      <c r="OJ14" s="133"/>
      <c r="OK14" s="133"/>
      <c r="OL14" s="133"/>
      <c r="OM14" s="133"/>
      <c r="ON14" s="133"/>
      <c r="OO14" s="133"/>
      <c r="OP14" s="133"/>
      <c r="OQ14" s="133"/>
      <c r="OR14" s="133"/>
      <c r="OS14" s="133"/>
      <c r="OT14" s="133"/>
      <c r="OU14" s="133"/>
      <c r="OV14" s="133"/>
      <c r="OW14" s="133"/>
      <c r="OX14" s="133"/>
      <c r="OY14" s="133"/>
      <c r="OZ14" s="133"/>
      <c r="PA14" s="133"/>
      <c r="PB14" s="133"/>
      <c r="PC14" s="133"/>
      <c r="PD14" s="133"/>
      <c r="PE14" s="133"/>
      <c r="PF14" s="133"/>
      <c r="PG14" s="133"/>
      <c r="PH14" s="133"/>
      <c r="PI14" s="133"/>
      <c r="PJ14" s="133"/>
      <c r="PK14" s="133"/>
      <c r="PL14" s="133"/>
      <c r="PM14" s="133"/>
      <c r="PN14" s="133"/>
      <c r="PO14" s="133"/>
      <c r="PP14" s="133"/>
      <c r="PQ14" s="133"/>
      <c r="PR14" s="133"/>
      <c r="PS14" s="133"/>
      <c r="PT14" s="133"/>
      <c r="PU14" s="133"/>
      <c r="PV14" s="133"/>
      <c r="PW14" s="133"/>
      <c r="PX14" s="133"/>
      <c r="PY14" s="133"/>
      <c r="PZ14" s="133"/>
      <c r="QA14" s="133"/>
      <c r="QB14" s="133"/>
      <c r="QC14" s="133"/>
      <c r="QD14" s="133"/>
      <c r="QE14" s="133"/>
      <c r="QF14" s="133"/>
      <c r="QG14" s="133"/>
      <c r="QH14" s="133"/>
      <c r="QI14" s="133"/>
      <c r="QJ14" s="133"/>
      <c r="QK14" s="133"/>
      <c r="QL14" s="133"/>
      <c r="QM14" s="133"/>
      <c r="QN14" s="133"/>
      <c r="QO14" s="133"/>
      <c r="QP14" s="133"/>
      <c r="QQ14" s="133"/>
      <c r="QR14" s="133"/>
      <c r="QS14" s="133"/>
      <c r="QT14" s="133"/>
      <c r="QU14" s="133"/>
      <c r="QV14" s="133"/>
      <c r="QW14" s="133"/>
      <c r="QX14" s="133"/>
      <c r="QY14" s="133"/>
      <c r="QZ14" s="133"/>
      <c r="RA14" s="133"/>
      <c r="RB14" s="133"/>
      <c r="RC14" s="133"/>
      <c r="RD14" s="133"/>
      <c r="RE14" s="133"/>
      <c r="RF14" s="133"/>
      <c r="RG14" s="133"/>
      <c r="RH14" s="133"/>
      <c r="RI14" s="133"/>
      <c r="RJ14" s="133"/>
      <c r="RK14" s="133"/>
      <c r="RL14" s="133"/>
      <c r="RM14" s="133"/>
      <c r="RN14" s="133"/>
      <c r="RO14" s="133"/>
      <c r="RP14" s="133"/>
      <c r="RQ14" s="133"/>
      <c r="RR14" s="133"/>
      <c r="RS14" s="133"/>
      <c r="RT14" s="133"/>
      <c r="RU14" s="133"/>
      <c r="RV14" s="133"/>
      <c r="RW14" s="133"/>
      <c r="RX14" s="133"/>
      <c r="RY14" s="133"/>
      <c r="RZ14" s="133"/>
      <c r="SA14" s="133"/>
      <c r="SB14" s="133"/>
      <c r="SC14" s="133"/>
      <c r="SD14" s="133"/>
      <c r="SE14" s="133"/>
      <c r="SF14" s="133"/>
      <c r="SG14" s="133"/>
      <c r="SH14" s="133"/>
      <c r="SI14" s="133"/>
      <c r="SJ14" s="133"/>
      <c r="SK14" s="133"/>
      <c r="SL14" s="133"/>
      <c r="SM14" s="133"/>
      <c r="SN14" s="133"/>
      <c r="SO14" s="133"/>
      <c r="SP14" s="133"/>
      <c r="SQ14" s="133"/>
      <c r="SR14" s="133"/>
      <c r="SS14" s="133"/>
      <c r="ST14" s="133"/>
      <c r="SU14" s="133"/>
      <c r="SV14" s="133"/>
      <c r="SW14" s="133"/>
      <c r="SX14" s="133"/>
      <c r="SY14" s="133"/>
      <c r="SZ14" s="133"/>
      <c r="TA14" s="133"/>
      <c r="TB14" s="133"/>
      <c r="TC14" s="133"/>
      <c r="TD14" s="133"/>
      <c r="TE14" s="133"/>
      <c r="TF14" s="133"/>
      <c r="TG14" s="133"/>
      <c r="TH14" s="133"/>
      <c r="TI14" s="133"/>
      <c r="TJ14" s="133"/>
      <c r="TK14" s="133"/>
      <c r="TL14" s="133"/>
      <c r="TM14" s="133"/>
      <c r="TN14" s="133"/>
      <c r="TO14" s="133"/>
      <c r="TP14" s="133"/>
      <c r="TQ14" s="133"/>
      <c r="TR14" s="133"/>
      <c r="TS14" s="133"/>
      <c r="TT14" s="133"/>
      <c r="TU14" s="133"/>
      <c r="TV14" s="133"/>
      <c r="TW14" s="133"/>
      <c r="TX14" s="133"/>
      <c r="TY14" s="133"/>
      <c r="TZ14" s="133"/>
      <c r="UA14" s="133"/>
      <c r="UB14" s="133"/>
      <c r="UC14" s="133"/>
      <c r="UD14" s="133"/>
      <c r="UE14" s="133"/>
      <c r="UF14" s="133"/>
      <c r="UG14" s="133"/>
      <c r="UH14" s="133"/>
      <c r="UI14" s="133"/>
      <c r="UJ14" s="133"/>
      <c r="UK14" s="133"/>
      <c r="UL14" s="133"/>
      <c r="UM14" s="133"/>
      <c r="UN14" s="133"/>
      <c r="UO14" s="133"/>
      <c r="UP14" s="133"/>
      <c r="UQ14" s="133"/>
      <c r="UR14" s="133"/>
      <c r="US14" s="133"/>
      <c r="UT14" s="133"/>
      <c r="UU14" s="133"/>
      <c r="UV14" s="133"/>
      <c r="UW14" s="133"/>
      <c r="UX14" s="133"/>
      <c r="UY14" s="133"/>
      <c r="UZ14" s="133"/>
      <c r="VA14" s="133"/>
      <c r="VB14" s="133"/>
      <c r="VC14" s="133"/>
      <c r="VD14" s="133"/>
      <c r="VE14" s="133"/>
      <c r="VF14" s="133"/>
      <c r="VG14" s="133"/>
      <c r="VH14" s="133"/>
      <c r="VI14" s="133"/>
      <c r="VJ14" s="133"/>
      <c r="VK14" s="133"/>
      <c r="VL14" s="133"/>
      <c r="VM14" s="133"/>
      <c r="VN14" s="133"/>
      <c r="VO14" s="133"/>
      <c r="VP14" s="133"/>
      <c r="VQ14" s="133"/>
      <c r="VR14" s="133"/>
      <c r="VS14" s="133"/>
      <c r="VT14" s="133"/>
      <c r="VU14" s="133"/>
      <c r="VV14" s="133"/>
      <c r="VW14" s="133"/>
      <c r="VX14" s="133"/>
      <c r="VY14" s="133"/>
      <c r="VZ14" s="133"/>
      <c r="WA14" s="133"/>
      <c r="WB14" s="133"/>
      <c r="WC14" s="133"/>
      <c r="WD14" s="133"/>
      <c r="WE14" s="133"/>
      <c r="WF14" s="133"/>
      <c r="WG14" s="133"/>
      <c r="WH14" s="133"/>
      <c r="WI14" s="133"/>
      <c r="WJ14" s="133"/>
      <c r="WK14" s="133"/>
      <c r="WL14" s="133"/>
      <c r="WM14" s="133"/>
      <c r="WN14" s="133"/>
      <c r="WO14" s="133"/>
      <c r="WP14" s="133"/>
      <c r="WQ14" s="133"/>
      <c r="WR14" s="133"/>
      <c r="WS14" s="133"/>
      <c r="WT14" s="133"/>
      <c r="WU14" s="133"/>
      <c r="WV14" s="133"/>
      <c r="WW14" s="133"/>
      <c r="WX14" s="133"/>
      <c r="WY14" s="133"/>
      <c r="WZ14" s="133"/>
      <c r="XA14" s="133"/>
      <c r="XB14" s="133"/>
      <c r="XC14" s="133"/>
      <c r="XD14" s="133"/>
      <c r="XE14" s="133"/>
      <c r="XF14" s="133"/>
      <c r="XG14" s="133"/>
      <c r="XH14" s="133"/>
      <c r="XI14" s="133"/>
      <c r="XJ14" s="133"/>
      <c r="XK14" s="133"/>
      <c r="XL14" s="133"/>
      <c r="XM14" s="133"/>
      <c r="XN14" s="133"/>
      <c r="XO14" s="133"/>
      <c r="XP14" s="133"/>
      <c r="XQ14" s="133"/>
      <c r="XR14" s="133"/>
      <c r="XS14" s="133"/>
      <c r="XT14" s="133"/>
      <c r="XU14" s="133"/>
      <c r="XV14" s="133"/>
      <c r="XW14" s="133"/>
      <c r="XX14" s="133"/>
      <c r="XY14" s="133"/>
      <c r="XZ14" s="133"/>
      <c r="YA14" s="133"/>
      <c r="YB14" s="133"/>
      <c r="YC14" s="133"/>
      <c r="YD14" s="133"/>
      <c r="YE14" s="133"/>
      <c r="YF14" s="133"/>
      <c r="YG14" s="133"/>
      <c r="YH14" s="133"/>
      <c r="YI14" s="133"/>
      <c r="YJ14" s="133"/>
      <c r="YK14" s="133"/>
      <c r="YL14" s="133"/>
      <c r="YM14" s="133"/>
      <c r="YN14" s="133"/>
      <c r="YO14" s="133"/>
      <c r="YP14" s="133"/>
      <c r="YQ14" s="133"/>
      <c r="YR14" s="133"/>
      <c r="YS14" s="133"/>
      <c r="YT14" s="133"/>
      <c r="YU14" s="133"/>
      <c r="YV14" s="133"/>
      <c r="YW14" s="133"/>
      <c r="YX14" s="133"/>
      <c r="YY14" s="133"/>
      <c r="YZ14" s="133"/>
      <c r="ZA14" s="133"/>
      <c r="ZB14" s="133"/>
      <c r="ZC14" s="133"/>
      <c r="ZD14" s="133"/>
      <c r="ZE14" s="133"/>
      <c r="ZF14" s="133"/>
      <c r="ZG14" s="133"/>
      <c r="ZH14" s="133"/>
      <c r="ZI14" s="133"/>
      <c r="ZJ14" s="133"/>
      <c r="ZK14" s="133"/>
      <c r="ZL14" s="133"/>
      <c r="ZM14" s="133"/>
      <c r="ZN14" s="133"/>
      <c r="ZO14" s="133"/>
      <c r="ZP14" s="133"/>
      <c r="ZQ14" s="133"/>
      <c r="ZR14" s="133"/>
      <c r="ZS14" s="133"/>
      <c r="ZT14" s="133"/>
      <c r="ZU14" s="133"/>
      <c r="ZV14" s="133"/>
      <c r="ZW14" s="133"/>
      <c r="ZX14" s="133"/>
      <c r="ZY14" s="133"/>
      <c r="ZZ14" s="133"/>
      <c r="AAA14" s="133"/>
      <c r="AAB14" s="133"/>
      <c r="AAC14" s="133"/>
      <c r="AAD14" s="133"/>
      <c r="AAE14" s="133"/>
      <c r="AAF14" s="133"/>
      <c r="AAG14" s="133"/>
      <c r="AAH14" s="133"/>
      <c r="AAI14" s="133"/>
      <c r="AAJ14" s="133"/>
      <c r="AAK14" s="133"/>
      <c r="AAL14" s="133"/>
      <c r="AAM14" s="133"/>
      <c r="AAN14" s="133"/>
      <c r="AAO14" s="133"/>
      <c r="AAP14" s="133"/>
      <c r="AAQ14" s="133"/>
      <c r="AAR14" s="133"/>
      <c r="AAS14" s="133"/>
      <c r="AAT14" s="133"/>
      <c r="AAU14" s="133"/>
      <c r="AAV14" s="133"/>
      <c r="AAW14" s="133"/>
      <c r="AAX14" s="133"/>
      <c r="AAY14" s="133"/>
      <c r="AAZ14" s="133"/>
      <c r="ABA14" s="133"/>
      <c r="ABB14" s="133"/>
      <c r="ABC14" s="133"/>
      <c r="ABD14" s="133"/>
      <c r="ABE14" s="133"/>
      <c r="ABF14" s="133"/>
      <c r="ABG14" s="133"/>
      <c r="ABH14" s="133"/>
      <c r="ABI14" s="133"/>
      <c r="ABJ14" s="133"/>
      <c r="ABK14" s="133"/>
      <c r="ABL14" s="133"/>
      <c r="ABM14" s="133"/>
      <c r="ABN14" s="133"/>
      <c r="ABO14" s="133"/>
      <c r="ABP14" s="133"/>
      <c r="ABQ14" s="133"/>
      <c r="ABR14" s="133"/>
      <c r="ABS14" s="133"/>
      <c r="ABT14" s="133"/>
      <c r="ABU14" s="133"/>
      <c r="ABV14" s="133"/>
      <c r="ABW14" s="133"/>
      <c r="ABX14" s="133"/>
      <c r="ABY14" s="133"/>
      <c r="ABZ14" s="133"/>
      <c r="ACA14" s="133"/>
      <c r="ACB14" s="133"/>
      <c r="ACC14" s="133"/>
      <c r="ACD14" s="133"/>
      <c r="ACE14" s="133"/>
      <c r="ACF14" s="133"/>
      <c r="ACG14" s="133"/>
      <c r="ACH14" s="133"/>
      <c r="ACI14" s="133"/>
      <c r="ACJ14" s="133"/>
      <c r="ACK14" s="133"/>
      <c r="ACL14" s="133"/>
      <c r="ACM14" s="133"/>
      <c r="ACN14" s="133"/>
      <c r="ACO14" s="133"/>
      <c r="ACP14" s="133"/>
      <c r="ACQ14" s="133"/>
      <c r="ACR14" s="133"/>
      <c r="ACS14" s="133"/>
      <c r="ACT14" s="133"/>
      <c r="ACU14" s="133"/>
      <c r="ACV14" s="133"/>
      <c r="ACW14" s="133"/>
      <c r="ACX14" s="133"/>
      <c r="ACY14" s="133"/>
      <c r="ACZ14" s="133"/>
      <c r="ADA14" s="133"/>
      <c r="ADB14" s="133"/>
      <c r="ADC14" s="133"/>
      <c r="ADD14" s="133"/>
      <c r="ADE14" s="133"/>
      <c r="ADF14" s="133"/>
      <c r="ADG14" s="133"/>
      <c r="ADH14" s="133"/>
      <c r="ADI14" s="133"/>
      <c r="ADJ14" s="133"/>
      <c r="ADK14" s="133"/>
      <c r="ADL14" s="133"/>
      <c r="ADM14" s="133"/>
      <c r="ADN14" s="133"/>
      <c r="ADO14" s="133"/>
      <c r="ADP14" s="133"/>
      <c r="ADQ14" s="133"/>
      <c r="ADR14" s="133"/>
      <c r="ADS14" s="133"/>
      <c r="ADT14" s="133"/>
      <c r="ADU14" s="133"/>
      <c r="ADV14" s="133"/>
      <c r="ADW14" s="133"/>
      <c r="ADX14" s="133"/>
      <c r="ADY14" s="133"/>
      <c r="ADZ14" s="133"/>
      <c r="AEA14" s="133"/>
      <c r="AEB14" s="133"/>
      <c r="AEC14" s="133"/>
      <c r="AED14" s="133"/>
      <c r="AEE14" s="133"/>
      <c r="AEF14" s="133"/>
      <c r="AEG14" s="133"/>
      <c r="AEH14" s="133"/>
      <c r="AEI14" s="133"/>
      <c r="AEJ14" s="133"/>
      <c r="AEK14" s="133"/>
      <c r="AEL14" s="133"/>
      <c r="AEM14" s="133"/>
      <c r="AEN14" s="133"/>
      <c r="AEO14" s="133"/>
      <c r="AEP14" s="133"/>
      <c r="AEQ14" s="133"/>
      <c r="AER14" s="133"/>
      <c r="AES14" s="133"/>
      <c r="AET14" s="133"/>
      <c r="AEU14" s="133"/>
      <c r="AEV14" s="133"/>
      <c r="AEW14" s="133"/>
      <c r="AEX14" s="133"/>
      <c r="AEY14" s="133"/>
      <c r="AEZ14" s="133"/>
      <c r="AFA14" s="133"/>
      <c r="AFB14" s="133"/>
      <c r="AFC14" s="133"/>
      <c r="AFD14" s="133"/>
      <c r="AFE14" s="133"/>
      <c r="AFF14" s="133"/>
      <c r="AFG14" s="133"/>
      <c r="AFH14" s="133"/>
      <c r="AFI14" s="133"/>
      <c r="AFJ14" s="133"/>
      <c r="AFK14" s="133"/>
      <c r="AFL14" s="133"/>
      <c r="AFM14" s="133"/>
      <c r="AFN14" s="133"/>
      <c r="AFO14" s="133"/>
      <c r="AFP14" s="133"/>
      <c r="AFQ14" s="133"/>
      <c r="AFR14" s="133"/>
      <c r="AFS14" s="133"/>
      <c r="AFT14" s="133"/>
      <c r="AFU14" s="133"/>
      <c r="AFV14" s="133"/>
      <c r="AFW14" s="133"/>
      <c r="AFX14" s="133"/>
      <c r="AFY14" s="133"/>
      <c r="AFZ14" s="133"/>
      <c r="AGA14" s="133"/>
      <c r="AGB14" s="133"/>
      <c r="AGC14" s="133"/>
      <c r="AGD14" s="133"/>
      <c r="AGE14" s="133"/>
      <c r="AGF14" s="133"/>
      <c r="AGG14" s="133"/>
      <c r="AGH14" s="133"/>
      <c r="AGI14" s="133"/>
      <c r="AGJ14" s="133"/>
      <c r="AGK14" s="133"/>
      <c r="AGL14" s="133"/>
      <c r="AGM14" s="133"/>
      <c r="AGN14" s="133"/>
      <c r="AGO14" s="133"/>
      <c r="AGP14" s="133"/>
      <c r="AGQ14" s="133"/>
      <c r="AGR14" s="133"/>
      <c r="AGS14" s="133"/>
      <c r="AGT14" s="133"/>
      <c r="AGU14" s="133"/>
      <c r="AGV14" s="133"/>
      <c r="AGW14" s="133"/>
      <c r="AGX14" s="133"/>
      <c r="AGY14" s="133"/>
      <c r="AGZ14" s="133"/>
      <c r="AHA14" s="133"/>
      <c r="AHB14" s="133"/>
      <c r="AHC14" s="133"/>
      <c r="AHD14" s="133"/>
      <c r="AHE14" s="133"/>
      <c r="AHF14" s="133"/>
      <c r="AHG14" s="133"/>
      <c r="AHH14" s="133"/>
      <c r="AHI14" s="133"/>
      <c r="AHJ14" s="133"/>
      <c r="AHK14" s="133"/>
      <c r="AHL14" s="133"/>
      <c r="AHM14" s="133"/>
      <c r="AHN14" s="133"/>
      <c r="AHO14" s="133"/>
      <c r="AHP14" s="133"/>
      <c r="AHQ14" s="133"/>
      <c r="AHR14" s="133"/>
      <c r="AHS14" s="133"/>
      <c r="AHT14" s="133"/>
      <c r="AHU14" s="133"/>
      <c r="AHV14" s="133"/>
      <c r="AHW14" s="133"/>
      <c r="AHX14" s="133"/>
      <c r="AHY14" s="133"/>
      <c r="AHZ14" s="133"/>
      <c r="AIA14" s="133"/>
      <c r="AIB14" s="133"/>
      <c r="AIC14" s="133"/>
      <c r="AID14" s="133"/>
      <c r="AIE14" s="133"/>
      <c r="AIF14" s="133"/>
      <c r="AIG14" s="133"/>
      <c r="AIH14" s="133"/>
      <c r="AII14" s="133"/>
      <c r="AIJ14" s="133"/>
      <c r="AIK14" s="133"/>
      <c r="AIL14" s="133"/>
      <c r="AIM14" s="133"/>
      <c r="AIN14" s="133"/>
      <c r="AIO14" s="133"/>
      <c r="AIP14" s="133"/>
      <c r="AIQ14" s="133"/>
      <c r="AIR14" s="133"/>
      <c r="AIS14" s="133"/>
      <c r="AIT14" s="133"/>
      <c r="AIU14" s="133"/>
      <c r="AIV14" s="133"/>
      <c r="AIW14" s="133"/>
      <c r="AIX14" s="133"/>
      <c r="AIY14" s="133"/>
      <c r="AIZ14" s="133"/>
      <c r="AJA14" s="133"/>
      <c r="AJB14" s="133"/>
      <c r="AJC14" s="133"/>
      <c r="AJD14" s="133"/>
      <c r="AJE14" s="133"/>
      <c r="AJF14" s="133"/>
      <c r="AJG14" s="133"/>
      <c r="AJH14" s="133"/>
      <c r="AJI14" s="133"/>
      <c r="AJJ14" s="133"/>
      <c r="AJK14" s="133"/>
      <c r="AJL14" s="133"/>
      <c r="AJM14" s="133"/>
      <c r="AJN14" s="133"/>
      <c r="AJO14" s="133"/>
      <c r="AJP14" s="133"/>
      <c r="AJQ14" s="133"/>
      <c r="AJR14" s="133"/>
      <c r="AJS14" s="133"/>
      <c r="AJT14" s="133"/>
      <c r="AJU14" s="133"/>
      <c r="AJV14" s="133"/>
      <c r="AJW14" s="133"/>
      <c r="AJX14" s="133"/>
      <c r="AJY14" s="133"/>
      <c r="AJZ14" s="133"/>
      <c r="AKA14" s="133"/>
      <c r="AKB14" s="133"/>
      <c r="AKC14" s="133"/>
      <c r="AKD14" s="133"/>
      <c r="AKE14" s="133"/>
      <c r="AKF14" s="133"/>
      <c r="AKG14" s="133"/>
      <c r="AKH14" s="133"/>
      <c r="AKI14" s="133"/>
      <c r="AKJ14" s="133"/>
      <c r="AKK14" s="133"/>
      <c r="AKL14" s="133"/>
      <c r="AKM14" s="133"/>
      <c r="AKN14" s="133"/>
      <c r="AKO14" s="133"/>
      <c r="AKP14" s="133"/>
      <c r="AKQ14" s="133"/>
      <c r="AKR14" s="133"/>
      <c r="AKS14" s="133"/>
      <c r="AKT14" s="133"/>
      <c r="AKU14" s="133"/>
      <c r="AKV14" s="133"/>
      <c r="AKW14" s="133"/>
      <c r="AKX14" s="133"/>
      <c r="AKY14" s="133"/>
      <c r="AKZ14" s="133"/>
      <c r="ALA14" s="133"/>
      <c r="ALB14" s="133"/>
      <c r="ALC14" s="133"/>
      <c r="ALD14" s="133"/>
      <c r="ALE14" s="133"/>
      <c r="ALF14" s="133"/>
      <c r="ALG14" s="133"/>
      <c r="ALH14" s="133"/>
      <c r="ALI14" s="133"/>
      <c r="ALJ14" s="133"/>
      <c r="ALK14" s="133"/>
      <c r="ALL14" s="133"/>
      <c r="ALM14" s="133"/>
      <c r="ALN14" s="133"/>
      <c r="ALO14" s="133"/>
      <c r="ALP14" s="133"/>
      <c r="ALQ14" s="133"/>
      <c r="ALR14" s="133"/>
      <c r="ALS14" s="133"/>
      <c r="ALT14" s="133"/>
      <c r="ALU14" s="133"/>
      <c r="ALV14" s="133"/>
      <c r="ALW14" s="133"/>
      <c r="ALX14" s="133"/>
      <c r="ALY14" s="133"/>
      <c r="ALZ14" s="133"/>
    </row>
    <row r="15" spans="1:1020" s="127" customFormat="1">
      <c r="A15" s="250">
        <v>3</v>
      </c>
      <c r="B15" s="253" t="s">
        <v>1619</v>
      </c>
      <c r="C15" s="189">
        <f>Orçamento!$N$18</f>
        <v>3401830.8819158408</v>
      </c>
      <c r="D15" s="138">
        <f t="shared" si="1"/>
        <v>226788.72546105605</v>
      </c>
      <c r="E15" s="139">
        <f t="shared" si="1"/>
        <v>226788.72546105605</v>
      </c>
      <c r="F15" s="139">
        <f t="shared" si="1"/>
        <v>226788.72546105605</v>
      </c>
      <c r="G15" s="139">
        <f t="shared" si="1"/>
        <v>226788.72546105605</v>
      </c>
      <c r="H15" s="139">
        <f t="shared" si="1"/>
        <v>226788.72546105605</v>
      </c>
      <c r="I15" s="139">
        <f t="shared" si="1"/>
        <v>226788.72546105605</v>
      </c>
      <c r="J15" s="139">
        <f t="shared" si="1"/>
        <v>226788.72546105605</v>
      </c>
      <c r="K15" s="139">
        <f t="shared" si="1"/>
        <v>226788.72546105605</v>
      </c>
      <c r="L15" s="139">
        <f t="shared" si="1"/>
        <v>226788.72546105605</v>
      </c>
      <c r="M15" s="139">
        <f t="shared" si="1"/>
        <v>226788.72546105605</v>
      </c>
      <c r="N15" s="139">
        <f t="shared" si="1"/>
        <v>226788.72546105605</v>
      </c>
      <c r="O15" s="139">
        <f t="shared" si="1"/>
        <v>226788.72546105605</v>
      </c>
      <c r="P15" s="139">
        <f t="shared" si="1"/>
        <v>226788.72546105605</v>
      </c>
      <c r="Q15" s="139">
        <f t="shared" si="1"/>
        <v>226788.72546105605</v>
      </c>
      <c r="R15" s="140">
        <f t="shared" si="1"/>
        <v>226788.72546105605</v>
      </c>
      <c r="AMA15" s="128"/>
      <c r="AMB15" s="128"/>
      <c r="AMC15" s="128"/>
      <c r="AMD15" s="128"/>
      <c r="AME15" s="128"/>
      <c r="AMF15" s="128"/>
    </row>
    <row r="16" spans="1:1020" s="127" customFormat="1">
      <c r="A16" s="250"/>
      <c r="B16" s="253"/>
      <c r="C16" s="186">
        <f>SUM(D16:R16)</f>
        <v>0.99999999999999989</v>
      </c>
      <c r="D16" s="141">
        <f>1/15</f>
        <v>6.6666666666666666E-2</v>
      </c>
      <c r="E16" s="141">
        <f t="shared" ref="E16:R16" si="3">1/15</f>
        <v>6.6666666666666666E-2</v>
      </c>
      <c r="F16" s="141">
        <f t="shared" si="3"/>
        <v>6.6666666666666666E-2</v>
      </c>
      <c r="G16" s="141">
        <f t="shared" si="3"/>
        <v>6.6666666666666666E-2</v>
      </c>
      <c r="H16" s="141">
        <f t="shared" si="3"/>
        <v>6.6666666666666666E-2</v>
      </c>
      <c r="I16" s="141">
        <f t="shared" si="3"/>
        <v>6.6666666666666666E-2</v>
      </c>
      <c r="J16" s="141">
        <f t="shared" si="3"/>
        <v>6.6666666666666666E-2</v>
      </c>
      <c r="K16" s="141">
        <f t="shared" si="3"/>
        <v>6.6666666666666666E-2</v>
      </c>
      <c r="L16" s="141">
        <f t="shared" si="3"/>
        <v>6.6666666666666666E-2</v>
      </c>
      <c r="M16" s="141">
        <f t="shared" si="3"/>
        <v>6.6666666666666666E-2</v>
      </c>
      <c r="N16" s="141">
        <f t="shared" si="3"/>
        <v>6.6666666666666666E-2</v>
      </c>
      <c r="O16" s="141">
        <f t="shared" si="3"/>
        <v>6.6666666666666666E-2</v>
      </c>
      <c r="P16" s="141">
        <f t="shared" si="3"/>
        <v>6.6666666666666666E-2</v>
      </c>
      <c r="Q16" s="141">
        <f t="shared" si="3"/>
        <v>6.6666666666666666E-2</v>
      </c>
      <c r="R16" s="137">
        <f t="shared" si="3"/>
        <v>6.6666666666666666E-2</v>
      </c>
      <c r="AMA16" s="128"/>
      <c r="AMB16" s="128"/>
      <c r="AMC16" s="128"/>
      <c r="AMD16" s="128"/>
      <c r="AME16" s="128"/>
      <c r="AMF16" s="128"/>
    </row>
    <row r="17" spans="1:1020" s="127" customFormat="1">
      <c r="A17" s="250">
        <v>7</v>
      </c>
      <c r="B17" s="253" t="s">
        <v>105</v>
      </c>
      <c r="C17" s="187">
        <f>Orçamento!$N$52</f>
        <v>917267.35423255782</v>
      </c>
      <c r="D17" s="145">
        <f t="shared" ref="D17:R17" si="4">$C17*D18</f>
        <v>0</v>
      </c>
      <c r="E17" s="139">
        <f t="shared" si="4"/>
        <v>137590.10313488366</v>
      </c>
      <c r="F17" s="139">
        <f t="shared" si="4"/>
        <v>183453.47084651157</v>
      </c>
      <c r="G17" s="146">
        <f t="shared" si="4"/>
        <v>0</v>
      </c>
      <c r="H17" s="146">
        <f t="shared" si="4"/>
        <v>0</v>
      </c>
      <c r="I17" s="146">
        <f t="shared" si="4"/>
        <v>0</v>
      </c>
      <c r="J17" s="146">
        <f t="shared" si="4"/>
        <v>0</v>
      </c>
      <c r="K17" s="146">
        <f t="shared" si="4"/>
        <v>0</v>
      </c>
      <c r="L17" s="139">
        <f t="shared" si="4"/>
        <v>275180.20626976731</v>
      </c>
      <c r="M17" s="139">
        <f t="shared" si="4"/>
        <v>321043.57398139522</v>
      </c>
      <c r="N17" s="146">
        <f t="shared" si="4"/>
        <v>0</v>
      </c>
      <c r="O17" s="146">
        <f t="shared" si="4"/>
        <v>0</v>
      </c>
      <c r="P17" s="146">
        <f t="shared" si="4"/>
        <v>0</v>
      </c>
      <c r="Q17" s="146">
        <f t="shared" si="4"/>
        <v>0</v>
      </c>
      <c r="R17" s="147">
        <f t="shared" si="4"/>
        <v>0</v>
      </c>
      <c r="AMA17" s="128"/>
      <c r="AMB17" s="128"/>
      <c r="AMC17" s="128"/>
      <c r="AMD17" s="128"/>
      <c r="AME17" s="128"/>
      <c r="AMF17" s="128"/>
    </row>
    <row r="18" spans="1:1020" s="127" customFormat="1">
      <c r="A18" s="250"/>
      <c r="B18" s="253"/>
      <c r="C18" s="186">
        <f>SUM(D18:R18)</f>
        <v>0.99999999999999989</v>
      </c>
      <c r="D18" s="148">
        <v>0</v>
      </c>
      <c r="E18" s="136">
        <v>0.15</v>
      </c>
      <c r="F18" s="136">
        <v>0.2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  <c r="L18" s="136">
        <v>0.3</v>
      </c>
      <c r="M18" s="136">
        <v>0.35</v>
      </c>
      <c r="N18" s="149">
        <v>0</v>
      </c>
      <c r="O18" s="149">
        <v>0</v>
      </c>
      <c r="P18" s="149">
        <v>0</v>
      </c>
      <c r="Q18" s="149">
        <v>0</v>
      </c>
      <c r="R18" s="150">
        <v>0</v>
      </c>
      <c r="AMA18" s="128"/>
      <c r="AMB18" s="128"/>
      <c r="AMC18" s="128"/>
      <c r="AMD18" s="128"/>
      <c r="AME18" s="128"/>
      <c r="AMF18" s="128"/>
    </row>
    <row r="19" spans="1:1020" s="128" customFormat="1">
      <c r="A19" s="256">
        <v>8</v>
      </c>
      <c r="B19" s="258" t="s">
        <v>162</v>
      </c>
      <c r="C19" s="188">
        <f>Orçamento!$N$72</f>
        <v>2513482.5311186803</v>
      </c>
      <c r="D19" s="151">
        <f t="shared" ref="D19:R19" si="5">$C19*D20</f>
        <v>0</v>
      </c>
      <c r="E19" s="152">
        <f t="shared" si="5"/>
        <v>0</v>
      </c>
      <c r="F19" s="152">
        <f t="shared" si="5"/>
        <v>125674.12655593402</v>
      </c>
      <c r="G19" s="152">
        <f t="shared" si="5"/>
        <v>251348.25311186805</v>
      </c>
      <c r="H19" s="152">
        <f t="shared" si="5"/>
        <v>377022.37966780202</v>
      </c>
      <c r="I19" s="142">
        <f t="shared" si="5"/>
        <v>0</v>
      </c>
      <c r="J19" s="142">
        <f t="shared" si="5"/>
        <v>0</v>
      </c>
      <c r="K19" s="142">
        <f t="shared" si="5"/>
        <v>0</v>
      </c>
      <c r="L19" s="142">
        <f t="shared" si="5"/>
        <v>0</v>
      </c>
      <c r="M19" s="152">
        <f t="shared" si="5"/>
        <v>1256741.2655593401</v>
      </c>
      <c r="N19" s="152">
        <f t="shared" si="5"/>
        <v>502696.5062237361</v>
      </c>
      <c r="O19" s="142">
        <f t="shared" si="5"/>
        <v>0</v>
      </c>
      <c r="P19" s="142">
        <f t="shared" si="5"/>
        <v>0</v>
      </c>
      <c r="Q19" s="142">
        <f t="shared" si="5"/>
        <v>0</v>
      </c>
      <c r="R19" s="143">
        <f t="shared" si="5"/>
        <v>0</v>
      </c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  <c r="IV19" s="133"/>
      <c r="IW19" s="133"/>
      <c r="IX19" s="133"/>
      <c r="IY19" s="133"/>
      <c r="IZ19" s="133"/>
      <c r="JA19" s="133"/>
      <c r="JB19" s="133"/>
      <c r="JC19" s="133"/>
      <c r="JD19" s="133"/>
      <c r="JE19" s="133"/>
      <c r="JF19" s="133"/>
      <c r="JG19" s="133"/>
      <c r="JH19" s="133"/>
      <c r="JI19" s="133"/>
      <c r="JJ19" s="133"/>
      <c r="JK19" s="133"/>
      <c r="JL19" s="133"/>
      <c r="JM19" s="133"/>
      <c r="JN19" s="133"/>
      <c r="JO19" s="133"/>
      <c r="JP19" s="133"/>
      <c r="JQ19" s="133"/>
      <c r="JR19" s="133"/>
      <c r="JS19" s="133"/>
      <c r="JT19" s="133"/>
      <c r="JU19" s="133"/>
      <c r="JV19" s="133"/>
      <c r="JW19" s="133"/>
      <c r="JX19" s="133"/>
      <c r="JY19" s="133"/>
      <c r="JZ19" s="133"/>
      <c r="KA19" s="133"/>
      <c r="KB19" s="133"/>
      <c r="KC19" s="133"/>
      <c r="KD19" s="133"/>
      <c r="KE19" s="133"/>
      <c r="KF19" s="133"/>
      <c r="KG19" s="133"/>
      <c r="KH19" s="133"/>
      <c r="KI19" s="133"/>
      <c r="KJ19" s="133"/>
      <c r="KK19" s="133"/>
      <c r="KL19" s="133"/>
      <c r="KM19" s="133"/>
      <c r="KN19" s="133"/>
      <c r="KO19" s="133"/>
      <c r="KP19" s="133"/>
      <c r="KQ19" s="133"/>
      <c r="KR19" s="133"/>
      <c r="KS19" s="133"/>
      <c r="KT19" s="133"/>
      <c r="KU19" s="133"/>
      <c r="KV19" s="133"/>
      <c r="KW19" s="133"/>
      <c r="KX19" s="133"/>
      <c r="KY19" s="133"/>
      <c r="KZ19" s="133"/>
      <c r="LA19" s="133"/>
      <c r="LB19" s="133"/>
      <c r="LC19" s="133"/>
      <c r="LD19" s="133"/>
      <c r="LE19" s="133"/>
      <c r="LF19" s="133"/>
      <c r="LG19" s="133"/>
      <c r="LH19" s="133"/>
      <c r="LI19" s="133"/>
      <c r="LJ19" s="133"/>
      <c r="LK19" s="133"/>
      <c r="LL19" s="133"/>
      <c r="LM19" s="133"/>
      <c r="LN19" s="133"/>
      <c r="LO19" s="133"/>
      <c r="LP19" s="133"/>
      <c r="LQ19" s="133"/>
      <c r="LR19" s="133"/>
      <c r="LS19" s="133"/>
      <c r="LT19" s="133"/>
      <c r="LU19" s="133"/>
      <c r="LV19" s="133"/>
      <c r="LW19" s="133"/>
      <c r="LX19" s="133"/>
      <c r="LY19" s="133"/>
      <c r="LZ19" s="133"/>
      <c r="MA19" s="133"/>
      <c r="MB19" s="133"/>
      <c r="MC19" s="133"/>
      <c r="MD19" s="133"/>
      <c r="ME19" s="133"/>
      <c r="MF19" s="133"/>
      <c r="MG19" s="133"/>
      <c r="MH19" s="133"/>
      <c r="MI19" s="133"/>
      <c r="MJ19" s="133"/>
      <c r="MK19" s="133"/>
      <c r="ML19" s="133"/>
      <c r="MM19" s="133"/>
      <c r="MN19" s="133"/>
      <c r="MO19" s="133"/>
      <c r="MP19" s="133"/>
      <c r="MQ19" s="133"/>
      <c r="MR19" s="133"/>
      <c r="MS19" s="133"/>
      <c r="MT19" s="133"/>
      <c r="MU19" s="133"/>
      <c r="MV19" s="133"/>
      <c r="MW19" s="133"/>
      <c r="MX19" s="133"/>
      <c r="MY19" s="133"/>
      <c r="MZ19" s="133"/>
      <c r="NA19" s="133"/>
      <c r="NB19" s="133"/>
      <c r="NC19" s="133"/>
      <c r="ND19" s="133"/>
      <c r="NE19" s="133"/>
      <c r="NF19" s="133"/>
      <c r="NG19" s="133"/>
      <c r="NH19" s="133"/>
      <c r="NI19" s="133"/>
      <c r="NJ19" s="133"/>
      <c r="NK19" s="133"/>
      <c r="NL19" s="133"/>
      <c r="NM19" s="133"/>
      <c r="NN19" s="133"/>
      <c r="NO19" s="133"/>
      <c r="NP19" s="133"/>
      <c r="NQ19" s="133"/>
      <c r="NR19" s="133"/>
      <c r="NS19" s="133"/>
      <c r="NT19" s="133"/>
      <c r="NU19" s="133"/>
      <c r="NV19" s="133"/>
      <c r="NW19" s="133"/>
      <c r="NX19" s="133"/>
      <c r="NY19" s="133"/>
      <c r="NZ19" s="133"/>
      <c r="OA19" s="133"/>
      <c r="OB19" s="133"/>
      <c r="OC19" s="133"/>
      <c r="OD19" s="133"/>
      <c r="OE19" s="133"/>
      <c r="OF19" s="133"/>
      <c r="OG19" s="133"/>
      <c r="OH19" s="133"/>
      <c r="OI19" s="133"/>
      <c r="OJ19" s="133"/>
      <c r="OK19" s="133"/>
      <c r="OL19" s="133"/>
      <c r="OM19" s="133"/>
      <c r="ON19" s="133"/>
      <c r="OO19" s="133"/>
      <c r="OP19" s="133"/>
      <c r="OQ19" s="133"/>
      <c r="OR19" s="133"/>
      <c r="OS19" s="133"/>
      <c r="OT19" s="133"/>
      <c r="OU19" s="133"/>
      <c r="OV19" s="133"/>
      <c r="OW19" s="133"/>
      <c r="OX19" s="133"/>
      <c r="OY19" s="133"/>
      <c r="OZ19" s="133"/>
      <c r="PA19" s="133"/>
      <c r="PB19" s="133"/>
      <c r="PC19" s="133"/>
      <c r="PD19" s="133"/>
      <c r="PE19" s="133"/>
      <c r="PF19" s="133"/>
      <c r="PG19" s="133"/>
      <c r="PH19" s="133"/>
      <c r="PI19" s="133"/>
      <c r="PJ19" s="133"/>
      <c r="PK19" s="133"/>
      <c r="PL19" s="133"/>
      <c r="PM19" s="133"/>
      <c r="PN19" s="133"/>
      <c r="PO19" s="133"/>
      <c r="PP19" s="133"/>
      <c r="PQ19" s="133"/>
      <c r="PR19" s="133"/>
      <c r="PS19" s="133"/>
      <c r="PT19" s="133"/>
      <c r="PU19" s="133"/>
      <c r="PV19" s="133"/>
      <c r="PW19" s="133"/>
      <c r="PX19" s="133"/>
      <c r="PY19" s="133"/>
      <c r="PZ19" s="133"/>
      <c r="QA19" s="133"/>
      <c r="QB19" s="133"/>
      <c r="QC19" s="133"/>
      <c r="QD19" s="133"/>
      <c r="QE19" s="133"/>
      <c r="QF19" s="133"/>
      <c r="QG19" s="133"/>
      <c r="QH19" s="133"/>
      <c r="QI19" s="133"/>
      <c r="QJ19" s="133"/>
      <c r="QK19" s="133"/>
      <c r="QL19" s="133"/>
      <c r="QM19" s="133"/>
      <c r="QN19" s="133"/>
      <c r="QO19" s="133"/>
      <c r="QP19" s="133"/>
      <c r="QQ19" s="133"/>
      <c r="QR19" s="133"/>
      <c r="QS19" s="133"/>
      <c r="QT19" s="133"/>
      <c r="QU19" s="133"/>
      <c r="QV19" s="133"/>
      <c r="QW19" s="133"/>
      <c r="QX19" s="133"/>
      <c r="QY19" s="133"/>
      <c r="QZ19" s="133"/>
      <c r="RA19" s="133"/>
      <c r="RB19" s="133"/>
      <c r="RC19" s="133"/>
      <c r="RD19" s="133"/>
      <c r="RE19" s="133"/>
      <c r="RF19" s="133"/>
      <c r="RG19" s="133"/>
      <c r="RH19" s="133"/>
      <c r="RI19" s="133"/>
      <c r="RJ19" s="133"/>
      <c r="RK19" s="133"/>
      <c r="RL19" s="133"/>
      <c r="RM19" s="133"/>
      <c r="RN19" s="133"/>
      <c r="RO19" s="133"/>
      <c r="RP19" s="133"/>
      <c r="RQ19" s="133"/>
      <c r="RR19" s="133"/>
      <c r="RS19" s="133"/>
      <c r="RT19" s="133"/>
      <c r="RU19" s="133"/>
      <c r="RV19" s="133"/>
      <c r="RW19" s="133"/>
      <c r="RX19" s="133"/>
      <c r="RY19" s="133"/>
      <c r="RZ19" s="133"/>
      <c r="SA19" s="133"/>
      <c r="SB19" s="133"/>
      <c r="SC19" s="133"/>
      <c r="SD19" s="133"/>
      <c r="SE19" s="133"/>
      <c r="SF19" s="133"/>
      <c r="SG19" s="133"/>
      <c r="SH19" s="133"/>
      <c r="SI19" s="133"/>
      <c r="SJ19" s="133"/>
      <c r="SK19" s="133"/>
      <c r="SL19" s="133"/>
      <c r="SM19" s="133"/>
      <c r="SN19" s="133"/>
      <c r="SO19" s="133"/>
      <c r="SP19" s="133"/>
      <c r="SQ19" s="133"/>
      <c r="SR19" s="133"/>
      <c r="SS19" s="133"/>
      <c r="ST19" s="133"/>
      <c r="SU19" s="133"/>
      <c r="SV19" s="133"/>
      <c r="SW19" s="133"/>
      <c r="SX19" s="133"/>
      <c r="SY19" s="133"/>
      <c r="SZ19" s="133"/>
      <c r="TA19" s="133"/>
      <c r="TB19" s="133"/>
      <c r="TC19" s="133"/>
      <c r="TD19" s="133"/>
      <c r="TE19" s="133"/>
      <c r="TF19" s="133"/>
      <c r="TG19" s="133"/>
      <c r="TH19" s="133"/>
      <c r="TI19" s="133"/>
      <c r="TJ19" s="133"/>
      <c r="TK19" s="133"/>
      <c r="TL19" s="133"/>
      <c r="TM19" s="133"/>
      <c r="TN19" s="133"/>
      <c r="TO19" s="133"/>
      <c r="TP19" s="133"/>
      <c r="TQ19" s="133"/>
      <c r="TR19" s="133"/>
      <c r="TS19" s="133"/>
      <c r="TT19" s="133"/>
      <c r="TU19" s="133"/>
      <c r="TV19" s="133"/>
      <c r="TW19" s="133"/>
      <c r="TX19" s="133"/>
      <c r="TY19" s="133"/>
      <c r="TZ19" s="133"/>
      <c r="UA19" s="133"/>
      <c r="UB19" s="133"/>
      <c r="UC19" s="133"/>
      <c r="UD19" s="133"/>
      <c r="UE19" s="133"/>
      <c r="UF19" s="133"/>
      <c r="UG19" s="133"/>
      <c r="UH19" s="133"/>
      <c r="UI19" s="133"/>
      <c r="UJ19" s="133"/>
      <c r="UK19" s="133"/>
      <c r="UL19" s="133"/>
      <c r="UM19" s="133"/>
      <c r="UN19" s="133"/>
      <c r="UO19" s="133"/>
      <c r="UP19" s="133"/>
      <c r="UQ19" s="133"/>
      <c r="UR19" s="133"/>
      <c r="US19" s="133"/>
      <c r="UT19" s="133"/>
      <c r="UU19" s="133"/>
      <c r="UV19" s="133"/>
      <c r="UW19" s="133"/>
      <c r="UX19" s="133"/>
      <c r="UY19" s="133"/>
      <c r="UZ19" s="133"/>
      <c r="VA19" s="133"/>
      <c r="VB19" s="133"/>
      <c r="VC19" s="133"/>
      <c r="VD19" s="133"/>
      <c r="VE19" s="133"/>
      <c r="VF19" s="133"/>
      <c r="VG19" s="133"/>
      <c r="VH19" s="133"/>
      <c r="VI19" s="133"/>
      <c r="VJ19" s="133"/>
      <c r="VK19" s="133"/>
      <c r="VL19" s="133"/>
      <c r="VM19" s="133"/>
      <c r="VN19" s="133"/>
      <c r="VO19" s="133"/>
      <c r="VP19" s="133"/>
      <c r="VQ19" s="133"/>
      <c r="VR19" s="133"/>
      <c r="VS19" s="133"/>
      <c r="VT19" s="133"/>
      <c r="VU19" s="133"/>
      <c r="VV19" s="133"/>
      <c r="VW19" s="133"/>
      <c r="VX19" s="133"/>
      <c r="VY19" s="133"/>
      <c r="VZ19" s="133"/>
      <c r="WA19" s="133"/>
      <c r="WB19" s="133"/>
      <c r="WC19" s="133"/>
      <c r="WD19" s="133"/>
      <c r="WE19" s="133"/>
      <c r="WF19" s="133"/>
      <c r="WG19" s="133"/>
      <c r="WH19" s="133"/>
      <c r="WI19" s="133"/>
      <c r="WJ19" s="133"/>
      <c r="WK19" s="133"/>
      <c r="WL19" s="133"/>
      <c r="WM19" s="133"/>
      <c r="WN19" s="133"/>
      <c r="WO19" s="133"/>
      <c r="WP19" s="133"/>
      <c r="WQ19" s="133"/>
      <c r="WR19" s="133"/>
      <c r="WS19" s="133"/>
      <c r="WT19" s="133"/>
      <c r="WU19" s="133"/>
      <c r="WV19" s="133"/>
      <c r="WW19" s="133"/>
      <c r="WX19" s="133"/>
      <c r="WY19" s="133"/>
      <c r="WZ19" s="133"/>
      <c r="XA19" s="133"/>
      <c r="XB19" s="133"/>
      <c r="XC19" s="133"/>
      <c r="XD19" s="133"/>
      <c r="XE19" s="133"/>
      <c r="XF19" s="133"/>
      <c r="XG19" s="133"/>
      <c r="XH19" s="133"/>
      <c r="XI19" s="133"/>
      <c r="XJ19" s="133"/>
      <c r="XK19" s="133"/>
      <c r="XL19" s="133"/>
      <c r="XM19" s="133"/>
      <c r="XN19" s="133"/>
      <c r="XO19" s="133"/>
      <c r="XP19" s="133"/>
      <c r="XQ19" s="133"/>
      <c r="XR19" s="133"/>
      <c r="XS19" s="133"/>
      <c r="XT19" s="133"/>
      <c r="XU19" s="133"/>
      <c r="XV19" s="133"/>
      <c r="XW19" s="133"/>
      <c r="XX19" s="133"/>
      <c r="XY19" s="133"/>
      <c r="XZ19" s="133"/>
      <c r="YA19" s="133"/>
      <c r="YB19" s="133"/>
      <c r="YC19" s="133"/>
      <c r="YD19" s="133"/>
      <c r="YE19" s="133"/>
      <c r="YF19" s="133"/>
      <c r="YG19" s="133"/>
      <c r="YH19" s="133"/>
      <c r="YI19" s="133"/>
      <c r="YJ19" s="133"/>
      <c r="YK19" s="133"/>
      <c r="YL19" s="133"/>
      <c r="YM19" s="133"/>
      <c r="YN19" s="133"/>
      <c r="YO19" s="133"/>
      <c r="YP19" s="133"/>
      <c r="YQ19" s="133"/>
      <c r="YR19" s="133"/>
      <c r="YS19" s="133"/>
      <c r="YT19" s="133"/>
      <c r="YU19" s="133"/>
      <c r="YV19" s="133"/>
      <c r="YW19" s="133"/>
      <c r="YX19" s="133"/>
      <c r="YY19" s="133"/>
      <c r="YZ19" s="133"/>
      <c r="ZA19" s="133"/>
      <c r="ZB19" s="133"/>
      <c r="ZC19" s="133"/>
      <c r="ZD19" s="133"/>
      <c r="ZE19" s="133"/>
      <c r="ZF19" s="133"/>
      <c r="ZG19" s="133"/>
      <c r="ZH19" s="133"/>
      <c r="ZI19" s="133"/>
      <c r="ZJ19" s="133"/>
      <c r="ZK19" s="133"/>
      <c r="ZL19" s="133"/>
      <c r="ZM19" s="133"/>
      <c r="ZN19" s="133"/>
      <c r="ZO19" s="133"/>
      <c r="ZP19" s="133"/>
      <c r="ZQ19" s="133"/>
      <c r="ZR19" s="133"/>
      <c r="ZS19" s="133"/>
      <c r="ZT19" s="133"/>
      <c r="ZU19" s="133"/>
      <c r="ZV19" s="133"/>
      <c r="ZW19" s="133"/>
      <c r="ZX19" s="133"/>
      <c r="ZY19" s="133"/>
      <c r="ZZ19" s="133"/>
      <c r="AAA19" s="133"/>
      <c r="AAB19" s="133"/>
      <c r="AAC19" s="133"/>
      <c r="AAD19" s="133"/>
      <c r="AAE19" s="133"/>
      <c r="AAF19" s="133"/>
      <c r="AAG19" s="133"/>
      <c r="AAH19" s="133"/>
      <c r="AAI19" s="133"/>
      <c r="AAJ19" s="133"/>
      <c r="AAK19" s="133"/>
      <c r="AAL19" s="133"/>
      <c r="AAM19" s="133"/>
      <c r="AAN19" s="133"/>
      <c r="AAO19" s="133"/>
      <c r="AAP19" s="133"/>
      <c r="AAQ19" s="133"/>
      <c r="AAR19" s="133"/>
      <c r="AAS19" s="133"/>
      <c r="AAT19" s="133"/>
      <c r="AAU19" s="133"/>
      <c r="AAV19" s="133"/>
      <c r="AAW19" s="133"/>
      <c r="AAX19" s="133"/>
      <c r="AAY19" s="133"/>
      <c r="AAZ19" s="133"/>
      <c r="ABA19" s="133"/>
      <c r="ABB19" s="133"/>
      <c r="ABC19" s="133"/>
      <c r="ABD19" s="133"/>
      <c r="ABE19" s="133"/>
      <c r="ABF19" s="133"/>
      <c r="ABG19" s="133"/>
      <c r="ABH19" s="133"/>
      <c r="ABI19" s="133"/>
      <c r="ABJ19" s="133"/>
      <c r="ABK19" s="133"/>
      <c r="ABL19" s="133"/>
      <c r="ABM19" s="133"/>
      <c r="ABN19" s="133"/>
      <c r="ABO19" s="133"/>
      <c r="ABP19" s="133"/>
      <c r="ABQ19" s="133"/>
      <c r="ABR19" s="133"/>
      <c r="ABS19" s="133"/>
      <c r="ABT19" s="133"/>
      <c r="ABU19" s="133"/>
      <c r="ABV19" s="133"/>
      <c r="ABW19" s="133"/>
      <c r="ABX19" s="133"/>
      <c r="ABY19" s="133"/>
      <c r="ABZ19" s="133"/>
      <c r="ACA19" s="133"/>
      <c r="ACB19" s="133"/>
      <c r="ACC19" s="133"/>
      <c r="ACD19" s="133"/>
      <c r="ACE19" s="133"/>
      <c r="ACF19" s="133"/>
      <c r="ACG19" s="133"/>
      <c r="ACH19" s="133"/>
      <c r="ACI19" s="133"/>
      <c r="ACJ19" s="133"/>
      <c r="ACK19" s="133"/>
      <c r="ACL19" s="133"/>
      <c r="ACM19" s="133"/>
      <c r="ACN19" s="133"/>
      <c r="ACO19" s="133"/>
      <c r="ACP19" s="133"/>
      <c r="ACQ19" s="133"/>
      <c r="ACR19" s="133"/>
      <c r="ACS19" s="133"/>
      <c r="ACT19" s="133"/>
      <c r="ACU19" s="133"/>
      <c r="ACV19" s="133"/>
      <c r="ACW19" s="133"/>
      <c r="ACX19" s="133"/>
      <c r="ACY19" s="133"/>
      <c r="ACZ19" s="133"/>
      <c r="ADA19" s="133"/>
      <c r="ADB19" s="133"/>
      <c r="ADC19" s="133"/>
      <c r="ADD19" s="133"/>
      <c r="ADE19" s="133"/>
      <c r="ADF19" s="133"/>
      <c r="ADG19" s="133"/>
      <c r="ADH19" s="133"/>
      <c r="ADI19" s="133"/>
      <c r="ADJ19" s="133"/>
      <c r="ADK19" s="133"/>
      <c r="ADL19" s="133"/>
      <c r="ADM19" s="133"/>
      <c r="ADN19" s="133"/>
      <c r="ADO19" s="133"/>
      <c r="ADP19" s="133"/>
      <c r="ADQ19" s="133"/>
      <c r="ADR19" s="133"/>
      <c r="ADS19" s="133"/>
      <c r="ADT19" s="133"/>
      <c r="ADU19" s="133"/>
      <c r="ADV19" s="133"/>
      <c r="ADW19" s="133"/>
      <c r="ADX19" s="133"/>
      <c r="ADY19" s="133"/>
      <c r="ADZ19" s="133"/>
      <c r="AEA19" s="133"/>
      <c r="AEB19" s="133"/>
      <c r="AEC19" s="133"/>
      <c r="AED19" s="133"/>
      <c r="AEE19" s="133"/>
      <c r="AEF19" s="133"/>
      <c r="AEG19" s="133"/>
      <c r="AEH19" s="133"/>
      <c r="AEI19" s="133"/>
      <c r="AEJ19" s="133"/>
      <c r="AEK19" s="133"/>
      <c r="AEL19" s="133"/>
      <c r="AEM19" s="133"/>
      <c r="AEN19" s="133"/>
      <c r="AEO19" s="133"/>
      <c r="AEP19" s="133"/>
      <c r="AEQ19" s="133"/>
      <c r="AER19" s="133"/>
      <c r="AES19" s="133"/>
      <c r="AET19" s="133"/>
      <c r="AEU19" s="133"/>
      <c r="AEV19" s="133"/>
      <c r="AEW19" s="133"/>
      <c r="AEX19" s="133"/>
      <c r="AEY19" s="133"/>
      <c r="AEZ19" s="133"/>
      <c r="AFA19" s="133"/>
      <c r="AFB19" s="133"/>
      <c r="AFC19" s="133"/>
      <c r="AFD19" s="133"/>
      <c r="AFE19" s="133"/>
      <c r="AFF19" s="133"/>
      <c r="AFG19" s="133"/>
      <c r="AFH19" s="133"/>
      <c r="AFI19" s="133"/>
      <c r="AFJ19" s="133"/>
      <c r="AFK19" s="133"/>
      <c r="AFL19" s="133"/>
      <c r="AFM19" s="133"/>
      <c r="AFN19" s="133"/>
      <c r="AFO19" s="133"/>
      <c r="AFP19" s="133"/>
      <c r="AFQ19" s="133"/>
      <c r="AFR19" s="133"/>
      <c r="AFS19" s="133"/>
      <c r="AFT19" s="133"/>
      <c r="AFU19" s="133"/>
      <c r="AFV19" s="133"/>
      <c r="AFW19" s="133"/>
      <c r="AFX19" s="133"/>
      <c r="AFY19" s="133"/>
      <c r="AFZ19" s="133"/>
      <c r="AGA19" s="133"/>
      <c r="AGB19" s="133"/>
      <c r="AGC19" s="133"/>
      <c r="AGD19" s="133"/>
      <c r="AGE19" s="133"/>
      <c r="AGF19" s="133"/>
      <c r="AGG19" s="133"/>
      <c r="AGH19" s="133"/>
      <c r="AGI19" s="133"/>
      <c r="AGJ19" s="133"/>
      <c r="AGK19" s="133"/>
      <c r="AGL19" s="133"/>
      <c r="AGM19" s="133"/>
      <c r="AGN19" s="133"/>
      <c r="AGO19" s="133"/>
      <c r="AGP19" s="133"/>
      <c r="AGQ19" s="133"/>
      <c r="AGR19" s="133"/>
      <c r="AGS19" s="133"/>
      <c r="AGT19" s="133"/>
      <c r="AGU19" s="133"/>
      <c r="AGV19" s="133"/>
      <c r="AGW19" s="133"/>
      <c r="AGX19" s="133"/>
      <c r="AGY19" s="133"/>
      <c r="AGZ19" s="133"/>
      <c r="AHA19" s="133"/>
      <c r="AHB19" s="133"/>
      <c r="AHC19" s="133"/>
      <c r="AHD19" s="133"/>
      <c r="AHE19" s="133"/>
      <c r="AHF19" s="133"/>
      <c r="AHG19" s="133"/>
      <c r="AHH19" s="133"/>
      <c r="AHI19" s="133"/>
      <c r="AHJ19" s="133"/>
      <c r="AHK19" s="133"/>
      <c r="AHL19" s="133"/>
      <c r="AHM19" s="133"/>
      <c r="AHN19" s="133"/>
      <c r="AHO19" s="133"/>
      <c r="AHP19" s="133"/>
      <c r="AHQ19" s="133"/>
      <c r="AHR19" s="133"/>
      <c r="AHS19" s="133"/>
      <c r="AHT19" s="133"/>
      <c r="AHU19" s="133"/>
      <c r="AHV19" s="133"/>
      <c r="AHW19" s="133"/>
      <c r="AHX19" s="133"/>
      <c r="AHY19" s="133"/>
      <c r="AHZ19" s="133"/>
      <c r="AIA19" s="133"/>
      <c r="AIB19" s="133"/>
      <c r="AIC19" s="133"/>
      <c r="AID19" s="133"/>
      <c r="AIE19" s="133"/>
      <c r="AIF19" s="133"/>
      <c r="AIG19" s="133"/>
      <c r="AIH19" s="133"/>
      <c r="AII19" s="133"/>
      <c r="AIJ19" s="133"/>
      <c r="AIK19" s="133"/>
      <c r="AIL19" s="133"/>
      <c r="AIM19" s="133"/>
      <c r="AIN19" s="133"/>
      <c r="AIO19" s="133"/>
      <c r="AIP19" s="133"/>
      <c r="AIQ19" s="133"/>
      <c r="AIR19" s="133"/>
      <c r="AIS19" s="133"/>
      <c r="AIT19" s="133"/>
      <c r="AIU19" s="133"/>
      <c r="AIV19" s="133"/>
      <c r="AIW19" s="133"/>
      <c r="AIX19" s="133"/>
      <c r="AIY19" s="133"/>
      <c r="AIZ19" s="133"/>
      <c r="AJA19" s="133"/>
      <c r="AJB19" s="133"/>
      <c r="AJC19" s="133"/>
      <c r="AJD19" s="133"/>
      <c r="AJE19" s="133"/>
      <c r="AJF19" s="133"/>
      <c r="AJG19" s="133"/>
      <c r="AJH19" s="133"/>
      <c r="AJI19" s="133"/>
      <c r="AJJ19" s="133"/>
      <c r="AJK19" s="133"/>
      <c r="AJL19" s="133"/>
      <c r="AJM19" s="133"/>
      <c r="AJN19" s="133"/>
      <c r="AJO19" s="133"/>
      <c r="AJP19" s="133"/>
      <c r="AJQ19" s="133"/>
      <c r="AJR19" s="133"/>
      <c r="AJS19" s="133"/>
      <c r="AJT19" s="133"/>
      <c r="AJU19" s="133"/>
      <c r="AJV19" s="133"/>
      <c r="AJW19" s="133"/>
      <c r="AJX19" s="133"/>
      <c r="AJY19" s="133"/>
      <c r="AJZ19" s="133"/>
      <c r="AKA19" s="133"/>
      <c r="AKB19" s="133"/>
      <c r="AKC19" s="133"/>
      <c r="AKD19" s="133"/>
      <c r="AKE19" s="133"/>
      <c r="AKF19" s="133"/>
      <c r="AKG19" s="133"/>
      <c r="AKH19" s="133"/>
      <c r="AKI19" s="133"/>
      <c r="AKJ19" s="133"/>
      <c r="AKK19" s="133"/>
      <c r="AKL19" s="133"/>
      <c r="AKM19" s="133"/>
      <c r="AKN19" s="133"/>
      <c r="AKO19" s="133"/>
      <c r="AKP19" s="133"/>
      <c r="AKQ19" s="133"/>
      <c r="AKR19" s="133"/>
      <c r="AKS19" s="133"/>
      <c r="AKT19" s="133"/>
      <c r="AKU19" s="133"/>
      <c r="AKV19" s="133"/>
      <c r="AKW19" s="133"/>
      <c r="AKX19" s="133"/>
      <c r="AKY19" s="133"/>
      <c r="AKZ19" s="133"/>
      <c r="ALA19" s="133"/>
      <c r="ALB19" s="133"/>
      <c r="ALC19" s="133"/>
      <c r="ALD19" s="133"/>
      <c r="ALE19" s="133"/>
      <c r="ALF19" s="133"/>
      <c r="ALG19" s="133"/>
      <c r="ALH19" s="133"/>
      <c r="ALI19" s="133"/>
      <c r="ALJ19" s="133"/>
      <c r="ALK19" s="133"/>
      <c r="ALL19" s="133"/>
      <c r="ALM19" s="133"/>
      <c r="ALN19" s="133"/>
      <c r="ALO19" s="133"/>
      <c r="ALP19" s="133"/>
      <c r="ALQ19" s="133"/>
      <c r="ALR19" s="133"/>
      <c r="ALS19" s="133"/>
      <c r="ALT19" s="133"/>
      <c r="ALU19" s="133"/>
      <c r="ALV19" s="133"/>
      <c r="ALW19" s="133"/>
      <c r="ALX19" s="133"/>
      <c r="ALY19" s="133"/>
      <c r="ALZ19" s="133"/>
    </row>
    <row r="20" spans="1:1020" s="128" customFormat="1">
      <c r="A20" s="256"/>
      <c r="B20" s="258"/>
      <c r="C20" s="186">
        <f>SUM(D20:R20)</f>
        <v>1</v>
      </c>
      <c r="D20" s="134">
        <v>0</v>
      </c>
      <c r="E20" s="135">
        <v>0</v>
      </c>
      <c r="F20" s="136">
        <v>0.05</v>
      </c>
      <c r="G20" s="136">
        <v>0.1</v>
      </c>
      <c r="H20" s="136">
        <v>0.15</v>
      </c>
      <c r="I20" s="135">
        <v>0</v>
      </c>
      <c r="J20" s="135">
        <v>0</v>
      </c>
      <c r="K20" s="135">
        <v>0</v>
      </c>
      <c r="L20" s="135"/>
      <c r="M20" s="136">
        <v>0.5</v>
      </c>
      <c r="N20" s="136">
        <v>0.2</v>
      </c>
      <c r="O20" s="135">
        <v>0</v>
      </c>
      <c r="P20" s="135"/>
      <c r="Q20" s="135">
        <v>0</v>
      </c>
      <c r="R20" s="144">
        <v>0</v>
      </c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  <c r="IV20" s="133"/>
      <c r="IW20" s="133"/>
      <c r="IX20" s="133"/>
      <c r="IY20" s="133"/>
      <c r="IZ20" s="133"/>
      <c r="JA20" s="133"/>
      <c r="JB20" s="133"/>
      <c r="JC20" s="133"/>
      <c r="JD20" s="133"/>
      <c r="JE20" s="133"/>
      <c r="JF20" s="133"/>
      <c r="JG20" s="133"/>
      <c r="JH20" s="133"/>
      <c r="JI20" s="133"/>
      <c r="JJ20" s="133"/>
      <c r="JK20" s="133"/>
      <c r="JL20" s="133"/>
      <c r="JM20" s="133"/>
      <c r="JN20" s="133"/>
      <c r="JO20" s="133"/>
      <c r="JP20" s="133"/>
      <c r="JQ20" s="133"/>
      <c r="JR20" s="133"/>
      <c r="JS20" s="133"/>
      <c r="JT20" s="133"/>
      <c r="JU20" s="133"/>
      <c r="JV20" s="133"/>
      <c r="JW20" s="133"/>
      <c r="JX20" s="133"/>
      <c r="JY20" s="133"/>
      <c r="JZ20" s="133"/>
      <c r="KA20" s="133"/>
      <c r="KB20" s="133"/>
      <c r="KC20" s="133"/>
      <c r="KD20" s="133"/>
      <c r="KE20" s="133"/>
      <c r="KF20" s="133"/>
      <c r="KG20" s="133"/>
      <c r="KH20" s="133"/>
      <c r="KI20" s="133"/>
      <c r="KJ20" s="133"/>
      <c r="KK20" s="133"/>
      <c r="KL20" s="133"/>
      <c r="KM20" s="133"/>
      <c r="KN20" s="133"/>
      <c r="KO20" s="133"/>
      <c r="KP20" s="133"/>
      <c r="KQ20" s="133"/>
      <c r="KR20" s="133"/>
      <c r="KS20" s="133"/>
      <c r="KT20" s="133"/>
      <c r="KU20" s="133"/>
      <c r="KV20" s="133"/>
      <c r="KW20" s="133"/>
      <c r="KX20" s="133"/>
      <c r="KY20" s="133"/>
      <c r="KZ20" s="133"/>
      <c r="LA20" s="133"/>
      <c r="LB20" s="133"/>
      <c r="LC20" s="133"/>
      <c r="LD20" s="133"/>
      <c r="LE20" s="133"/>
      <c r="LF20" s="133"/>
      <c r="LG20" s="133"/>
      <c r="LH20" s="133"/>
      <c r="LI20" s="133"/>
      <c r="LJ20" s="133"/>
      <c r="LK20" s="133"/>
      <c r="LL20" s="133"/>
      <c r="LM20" s="133"/>
      <c r="LN20" s="133"/>
      <c r="LO20" s="133"/>
      <c r="LP20" s="133"/>
      <c r="LQ20" s="133"/>
      <c r="LR20" s="133"/>
      <c r="LS20" s="133"/>
      <c r="LT20" s="133"/>
      <c r="LU20" s="133"/>
      <c r="LV20" s="133"/>
      <c r="LW20" s="133"/>
      <c r="LX20" s="133"/>
      <c r="LY20" s="133"/>
      <c r="LZ20" s="133"/>
      <c r="MA20" s="133"/>
      <c r="MB20" s="133"/>
      <c r="MC20" s="133"/>
      <c r="MD20" s="133"/>
      <c r="ME20" s="133"/>
      <c r="MF20" s="133"/>
      <c r="MG20" s="133"/>
      <c r="MH20" s="133"/>
      <c r="MI20" s="133"/>
      <c r="MJ20" s="133"/>
      <c r="MK20" s="133"/>
      <c r="ML20" s="133"/>
      <c r="MM20" s="133"/>
      <c r="MN20" s="133"/>
      <c r="MO20" s="133"/>
      <c r="MP20" s="133"/>
      <c r="MQ20" s="133"/>
      <c r="MR20" s="133"/>
      <c r="MS20" s="133"/>
      <c r="MT20" s="133"/>
      <c r="MU20" s="133"/>
      <c r="MV20" s="133"/>
      <c r="MW20" s="133"/>
      <c r="MX20" s="133"/>
      <c r="MY20" s="133"/>
      <c r="MZ20" s="133"/>
      <c r="NA20" s="133"/>
      <c r="NB20" s="133"/>
      <c r="NC20" s="133"/>
      <c r="ND20" s="133"/>
      <c r="NE20" s="133"/>
      <c r="NF20" s="133"/>
      <c r="NG20" s="133"/>
      <c r="NH20" s="133"/>
      <c r="NI20" s="133"/>
      <c r="NJ20" s="133"/>
      <c r="NK20" s="133"/>
      <c r="NL20" s="133"/>
      <c r="NM20" s="133"/>
      <c r="NN20" s="133"/>
      <c r="NO20" s="133"/>
      <c r="NP20" s="133"/>
      <c r="NQ20" s="133"/>
      <c r="NR20" s="133"/>
      <c r="NS20" s="133"/>
      <c r="NT20" s="133"/>
      <c r="NU20" s="133"/>
      <c r="NV20" s="133"/>
      <c r="NW20" s="133"/>
      <c r="NX20" s="133"/>
      <c r="NY20" s="133"/>
      <c r="NZ20" s="133"/>
      <c r="OA20" s="133"/>
      <c r="OB20" s="133"/>
      <c r="OC20" s="133"/>
      <c r="OD20" s="133"/>
      <c r="OE20" s="133"/>
      <c r="OF20" s="133"/>
      <c r="OG20" s="133"/>
      <c r="OH20" s="133"/>
      <c r="OI20" s="133"/>
      <c r="OJ20" s="133"/>
      <c r="OK20" s="133"/>
      <c r="OL20" s="133"/>
      <c r="OM20" s="133"/>
      <c r="ON20" s="133"/>
      <c r="OO20" s="133"/>
      <c r="OP20" s="133"/>
      <c r="OQ20" s="133"/>
      <c r="OR20" s="133"/>
      <c r="OS20" s="133"/>
      <c r="OT20" s="133"/>
      <c r="OU20" s="133"/>
      <c r="OV20" s="133"/>
      <c r="OW20" s="133"/>
      <c r="OX20" s="133"/>
      <c r="OY20" s="133"/>
      <c r="OZ20" s="133"/>
      <c r="PA20" s="133"/>
      <c r="PB20" s="133"/>
      <c r="PC20" s="133"/>
      <c r="PD20" s="133"/>
      <c r="PE20" s="133"/>
      <c r="PF20" s="133"/>
      <c r="PG20" s="133"/>
      <c r="PH20" s="133"/>
      <c r="PI20" s="133"/>
      <c r="PJ20" s="133"/>
      <c r="PK20" s="133"/>
      <c r="PL20" s="133"/>
      <c r="PM20" s="133"/>
      <c r="PN20" s="133"/>
      <c r="PO20" s="133"/>
      <c r="PP20" s="133"/>
      <c r="PQ20" s="133"/>
      <c r="PR20" s="133"/>
      <c r="PS20" s="133"/>
      <c r="PT20" s="133"/>
      <c r="PU20" s="133"/>
      <c r="PV20" s="133"/>
      <c r="PW20" s="133"/>
      <c r="PX20" s="133"/>
      <c r="PY20" s="133"/>
      <c r="PZ20" s="133"/>
      <c r="QA20" s="133"/>
      <c r="QB20" s="133"/>
      <c r="QC20" s="133"/>
      <c r="QD20" s="133"/>
      <c r="QE20" s="133"/>
      <c r="QF20" s="133"/>
      <c r="QG20" s="133"/>
      <c r="QH20" s="133"/>
      <c r="QI20" s="133"/>
      <c r="QJ20" s="133"/>
      <c r="QK20" s="133"/>
      <c r="QL20" s="133"/>
      <c r="QM20" s="133"/>
      <c r="QN20" s="133"/>
      <c r="QO20" s="133"/>
      <c r="QP20" s="133"/>
      <c r="QQ20" s="133"/>
      <c r="QR20" s="133"/>
      <c r="QS20" s="133"/>
      <c r="QT20" s="133"/>
      <c r="QU20" s="133"/>
      <c r="QV20" s="133"/>
      <c r="QW20" s="133"/>
      <c r="QX20" s="133"/>
      <c r="QY20" s="133"/>
      <c r="QZ20" s="133"/>
      <c r="RA20" s="133"/>
      <c r="RB20" s="133"/>
      <c r="RC20" s="133"/>
      <c r="RD20" s="133"/>
      <c r="RE20" s="133"/>
      <c r="RF20" s="133"/>
      <c r="RG20" s="133"/>
      <c r="RH20" s="133"/>
      <c r="RI20" s="133"/>
      <c r="RJ20" s="133"/>
      <c r="RK20" s="133"/>
      <c r="RL20" s="133"/>
      <c r="RM20" s="133"/>
      <c r="RN20" s="133"/>
      <c r="RO20" s="133"/>
      <c r="RP20" s="133"/>
      <c r="RQ20" s="133"/>
      <c r="RR20" s="133"/>
      <c r="RS20" s="133"/>
      <c r="RT20" s="133"/>
      <c r="RU20" s="133"/>
      <c r="RV20" s="133"/>
      <c r="RW20" s="133"/>
      <c r="RX20" s="133"/>
      <c r="RY20" s="133"/>
      <c r="RZ20" s="133"/>
      <c r="SA20" s="133"/>
      <c r="SB20" s="133"/>
      <c r="SC20" s="133"/>
      <c r="SD20" s="133"/>
      <c r="SE20" s="133"/>
      <c r="SF20" s="133"/>
      <c r="SG20" s="133"/>
      <c r="SH20" s="133"/>
      <c r="SI20" s="133"/>
      <c r="SJ20" s="133"/>
      <c r="SK20" s="133"/>
      <c r="SL20" s="133"/>
      <c r="SM20" s="133"/>
      <c r="SN20" s="133"/>
      <c r="SO20" s="133"/>
      <c r="SP20" s="133"/>
      <c r="SQ20" s="133"/>
      <c r="SR20" s="133"/>
      <c r="SS20" s="133"/>
      <c r="ST20" s="133"/>
      <c r="SU20" s="133"/>
      <c r="SV20" s="133"/>
      <c r="SW20" s="133"/>
      <c r="SX20" s="133"/>
      <c r="SY20" s="133"/>
      <c r="SZ20" s="133"/>
      <c r="TA20" s="133"/>
      <c r="TB20" s="133"/>
      <c r="TC20" s="133"/>
      <c r="TD20" s="133"/>
      <c r="TE20" s="133"/>
      <c r="TF20" s="133"/>
      <c r="TG20" s="133"/>
      <c r="TH20" s="133"/>
      <c r="TI20" s="133"/>
      <c r="TJ20" s="133"/>
      <c r="TK20" s="133"/>
      <c r="TL20" s="133"/>
      <c r="TM20" s="133"/>
      <c r="TN20" s="133"/>
      <c r="TO20" s="133"/>
      <c r="TP20" s="133"/>
      <c r="TQ20" s="133"/>
      <c r="TR20" s="133"/>
      <c r="TS20" s="133"/>
      <c r="TT20" s="133"/>
      <c r="TU20" s="133"/>
      <c r="TV20" s="133"/>
      <c r="TW20" s="133"/>
      <c r="TX20" s="133"/>
      <c r="TY20" s="133"/>
      <c r="TZ20" s="133"/>
      <c r="UA20" s="133"/>
      <c r="UB20" s="133"/>
      <c r="UC20" s="133"/>
      <c r="UD20" s="133"/>
      <c r="UE20" s="133"/>
      <c r="UF20" s="133"/>
      <c r="UG20" s="133"/>
      <c r="UH20" s="133"/>
      <c r="UI20" s="133"/>
      <c r="UJ20" s="133"/>
      <c r="UK20" s="133"/>
      <c r="UL20" s="133"/>
      <c r="UM20" s="133"/>
      <c r="UN20" s="133"/>
      <c r="UO20" s="133"/>
      <c r="UP20" s="133"/>
      <c r="UQ20" s="133"/>
      <c r="UR20" s="133"/>
      <c r="US20" s="133"/>
      <c r="UT20" s="133"/>
      <c r="UU20" s="133"/>
      <c r="UV20" s="133"/>
      <c r="UW20" s="133"/>
      <c r="UX20" s="133"/>
      <c r="UY20" s="133"/>
      <c r="UZ20" s="133"/>
      <c r="VA20" s="133"/>
      <c r="VB20" s="133"/>
      <c r="VC20" s="133"/>
      <c r="VD20" s="133"/>
      <c r="VE20" s="133"/>
      <c r="VF20" s="133"/>
      <c r="VG20" s="133"/>
      <c r="VH20" s="133"/>
      <c r="VI20" s="133"/>
      <c r="VJ20" s="133"/>
      <c r="VK20" s="133"/>
      <c r="VL20" s="133"/>
      <c r="VM20" s="133"/>
      <c r="VN20" s="133"/>
      <c r="VO20" s="133"/>
      <c r="VP20" s="133"/>
      <c r="VQ20" s="133"/>
      <c r="VR20" s="133"/>
      <c r="VS20" s="133"/>
      <c r="VT20" s="133"/>
      <c r="VU20" s="133"/>
      <c r="VV20" s="133"/>
      <c r="VW20" s="133"/>
      <c r="VX20" s="133"/>
      <c r="VY20" s="133"/>
      <c r="VZ20" s="133"/>
      <c r="WA20" s="133"/>
      <c r="WB20" s="133"/>
      <c r="WC20" s="133"/>
      <c r="WD20" s="133"/>
      <c r="WE20" s="133"/>
      <c r="WF20" s="133"/>
      <c r="WG20" s="133"/>
      <c r="WH20" s="133"/>
      <c r="WI20" s="133"/>
      <c r="WJ20" s="133"/>
      <c r="WK20" s="133"/>
      <c r="WL20" s="133"/>
      <c r="WM20" s="133"/>
      <c r="WN20" s="133"/>
      <c r="WO20" s="133"/>
      <c r="WP20" s="133"/>
      <c r="WQ20" s="133"/>
      <c r="WR20" s="133"/>
      <c r="WS20" s="133"/>
      <c r="WT20" s="133"/>
      <c r="WU20" s="133"/>
      <c r="WV20" s="133"/>
      <c r="WW20" s="133"/>
      <c r="WX20" s="133"/>
      <c r="WY20" s="133"/>
      <c r="WZ20" s="133"/>
      <c r="XA20" s="133"/>
      <c r="XB20" s="133"/>
      <c r="XC20" s="133"/>
      <c r="XD20" s="133"/>
      <c r="XE20" s="133"/>
      <c r="XF20" s="133"/>
      <c r="XG20" s="133"/>
      <c r="XH20" s="133"/>
      <c r="XI20" s="133"/>
      <c r="XJ20" s="133"/>
      <c r="XK20" s="133"/>
      <c r="XL20" s="133"/>
      <c r="XM20" s="133"/>
      <c r="XN20" s="133"/>
      <c r="XO20" s="133"/>
      <c r="XP20" s="133"/>
      <c r="XQ20" s="133"/>
      <c r="XR20" s="133"/>
      <c r="XS20" s="133"/>
      <c r="XT20" s="133"/>
      <c r="XU20" s="133"/>
      <c r="XV20" s="133"/>
      <c r="XW20" s="133"/>
      <c r="XX20" s="133"/>
      <c r="XY20" s="133"/>
      <c r="XZ20" s="133"/>
      <c r="YA20" s="133"/>
      <c r="YB20" s="133"/>
      <c r="YC20" s="133"/>
      <c r="YD20" s="133"/>
      <c r="YE20" s="133"/>
      <c r="YF20" s="133"/>
      <c r="YG20" s="133"/>
      <c r="YH20" s="133"/>
      <c r="YI20" s="133"/>
      <c r="YJ20" s="133"/>
      <c r="YK20" s="133"/>
      <c r="YL20" s="133"/>
      <c r="YM20" s="133"/>
      <c r="YN20" s="133"/>
      <c r="YO20" s="133"/>
      <c r="YP20" s="133"/>
      <c r="YQ20" s="133"/>
      <c r="YR20" s="133"/>
      <c r="YS20" s="133"/>
      <c r="YT20" s="133"/>
      <c r="YU20" s="133"/>
      <c r="YV20" s="133"/>
      <c r="YW20" s="133"/>
      <c r="YX20" s="133"/>
      <c r="YY20" s="133"/>
      <c r="YZ20" s="133"/>
      <c r="ZA20" s="133"/>
      <c r="ZB20" s="133"/>
      <c r="ZC20" s="133"/>
      <c r="ZD20" s="133"/>
      <c r="ZE20" s="133"/>
      <c r="ZF20" s="133"/>
      <c r="ZG20" s="133"/>
      <c r="ZH20" s="133"/>
      <c r="ZI20" s="133"/>
      <c r="ZJ20" s="133"/>
      <c r="ZK20" s="133"/>
      <c r="ZL20" s="133"/>
      <c r="ZM20" s="133"/>
      <c r="ZN20" s="133"/>
      <c r="ZO20" s="133"/>
      <c r="ZP20" s="133"/>
      <c r="ZQ20" s="133"/>
      <c r="ZR20" s="133"/>
      <c r="ZS20" s="133"/>
      <c r="ZT20" s="133"/>
      <c r="ZU20" s="133"/>
      <c r="ZV20" s="133"/>
      <c r="ZW20" s="133"/>
      <c r="ZX20" s="133"/>
      <c r="ZY20" s="133"/>
      <c r="ZZ20" s="133"/>
      <c r="AAA20" s="133"/>
      <c r="AAB20" s="133"/>
      <c r="AAC20" s="133"/>
      <c r="AAD20" s="133"/>
      <c r="AAE20" s="133"/>
      <c r="AAF20" s="133"/>
      <c r="AAG20" s="133"/>
      <c r="AAH20" s="133"/>
      <c r="AAI20" s="133"/>
      <c r="AAJ20" s="133"/>
      <c r="AAK20" s="133"/>
      <c r="AAL20" s="133"/>
      <c r="AAM20" s="133"/>
      <c r="AAN20" s="133"/>
      <c r="AAO20" s="133"/>
      <c r="AAP20" s="133"/>
      <c r="AAQ20" s="133"/>
      <c r="AAR20" s="133"/>
      <c r="AAS20" s="133"/>
      <c r="AAT20" s="133"/>
      <c r="AAU20" s="133"/>
      <c r="AAV20" s="133"/>
      <c r="AAW20" s="133"/>
      <c r="AAX20" s="133"/>
      <c r="AAY20" s="133"/>
      <c r="AAZ20" s="133"/>
      <c r="ABA20" s="133"/>
      <c r="ABB20" s="133"/>
      <c r="ABC20" s="133"/>
      <c r="ABD20" s="133"/>
      <c r="ABE20" s="133"/>
      <c r="ABF20" s="133"/>
      <c r="ABG20" s="133"/>
      <c r="ABH20" s="133"/>
      <c r="ABI20" s="133"/>
      <c r="ABJ20" s="133"/>
      <c r="ABK20" s="133"/>
      <c r="ABL20" s="133"/>
      <c r="ABM20" s="133"/>
      <c r="ABN20" s="133"/>
      <c r="ABO20" s="133"/>
      <c r="ABP20" s="133"/>
      <c r="ABQ20" s="133"/>
      <c r="ABR20" s="133"/>
      <c r="ABS20" s="133"/>
      <c r="ABT20" s="133"/>
      <c r="ABU20" s="133"/>
      <c r="ABV20" s="133"/>
      <c r="ABW20" s="133"/>
      <c r="ABX20" s="133"/>
      <c r="ABY20" s="133"/>
      <c r="ABZ20" s="133"/>
      <c r="ACA20" s="133"/>
      <c r="ACB20" s="133"/>
      <c r="ACC20" s="133"/>
      <c r="ACD20" s="133"/>
      <c r="ACE20" s="133"/>
      <c r="ACF20" s="133"/>
      <c r="ACG20" s="133"/>
      <c r="ACH20" s="133"/>
      <c r="ACI20" s="133"/>
      <c r="ACJ20" s="133"/>
      <c r="ACK20" s="133"/>
      <c r="ACL20" s="133"/>
      <c r="ACM20" s="133"/>
      <c r="ACN20" s="133"/>
      <c r="ACO20" s="133"/>
      <c r="ACP20" s="133"/>
      <c r="ACQ20" s="133"/>
      <c r="ACR20" s="133"/>
      <c r="ACS20" s="133"/>
      <c r="ACT20" s="133"/>
      <c r="ACU20" s="133"/>
      <c r="ACV20" s="133"/>
      <c r="ACW20" s="133"/>
      <c r="ACX20" s="133"/>
      <c r="ACY20" s="133"/>
      <c r="ACZ20" s="133"/>
      <c r="ADA20" s="133"/>
      <c r="ADB20" s="133"/>
      <c r="ADC20" s="133"/>
      <c r="ADD20" s="133"/>
      <c r="ADE20" s="133"/>
      <c r="ADF20" s="133"/>
      <c r="ADG20" s="133"/>
      <c r="ADH20" s="133"/>
      <c r="ADI20" s="133"/>
      <c r="ADJ20" s="133"/>
      <c r="ADK20" s="133"/>
      <c r="ADL20" s="133"/>
      <c r="ADM20" s="133"/>
      <c r="ADN20" s="133"/>
      <c r="ADO20" s="133"/>
      <c r="ADP20" s="133"/>
      <c r="ADQ20" s="133"/>
      <c r="ADR20" s="133"/>
      <c r="ADS20" s="133"/>
      <c r="ADT20" s="133"/>
      <c r="ADU20" s="133"/>
      <c r="ADV20" s="133"/>
      <c r="ADW20" s="133"/>
      <c r="ADX20" s="133"/>
      <c r="ADY20" s="133"/>
      <c r="ADZ20" s="133"/>
      <c r="AEA20" s="133"/>
      <c r="AEB20" s="133"/>
      <c r="AEC20" s="133"/>
      <c r="AED20" s="133"/>
      <c r="AEE20" s="133"/>
      <c r="AEF20" s="133"/>
      <c r="AEG20" s="133"/>
      <c r="AEH20" s="133"/>
      <c r="AEI20" s="133"/>
      <c r="AEJ20" s="133"/>
      <c r="AEK20" s="133"/>
      <c r="AEL20" s="133"/>
      <c r="AEM20" s="133"/>
      <c r="AEN20" s="133"/>
      <c r="AEO20" s="133"/>
      <c r="AEP20" s="133"/>
      <c r="AEQ20" s="133"/>
      <c r="AER20" s="133"/>
      <c r="AES20" s="133"/>
      <c r="AET20" s="133"/>
      <c r="AEU20" s="133"/>
      <c r="AEV20" s="133"/>
      <c r="AEW20" s="133"/>
      <c r="AEX20" s="133"/>
      <c r="AEY20" s="133"/>
      <c r="AEZ20" s="133"/>
      <c r="AFA20" s="133"/>
      <c r="AFB20" s="133"/>
      <c r="AFC20" s="133"/>
      <c r="AFD20" s="133"/>
      <c r="AFE20" s="133"/>
      <c r="AFF20" s="133"/>
      <c r="AFG20" s="133"/>
      <c r="AFH20" s="133"/>
      <c r="AFI20" s="133"/>
      <c r="AFJ20" s="133"/>
      <c r="AFK20" s="133"/>
      <c r="AFL20" s="133"/>
      <c r="AFM20" s="133"/>
      <c r="AFN20" s="133"/>
      <c r="AFO20" s="133"/>
      <c r="AFP20" s="133"/>
      <c r="AFQ20" s="133"/>
      <c r="AFR20" s="133"/>
      <c r="AFS20" s="133"/>
      <c r="AFT20" s="133"/>
      <c r="AFU20" s="133"/>
      <c r="AFV20" s="133"/>
      <c r="AFW20" s="133"/>
      <c r="AFX20" s="133"/>
      <c r="AFY20" s="133"/>
      <c r="AFZ20" s="133"/>
      <c r="AGA20" s="133"/>
      <c r="AGB20" s="133"/>
      <c r="AGC20" s="133"/>
      <c r="AGD20" s="133"/>
      <c r="AGE20" s="133"/>
      <c r="AGF20" s="133"/>
      <c r="AGG20" s="133"/>
      <c r="AGH20" s="133"/>
      <c r="AGI20" s="133"/>
      <c r="AGJ20" s="133"/>
      <c r="AGK20" s="133"/>
      <c r="AGL20" s="133"/>
      <c r="AGM20" s="133"/>
      <c r="AGN20" s="133"/>
      <c r="AGO20" s="133"/>
      <c r="AGP20" s="133"/>
      <c r="AGQ20" s="133"/>
      <c r="AGR20" s="133"/>
      <c r="AGS20" s="133"/>
      <c r="AGT20" s="133"/>
      <c r="AGU20" s="133"/>
      <c r="AGV20" s="133"/>
      <c r="AGW20" s="133"/>
      <c r="AGX20" s="133"/>
      <c r="AGY20" s="133"/>
      <c r="AGZ20" s="133"/>
      <c r="AHA20" s="133"/>
      <c r="AHB20" s="133"/>
      <c r="AHC20" s="133"/>
      <c r="AHD20" s="133"/>
      <c r="AHE20" s="133"/>
      <c r="AHF20" s="133"/>
      <c r="AHG20" s="133"/>
      <c r="AHH20" s="133"/>
      <c r="AHI20" s="133"/>
      <c r="AHJ20" s="133"/>
      <c r="AHK20" s="133"/>
      <c r="AHL20" s="133"/>
      <c r="AHM20" s="133"/>
      <c r="AHN20" s="133"/>
      <c r="AHO20" s="133"/>
      <c r="AHP20" s="133"/>
      <c r="AHQ20" s="133"/>
      <c r="AHR20" s="133"/>
      <c r="AHS20" s="133"/>
      <c r="AHT20" s="133"/>
      <c r="AHU20" s="133"/>
      <c r="AHV20" s="133"/>
      <c r="AHW20" s="133"/>
      <c r="AHX20" s="133"/>
      <c r="AHY20" s="133"/>
      <c r="AHZ20" s="133"/>
      <c r="AIA20" s="133"/>
      <c r="AIB20" s="133"/>
      <c r="AIC20" s="133"/>
      <c r="AID20" s="133"/>
      <c r="AIE20" s="133"/>
      <c r="AIF20" s="133"/>
      <c r="AIG20" s="133"/>
      <c r="AIH20" s="133"/>
      <c r="AII20" s="133"/>
      <c r="AIJ20" s="133"/>
      <c r="AIK20" s="133"/>
      <c r="AIL20" s="133"/>
      <c r="AIM20" s="133"/>
      <c r="AIN20" s="133"/>
      <c r="AIO20" s="133"/>
      <c r="AIP20" s="133"/>
      <c r="AIQ20" s="133"/>
      <c r="AIR20" s="133"/>
      <c r="AIS20" s="133"/>
      <c r="AIT20" s="133"/>
      <c r="AIU20" s="133"/>
      <c r="AIV20" s="133"/>
      <c r="AIW20" s="133"/>
      <c r="AIX20" s="133"/>
      <c r="AIY20" s="133"/>
      <c r="AIZ20" s="133"/>
      <c r="AJA20" s="133"/>
      <c r="AJB20" s="133"/>
      <c r="AJC20" s="133"/>
      <c r="AJD20" s="133"/>
      <c r="AJE20" s="133"/>
      <c r="AJF20" s="133"/>
      <c r="AJG20" s="133"/>
      <c r="AJH20" s="133"/>
      <c r="AJI20" s="133"/>
      <c r="AJJ20" s="133"/>
      <c r="AJK20" s="133"/>
      <c r="AJL20" s="133"/>
      <c r="AJM20" s="133"/>
      <c r="AJN20" s="133"/>
      <c r="AJO20" s="133"/>
      <c r="AJP20" s="133"/>
      <c r="AJQ20" s="133"/>
      <c r="AJR20" s="133"/>
      <c r="AJS20" s="133"/>
      <c r="AJT20" s="133"/>
      <c r="AJU20" s="133"/>
      <c r="AJV20" s="133"/>
      <c r="AJW20" s="133"/>
      <c r="AJX20" s="133"/>
      <c r="AJY20" s="133"/>
      <c r="AJZ20" s="133"/>
      <c r="AKA20" s="133"/>
      <c r="AKB20" s="133"/>
      <c r="AKC20" s="133"/>
      <c r="AKD20" s="133"/>
      <c r="AKE20" s="133"/>
      <c r="AKF20" s="133"/>
      <c r="AKG20" s="133"/>
      <c r="AKH20" s="133"/>
      <c r="AKI20" s="133"/>
      <c r="AKJ20" s="133"/>
      <c r="AKK20" s="133"/>
      <c r="AKL20" s="133"/>
      <c r="AKM20" s="133"/>
      <c r="AKN20" s="133"/>
      <c r="AKO20" s="133"/>
      <c r="AKP20" s="133"/>
      <c r="AKQ20" s="133"/>
      <c r="AKR20" s="133"/>
      <c r="AKS20" s="133"/>
      <c r="AKT20" s="133"/>
      <c r="AKU20" s="133"/>
      <c r="AKV20" s="133"/>
      <c r="AKW20" s="133"/>
      <c r="AKX20" s="133"/>
      <c r="AKY20" s="133"/>
      <c r="AKZ20" s="133"/>
      <c r="ALA20" s="133"/>
      <c r="ALB20" s="133"/>
      <c r="ALC20" s="133"/>
      <c r="ALD20" s="133"/>
      <c r="ALE20" s="133"/>
      <c r="ALF20" s="133"/>
      <c r="ALG20" s="133"/>
      <c r="ALH20" s="133"/>
      <c r="ALI20" s="133"/>
      <c r="ALJ20" s="133"/>
      <c r="ALK20" s="133"/>
      <c r="ALL20" s="133"/>
      <c r="ALM20" s="133"/>
      <c r="ALN20" s="133"/>
      <c r="ALO20" s="133"/>
      <c r="ALP20" s="133"/>
      <c r="ALQ20" s="133"/>
      <c r="ALR20" s="133"/>
      <c r="ALS20" s="133"/>
      <c r="ALT20" s="133"/>
      <c r="ALU20" s="133"/>
      <c r="ALV20" s="133"/>
      <c r="ALW20" s="133"/>
      <c r="ALX20" s="133"/>
      <c r="ALY20" s="133"/>
      <c r="ALZ20" s="133"/>
    </row>
    <row r="21" spans="1:1020" s="127" customFormat="1">
      <c r="A21" s="250">
        <v>9</v>
      </c>
      <c r="B21" s="253" t="s">
        <v>213</v>
      </c>
      <c r="C21" s="187">
        <f>Orçamento!$N$91</f>
        <v>713610.06310908776</v>
      </c>
      <c r="D21" s="145">
        <f t="shared" ref="D21:R21" si="6">$C21*D22</f>
        <v>0</v>
      </c>
      <c r="E21" s="146">
        <f t="shared" si="6"/>
        <v>0</v>
      </c>
      <c r="F21" s="146">
        <f t="shared" si="6"/>
        <v>0</v>
      </c>
      <c r="G21" s="139">
        <f t="shared" si="6"/>
        <v>178402.51577727194</v>
      </c>
      <c r="H21" s="139">
        <f t="shared" si="6"/>
        <v>178402.51577727194</v>
      </c>
      <c r="I21" s="146">
        <f t="shared" si="6"/>
        <v>0</v>
      </c>
      <c r="J21" s="146">
        <f t="shared" si="6"/>
        <v>0</v>
      </c>
      <c r="K21" s="146">
        <f t="shared" si="6"/>
        <v>0</v>
      </c>
      <c r="L21" s="146">
        <f t="shared" si="6"/>
        <v>0</v>
      </c>
      <c r="M21" s="146">
        <f t="shared" si="6"/>
        <v>0</v>
      </c>
      <c r="N21" s="139">
        <f t="shared" si="6"/>
        <v>178402.51577727194</v>
      </c>
      <c r="O21" s="139">
        <f t="shared" si="6"/>
        <v>178402.51577727194</v>
      </c>
      <c r="P21" s="146">
        <f t="shared" si="6"/>
        <v>0</v>
      </c>
      <c r="Q21" s="146">
        <f t="shared" si="6"/>
        <v>0</v>
      </c>
      <c r="R21" s="147">
        <f t="shared" si="6"/>
        <v>0</v>
      </c>
      <c r="AMA21" s="128"/>
      <c r="AMB21" s="128"/>
      <c r="AMC21" s="128"/>
      <c r="AMD21" s="128"/>
      <c r="AME21" s="128"/>
      <c r="AMF21" s="128"/>
    </row>
    <row r="22" spans="1:1020" s="127" customFormat="1">
      <c r="A22" s="250"/>
      <c r="B22" s="253"/>
      <c r="C22" s="186">
        <f>SUM(D22:R22)</f>
        <v>1</v>
      </c>
      <c r="D22" s="148">
        <v>0</v>
      </c>
      <c r="E22" s="149">
        <v>0</v>
      </c>
      <c r="F22" s="149">
        <v>0</v>
      </c>
      <c r="G22" s="136">
        <v>0.25</v>
      </c>
      <c r="H22" s="136">
        <v>0.25</v>
      </c>
      <c r="I22" s="149">
        <v>0</v>
      </c>
      <c r="J22" s="149">
        <v>0</v>
      </c>
      <c r="K22" s="149"/>
      <c r="L22" s="149">
        <v>0</v>
      </c>
      <c r="M22" s="149">
        <v>0</v>
      </c>
      <c r="N22" s="136">
        <v>0.25</v>
      </c>
      <c r="O22" s="136">
        <v>0.25</v>
      </c>
      <c r="P22" s="149">
        <v>0</v>
      </c>
      <c r="Q22" s="149">
        <v>0</v>
      </c>
      <c r="R22" s="150">
        <v>0</v>
      </c>
      <c r="AMA22" s="128"/>
      <c r="AMB22" s="128"/>
      <c r="AMC22" s="128"/>
      <c r="AMD22" s="128"/>
      <c r="AME22" s="128"/>
      <c r="AMF22" s="128"/>
    </row>
    <row r="23" spans="1:1020" s="128" customFormat="1">
      <c r="A23" s="256">
        <v>10</v>
      </c>
      <c r="B23" s="258" t="s">
        <v>247</v>
      </c>
      <c r="C23" s="188">
        <f>Orçamento!$N$104</f>
        <v>2521291.8157969527</v>
      </c>
      <c r="D23" s="151">
        <f t="shared" ref="D23:R23" si="7">$C23*D24</f>
        <v>0</v>
      </c>
      <c r="E23" s="142">
        <f t="shared" si="7"/>
        <v>0</v>
      </c>
      <c r="F23" s="142">
        <f t="shared" si="7"/>
        <v>0</v>
      </c>
      <c r="G23" s="142">
        <f t="shared" si="7"/>
        <v>0</v>
      </c>
      <c r="H23" s="142">
        <f t="shared" si="7"/>
        <v>0</v>
      </c>
      <c r="I23" s="152">
        <f t="shared" si="7"/>
        <v>504258.36315939057</v>
      </c>
      <c r="J23" s="152">
        <f t="shared" si="7"/>
        <v>756387.54473908583</v>
      </c>
      <c r="K23" s="142">
        <f t="shared" si="7"/>
        <v>0</v>
      </c>
      <c r="L23" s="142">
        <f t="shared" si="7"/>
        <v>0</v>
      </c>
      <c r="M23" s="142">
        <f t="shared" si="7"/>
        <v>0</v>
      </c>
      <c r="N23" s="142">
        <f t="shared" si="7"/>
        <v>0</v>
      </c>
      <c r="O23" s="142">
        <f t="shared" si="7"/>
        <v>0</v>
      </c>
      <c r="P23" s="152">
        <f t="shared" si="7"/>
        <v>504258.36315939057</v>
      </c>
      <c r="Q23" s="152">
        <f t="shared" si="7"/>
        <v>756387.54473908583</v>
      </c>
      <c r="R23" s="143">
        <f t="shared" si="7"/>
        <v>0</v>
      </c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  <c r="IV23" s="133"/>
      <c r="IW23" s="133"/>
      <c r="IX23" s="133"/>
      <c r="IY23" s="133"/>
      <c r="IZ23" s="133"/>
      <c r="JA23" s="133"/>
      <c r="JB23" s="133"/>
      <c r="JC23" s="133"/>
      <c r="JD23" s="133"/>
      <c r="JE23" s="133"/>
      <c r="JF23" s="133"/>
      <c r="JG23" s="133"/>
      <c r="JH23" s="133"/>
      <c r="JI23" s="133"/>
      <c r="JJ23" s="133"/>
      <c r="JK23" s="133"/>
      <c r="JL23" s="133"/>
      <c r="JM23" s="133"/>
      <c r="JN23" s="133"/>
      <c r="JO23" s="133"/>
      <c r="JP23" s="133"/>
      <c r="JQ23" s="133"/>
      <c r="JR23" s="133"/>
      <c r="JS23" s="133"/>
      <c r="JT23" s="133"/>
      <c r="JU23" s="133"/>
      <c r="JV23" s="133"/>
      <c r="JW23" s="133"/>
      <c r="JX23" s="133"/>
      <c r="JY23" s="133"/>
      <c r="JZ23" s="133"/>
      <c r="KA23" s="133"/>
      <c r="KB23" s="133"/>
      <c r="KC23" s="133"/>
      <c r="KD23" s="133"/>
      <c r="KE23" s="133"/>
      <c r="KF23" s="133"/>
      <c r="KG23" s="133"/>
      <c r="KH23" s="133"/>
      <c r="KI23" s="133"/>
      <c r="KJ23" s="133"/>
      <c r="KK23" s="133"/>
      <c r="KL23" s="133"/>
      <c r="KM23" s="133"/>
      <c r="KN23" s="133"/>
      <c r="KO23" s="133"/>
      <c r="KP23" s="133"/>
      <c r="KQ23" s="133"/>
      <c r="KR23" s="133"/>
      <c r="KS23" s="133"/>
      <c r="KT23" s="133"/>
      <c r="KU23" s="133"/>
      <c r="KV23" s="133"/>
      <c r="KW23" s="133"/>
      <c r="KX23" s="133"/>
      <c r="KY23" s="133"/>
      <c r="KZ23" s="133"/>
      <c r="LA23" s="133"/>
      <c r="LB23" s="133"/>
      <c r="LC23" s="133"/>
      <c r="LD23" s="133"/>
      <c r="LE23" s="133"/>
      <c r="LF23" s="133"/>
      <c r="LG23" s="133"/>
      <c r="LH23" s="133"/>
      <c r="LI23" s="133"/>
      <c r="LJ23" s="133"/>
      <c r="LK23" s="133"/>
      <c r="LL23" s="133"/>
      <c r="LM23" s="133"/>
      <c r="LN23" s="133"/>
      <c r="LO23" s="133"/>
      <c r="LP23" s="133"/>
      <c r="LQ23" s="133"/>
      <c r="LR23" s="133"/>
      <c r="LS23" s="133"/>
      <c r="LT23" s="133"/>
      <c r="LU23" s="133"/>
      <c r="LV23" s="133"/>
      <c r="LW23" s="133"/>
      <c r="LX23" s="133"/>
      <c r="LY23" s="133"/>
      <c r="LZ23" s="133"/>
      <c r="MA23" s="133"/>
      <c r="MB23" s="133"/>
      <c r="MC23" s="133"/>
      <c r="MD23" s="133"/>
      <c r="ME23" s="133"/>
      <c r="MF23" s="133"/>
      <c r="MG23" s="133"/>
      <c r="MH23" s="133"/>
      <c r="MI23" s="133"/>
      <c r="MJ23" s="133"/>
      <c r="MK23" s="133"/>
      <c r="ML23" s="133"/>
      <c r="MM23" s="133"/>
      <c r="MN23" s="133"/>
      <c r="MO23" s="133"/>
      <c r="MP23" s="133"/>
      <c r="MQ23" s="133"/>
      <c r="MR23" s="133"/>
      <c r="MS23" s="133"/>
      <c r="MT23" s="133"/>
      <c r="MU23" s="133"/>
      <c r="MV23" s="133"/>
      <c r="MW23" s="133"/>
      <c r="MX23" s="133"/>
      <c r="MY23" s="133"/>
      <c r="MZ23" s="133"/>
      <c r="NA23" s="133"/>
      <c r="NB23" s="133"/>
      <c r="NC23" s="133"/>
      <c r="ND23" s="133"/>
      <c r="NE23" s="133"/>
      <c r="NF23" s="133"/>
      <c r="NG23" s="133"/>
      <c r="NH23" s="133"/>
      <c r="NI23" s="133"/>
      <c r="NJ23" s="133"/>
      <c r="NK23" s="133"/>
      <c r="NL23" s="133"/>
      <c r="NM23" s="133"/>
      <c r="NN23" s="133"/>
      <c r="NO23" s="133"/>
      <c r="NP23" s="133"/>
      <c r="NQ23" s="133"/>
      <c r="NR23" s="133"/>
      <c r="NS23" s="133"/>
      <c r="NT23" s="133"/>
      <c r="NU23" s="133"/>
      <c r="NV23" s="133"/>
      <c r="NW23" s="133"/>
      <c r="NX23" s="133"/>
      <c r="NY23" s="133"/>
      <c r="NZ23" s="133"/>
      <c r="OA23" s="133"/>
      <c r="OB23" s="133"/>
      <c r="OC23" s="133"/>
      <c r="OD23" s="133"/>
      <c r="OE23" s="133"/>
      <c r="OF23" s="133"/>
      <c r="OG23" s="133"/>
      <c r="OH23" s="133"/>
      <c r="OI23" s="133"/>
      <c r="OJ23" s="133"/>
      <c r="OK23" s="133"/>
      <c r="OL23" s="133"/>
      <c r="OM23" s="133"/>
      <c r="ON23" s="133"/>
      <c r="OO23" s="133"/>
      <c r="OP23" s="133"/>
      <c r="OQ23" s="133"/>
      <c r="OR23" s="133"/>
      <c r="OS23" s="133"/>
      <c r="OT23" s="133"/>
      <c r="OU23" s="133"/>
      <c r="OV23" s="133"/>
      <c r="OW23" s="133"/>
      <c r="OX23" s="133"/>
      <c r="OY23" s="133"/>
      <c r="OZ23" s="133"/>
      <c r="PA23" s="133"/>
      <c r="PB23" s="133"/>
      <c r="PC23" s="133"/>
      <c r="PD23" s="133"/>
      <c r="PE23" s="133"/>
      <c r="PF23" s="133"/>
      <c r="PG23" s="133"/>
      <c r="PH23" s="133"/>
      <c r="PI23" s="133"/>
      <c r="PJ23" s="133"/>
      <c r="PK23" s="133"/>
      <c r="PL23" s="133"/>
      <c r="PM23" s="133"/>
      <c r="PN23" s="133"/>
      <c r="PO23" s="133"/>
      <c r="PP23" s="133"/>
      <c r="PQ23" s="133"/>
      <c r="PR23" s="133"/>
      <c r="PS23" s="133"/>
      <c r="PT23" s="133"/>
      <c r="PU23" s="133"/>
      <c r="PV23" s="133"/>
      <c r="PW23" s="133"/>
      <c r="PX23" s="133"/>
      <c r="PY23" s="133"/>
      <c r="PZ23" s="133"/>
      <c r="QA23" s="133"/>
      <c r="QB23" s="133"/>
      <c r="QC23" s="133"/>
      <c r="QD23" s="133"/>
      <c r="QE23" s="133"/>
      <c r="QF23" s="133"/>
      <c r="QG23" s="133"/>
      <c r="QH23" s="133"/>
      <c r="QI23" s="133"/>
      <c r="QJ23" s="133"/>
      <c r="QK23" s="133"/>
      <c r="QL23" s="133"/>
      <c r="QM23" s="133"/>
      <c r="QN23" s="133"/>
      <c r="QO23" s="133"/>
      <c r="QP23" s="133"/>
      <c r="QQ23" s="133"/>
      <c r="QR23" s="133"/>
      <c r="QS23" s="133"/>
      <c r="QT23" s="133"/>
      <c r="QU23" s="133"/>
      <c r="QV23" s="133"/>
      <c r="QW23" s="133"/>
      <c r="QX23" s="133"/>
      <c r="QY23" s="133"/>
      <c r="QZ23" s="133"/>
      <c r="RA23" s="133"/>
      <c r="RB23" s="133"/>
      <c r="RC23" s="133"/>
      <c r="RD23" s="133"/>
      <c r="RE23" s="133"/>
      <c r="RF23" s="133"/>
      <c r="RG23" s="133"/>
      <c r="RH23" s="133"/>
      <c r="RI23" s="133"/>
      <c r="RJ23" s="133"/>
      <c r="RK23" s="133"/>
      <c r="RL23" s="133"/>
      <c r="RM23" s="133"/>
      <c r="RN23" s="133"/>
      <c r="RO23" s="133"/>
      <c r="RP23" s="133"/>
      <c r="RQ23" s="133"/>
      <c r="RR23" s="133"/>
      <c r="RS23" s="133"/>
      <c r="RT23" s="133"/>
      <c r="RU23" s="133"/>
      <c r="RV23" s="133"/>
      <c r="RW23" s="133"/>
      <c r="RX23" s="133"/>
      <c r="RY23" s="133"/>
      <c r="RZ23" s="133"/>
      <c r="SA23" s="133"/>
      <c r="SB23" s="133"/>
      <c r="SC23" s="133"/>
      <c r="SD23" s="133"/>
      <c r="SE23" s="133"/>
      <c r="SF23" s="133"/>
      <c r="SG23" s="133"/>
      <c r="SH23" s="133"/>
      <c r="SI23" s="133"/>
      <c r="SJ23" s="133"/>
      <c r="SK23" s="133"/>
      <c r="SL23" s="133"/>
      <c r="SM23" s="133"/>
      <c r="SN23" s="133"/>
      <c r="SO23" s="133"/>
      <c r="SP23" s="133"/>
      <c r="SQ23" s="133"/>
      <c r="SR23" s="133"/>
      <c r="SS23" s="133"/>
      <c r="ST23" s="133"/>
      <c r="SU23" s="133"/>
      <c r="SV23" s="133"/>
      <c r="SW23" s="133"/>
      <c r="SX23" s="133"/>
      <c r="SY23" s="133"/>
      <c r="SZ23" s="133"/>
      <c r="TA23" s="133"/>
      <c r="TB23" s="133"/>
      <c r="TC23" s="133"/>
      <c r="TD23" s="133"/>
      <c r="TE23" s="133"/>
      <c r="TF23" s="133"/>
      <c r="TG23" s="133"/>
      <c r="TH23" s="133"/>
      <c r="TI23" s="133"/>
      <c r="TJ23" s="133"/>
      <c r="TK23" s="133"/>
      <c r="TL23" s="133"/>
      <c r="TM23" s="133"/>
      <c r="TN23" s="133"/>
      <c r="TO23" s="133"/>
      <c r="TP23" s="133"/>
      <c r="TQ23" s="133"/>
      <c r="TR23" s="133"/>
      <c r="TS23" s="133"/>
      <c r="TT23" s="133"/>
      <c r="TU23" s="133"/>
      <c r="TV23" s="133"/>
      <c r="TW23" s="133"/>
      <c r="TX23" s="133"/>
      <c r="TY23" s="133"/>
      <c r="TZ23" s="133"/>
      <c r="UA23" s="133"/>
      <c r="UB23" s="133"/>
      <c r="UC23" s="133"/>
      <c r="UD23" s="133"/>
      <c r="UE23" s="133"/>
      <c r="UF23" s="133"/>
      <c r="UG23" s="133"/>
      <c r="UH23" s="133"/>
      <c r="UI23" s="133"/>
      <c r="UJ23" s="133"/>
      <c r="UK23" s="133"/>
      <c r="UL23" s="133"/>
      <c r="UM23" s="133"/>
      <c r="UN23" s="133"/>
      <c r="UO23" s="133"/>
      <c r="UP23" s="133"/>
      <c r="UQ23" s="133"/>
      <c r="UR23" s="133"/>
      <c r="US23" s="133"/>
      <c r="UT23" s="133"/>
      <c r="UU23" s="133"/>
      <c r="UV23" s="133"/>
      <c r="UW23" s="133"/>
      <c r="UX23" s="133"/>
      <c r="UY23" s="133"/>
      <c r="UZ23" s="133"/>
      <c r="VA23" s="133"/>
      <c r="VB23" s="133"/>
      <c r="VC23" s="133"/>
      <c r="VD23" s="133"/>
      <c r="VE23" s="133"/>
      <c r="VF23" s="133"/>
      <c r="VG23" s="133"/>
      <c r="VH23" s="133"/>
      <c r="VI23" s="133"/>
      <c r="VJ23" s="133"/>
      <c r="VK23" s="133"/>
      <c r="VL23" s="133"/>
      <c r="VM23" s="133"/>
      <c r="VN23" s="133"/>
      <c r="VO23" s="133"/>
      <c r="VP23" s="133"/>
      <c r="VQ23" s="133"/>
      <c r="VR23" s="133"/>
      <c r="VS23" s="133"/>
      <c r="VT23" s="133"/>
      <c r="VU23" s="133"/>
      <c r="VV23" s="133"/>
      <c r="VW23" s="133"/>
      <c r="VX23" s="133"/>
      <c r="VY23" s="133"/>
      <c r="VZ23" s="133"/>
      <c r="WA23" s="133"/>
      <c r="WB23" s="133"/>
      <c r="WC23" s="133"/>
      <c r="WD23" s="133"/>
      <c r="WE23" s="133"/>
      <c r="WF23" s="133"/>
      <c r="WG23" s="133"/>
      <c r="WH23" s="133"/>
      <c r="WI23" s="133"/>
      <c r="WJ23" s="133"/>
      <c r="WK23" s="133"/>
      <c r="WL23" s="133"/>
      <c r="WM23" s="133"/>
      <c r="WN23" s="133"/>
      <c r="WO23" s="133"/>
      <c r="WP23" s="133"/>
      <c r="WQ23" s="133"/>
      <c r="WR23" s="133"/>
      <c r="WS23" s="133"/>
      <c r="WT23" s="133"/>
      <c r="WU23" s="133"/>
      <c r="WV23" s="133"/>
      <c r="WW23" s="133"/>
      <c r="WX23" s="133"/>
      <c r="WY23" s="133"/>
      <c r="WZ23" s="133"/>
      <c r="XA23" s="133"/>
      <c r="XB23" s="133"/>
      <c r="XC23" s="133"/>
      <c r="XD23" s="133"/>
      <c r="XE23" s="133"/>
      <c r="XF23" s="133"/>
      <c r="XG23" s="133"/>
      <c r="XH23" s="133"/>
      <c r="XI23" s="133"/>
      <c r="XJ23" s="133"/>
      <c r="XK23" s="133"/>
      <c r="XL23" s="133"/>
      <c r="XM23" s="133"/>
      <c r="XN23" s="133"/>
      <c r="XO23" s="133"/>
      <c r="XP23" s="133"/>
      <c r="XQ23" s="133"/>
      <c r="XR23" s="133"/>
      <c r="XS23" s="133"/>
      <c r="XT23" s="133"/>
      <c r="XU23" s="133"/>
      <c r="XV23" s="133"/>
      <c r="XW23" s="133"/>
      <c r="XX23" s="133"/>
      <c r="XY23" s="133"/>
      <c r="XZ23" s="133"/>
      <c r="YA23" s="133"/>
      <c r="YB23" s="133"/>
      <c r="YC23" s="133"/>
      <c r="YD23" s="133"/>
      <c r="YE23" s="133"/>
      <c r="YF23" s="133"/>
      <c r="YG23" s="133"/>
      <c r="YH23" s="133"/>
      <c r="YI23" s="133"/>
      <c r="YJ23" s="133"/>
      <c r="YK23" s="133"/>
      <c r="YL23" s="133"/>
      <c r="YM23" s="133"/>
      <c r="YN23" s="133"/>
      <c r="YO23" s="133"/>
      <c r="YP23" s="133"/>
      <c r="YQ23" s="133"/>
      <c r="YR23" s="133"/>
      <c r="YS23" s="133"/>
      <c r="YT23" s="133"/>
      <c r="YU23" s="133"/>
      <c r="YV23" s="133"/>
      <c r="YW23" s="133"/>
      <c r="YX23" s="133"/>
      <c r="YY23" s="133"/>
      <c r="YZ23" s="133"/>
      <c r="ZA23" s="133"/>
      <c r="ZB23" s="133"/>
      <c r="ZC23" s="133"/>
      <c r="ZD23" s="133"/>
      <c r="ZE23" s="133"/>
      <c r="ZF23" s="133"/>
      <c r="ZG23" s="133"/>
      <c r="ZH23" s="133"/>
      <c r="ZI23" s="133"/>
      <c r="ZJ23" s="133"/>
      <c r="ZK23" s="133"/>
      <c r="ZL23" s="133"/>
      <c r="ZM23" s="133"/>
      <c r="ZN23" s="133"/>
      <c r="ZO23" s="133"/>
      <c r="ZP23" s="133"/>
      <c r="ZQ23" s="133"/>
      <c r="ZR23" s="133"/>
      <c r="ZS23" s="133"/>
      <c r="ZT23" s="133"/>
      <c r="ZU23" s="133"/>
      <c r="ZV23" s="133"/>
      <c r="ZW23" s="133"/>
      <c r="ZX23" s="133"/>
      <c r="ZY23" s="133"/>
      <c r="ZZ23" s="133"/>
      <c r="AAA23" s="133"/>
      <c r="AAB23" s="133"/>
      <c r="AAC23" s="133"/>
      <c r="AAD23" s="133"/>
      <c r="AAE23" s="133"/>
      <c r="AAF23" s="133"/>
      <c r="AAG23" s="133"/>
      <c r="AAH23" s="133"/>
      <c r="AAI23" s="133"/>
      <c r="AAJ23" s="133"/>
      <c r="AAK23" s="133"/>
      <c r="AAL23" s="133"/>
      <c r="AAM23" s="133"/>
      <c r="AAN23" s="133"/>
      <c r="AAO23" s="133"/>
      <c r="AAP23" s="133"/>
      <c r="AAQ23" s="133"/>
      <c r="AAR23" s="133"/>
      <c r="AAS23" s="133"/>
      <c r="AAT23" s="133"/>
      <c r="AAU23" s="133"/>
      <c r="AAV23" s="133"/>
      <c r="AAW23" s="133"/>
      <c r="AAX23" s="133"/>
      <c r="AAY23" s="133"/>
      <c r="AAZ23" s="133"/>
      <c r="ABA23" s="133"/>
      <c r="ABB23" s="133"/>
      <c r="ABC23" s="133"/>
      <c r="ABD23" s="133"/>
      <c r="ABE23" s="133"/>
      <c r="ABF23" s="133"/>
      <c r="ABG23" s="133"/>
      <c r="ABH23" s="133"/>
      <c r="ABI23" s="133"/>
      <c r="ABJ23" s="133"/>
      <c r="ABK23" s="133"/>
      <c r="ABL23" s="133"/>
      <c r="ABM23" s="133"/>
      <c r="ABN23" s="133"/>
      <c r="ABO23" s="133"/>
      <c r="ABP23" s="133"/>
      <c r="ABQ23" s="133"/>
      <c r="ABR23" s="133"/>
      <c r="ABS23" s="133"/>
      <c r="ABT23" s="133"/>
      <c r="ABU23" s="133"/>
      <c r="ABV23" s="133"/>
      <c r="ABW23" s="133"/>
      <c r="ABX23" s="133"/>
      <c r="ABY23" s="133"/>
      <c r="ABZ23" s="133"/>
      <c r="ACA23" s="133"/>
      <c r="ACB23" s="133"/>
      <c r="ACC23" s="133"/>
      <c r="ACD23" s="133"/>
      <c r="ACE23" s="133"/>
      <c r="ACF23" s="133"/>
      <c r="ACG23" s="133"/>
      <c r="ACH23" s="133"/>
      <c r="ACI23" s="133"/>
      <c r="ACJ23" s="133"/>
      <c r="ACK23" s="133"/>
      <c r="ACL23" s="133"/>
      <c r="ACM23" s="133"/>
      <c r="ACN23" s="133"/>
      <c r="ACO23" s="133"/>
      <c r="ACP23" s="133"/>
      <c r="ACQ23" s="133"/>
      <c r="ACR23" s="133"/>
      <c r="ACS23" s="133"/>
      <c r="ACT23" s="133"/>
      <c r="ACU23" s="133"/>
      <c r="ACV23" s="133"/>
      <c r="ACW23" s="133"/>
      <c r="ACX23" s="133"/>
      <c r="ACY23" s="133"/>
      <c r="ACZ23" s="133"/>
      <c r="ADA23" s="133"/>
      <c r="ADB23" s="133"/>
      <c r="ADC23" s="133"/>
      <c r="ADD23" s="133"/>
      <c r="ADE23" s="133"/>
      <c r="ADF23" s="133"/>
      <c r="ADG23" s="133"/>
      <c r="ADH23" s="133"/>
      <c r="ADI23" s="133"/>
      <c r="ADJ23" s="133"/>
      <c r="ADK23" s="133"/>
      <c r="ADL23" s="133"/>
      <c r="ADM23" s="133"/>
      <c r="ADN23" s="133"/>
      <c r="ADO23" s="133"/>
      <c r="ADP23" s="133"/>
      <c r="ADQ23" s="133"/>
      <c r="ADR23" s="133"/>
      <c r="ADS23" s="133"/>
      <c r="ADT23" s="133"/>
      <c r="ADU23" s="133"/>
      <c r="ADV23" s="133"/>
      <c r="ADW23" s="133"/>
      <c r="ADX23" s="133"/>
      <c r="ADY23" s="133"/>
      <c r="ADZ23" s="133"/>
      <c r="AEA23" s="133"/>
      <c r="AEB23" s="133"/>
      <c r="AEC23" s="133"/>
      <c r="AED23" s="133"/>
      <c r="AEE23" s="133"/>
      <c r="AEF23" s="133"/>
      <c r="AEG23" s="133"/>
      <c r="AEH23" s="133"/>
      <c r="AEI23" s="133"/>
      <c r="AEJ23" s="133"/>
      <c r="AEK23" s="133"/>
      <c r="AEL23" s="133"/>
      <c r="AEM23" s="133"/>
      <c r="AEN23" s="133"/>
      <c r="AEO23" s="133"/>
      <c r="AEP23" s="133"/>
      <c r="AEQ23" s="133"/>
      <c r="AER23" s="133"/>
      <c r="AES23" s="133"/>
      <c r="AET23" s="133"/>
      <c r="AEU23" s="133"/>
      <c r="AEV23" s="133"/>
      <c r="AEW23" s="133"/>
      <c r="AEX23" s="133"/>
      <c r="AEY23" s="133"/>
      <c r="AEZ23" s="133"/>
      <c r="AFA23" s="133"/>
      <c r="AFB23" s="133"/>
      <c r="AFC23" s="133"/>
      <c r="AFD23" s="133"/>
      <c r="AFE23" s="133"/>
      <c r="AFF23" s="133"/>
      <c r="AFG23" s="133"/>
      <c r="AFH23" s="133"/>
      <c r="AFI23" s="133"/>
      <c r="AFJ23" s="133"/>
      <c r="AFK23" s="133"/>
      <c r="AFL23" s="133"/>
      <c r="AFM23" s="133"/>
      <c r="AFN23" s="133"/>
      <c r="AFO23" s="133"/>
      <c r="AFP23" s="133"/>
      <c r="AFQ23" s="133"/>
      <c r="AFR23" s="133"/>
      <c r="AFS23" s="133"/>
      <c r="AFT23" s="133"/>
      <c r="AFU23" s="133"/>
      <c r="AFV23" s="133"/>
      <c r="AFW23" s="133"/>
      <c r="AFX23" s="133"/>
      <c r="AFY23" s="133"/>
      <c r="AFZ23" s="133"/>
      <c r="AGA23" s="133"/>
      <c r="AGB23" s="133"/>
      <c r="AGC23" s="133"/>
      <c r="AGD23" s="133"/>
      <c r="AGE23" s="133"/>
      <c r="AGF23" s="133"/>
      <c r="AGG23" s="133"/>
      <c r="AGH23" s="133"/>
      <c r="AGI23" s="133"/>
      <c r="AGJ23" s="133"/>
      <c r="AGK23" s="133"/>
      <c r="AGL23" s="133"/>
      <c r="AGM23" s="133"/>
      <c r="AGN23" s="133"/>
      <c r="AGO23" s="133"/>
      <c r="AGP23" s="133"/>
      <c r="AGQ23" s="133"/>
      <c r="AGR23" s="133"/>
      <c r="AGS23" s="133"/>
      <c r="AGT23" s="133"/>
      <c r="AGU23" s="133"/>
      <c r="AGV23" s="133"/>
      <c r="AGW23" s="133"/>
      <c r="AGX23" s="133"/>
      <c r="AGY23" s="133"/>
      <c r="AGZ23" s="133"/>
      <c r="AHA23" s="133"/>
      <c r="AHB23" s="133"/>
      <c r="AHC23" s="133"/>
      <c r="AHD23" s="133"/>
      <c r="AHE23" s="133"/>
      <c r="AHF23" s="133"/>
      <c r="AHG23" s="133"/>
      <c r="AHH23" s="133"/>
      <c r="AHI23" s="133"/>
      <c r="AHJ23" s="133"/>
      <c r="AHK23" s="133"/>
      <c r="AHL23" s="133"/>
      <c r="AHM23" s="133"/>
      <c r="AHN23" s="133"/>
      <c r="AHO23" s="133"/>
      <c r="AHP23" s="133"/>
      <c r="AHQ23" s="133"/>
      <c r="AHR23" s="133"/>
      <c r="AHS23" s="133"/>
      <c r="AHT23" s="133"/>
      <c r="AHU23" s="133"/>
      <c r="AHV23" s="133"/>
      <c r="AHW23" s="133"/>
      <c r="AHX23" s="133"/>
      <c r="AHY23" s="133"/>
      <c r="AHZ23" s="133"/>
      <c r="AIA23" s="133"/>
      <c r="AIB23" s="133"/>
      <c r="AIC23" s="133"/>
      <c r="AID23" s="133"/>
      <c r="AIE23" s="133"/>
      <c r="AIF23" s="133"/>
      <c r="AIG23" s="133"/>
      <c r="AIH23" s="133"/>
      <c r="AII23" s="133"/>
      <c r="AIJ23" s="133"/>
      <c r="AIK23" s="133"/>
      <c r="AIL23" s="133"/>
      <c r="AIM23" s="133"/>
      <c r="AIN23" s="133"/>
      <c r="AIO23" s="133"/>
      <c r="AIP23" s="133"/>
      <c r="AIQ23" s="133"/>
      <c r="AIR23" s="133"/>
      <c r="AIS23" s="133"/>
      <c r="AIT23" s="133"/>
      <c r="AIU23" s="133"/>
      <c r="AIV23" s="133"/>
      <c r="AIW23" s="133"/>
      <c r="AIX23" s="133"/>
      <c r="AIY23" s="133"/>
      <c r="AIZ23" s="133"/>
      <c r="AJA23" s="133"/>
      <c r="AJB23" s="133"/>
      <c r="AJC23" s="133"/>
      <c r="AJD23" s="133"/>
      <c r="AJE23" s="133"/>
      <c r="AJF23" s="133"/>
      <c r="AJG23" s="133"/>
      <c r="AJH23" s="133"/>
      <c r="AJI23" s="133"/>
      <c r="AJJ23" s="133"/>
      <c r="AJK23" s="133"/>
      <c r="AJL23" s="133"/>
      <c r="AJM23" s="133"/>
      <c r="AJN23" s="133"/>
      <c r="AJO23" s="133"/>
      <c r="AJP23" s="133"/>
      <c r="AJQ23" s="133"/>
      <c r="AJR23" s="133"/>
      <c r="AJS23" s="133"/>
      <c r="AJT23" s="133"/>
      <c r="AJU23" s="133"/>
      <c r="AJV23" s="133"/>
      <c r="AJW23" s="133"/>
      <c r="AJX23" s="133"/>
      <c r="AJY23" s="133"/>
      <c r="AJZ23" s="133"/>
      <c r="AKA23" s="133"/>
      <c r="AKB23" s="133"/>
      <c r="AKC23" s="133"/>
      <c r="AKD23" s="133"/>
      <c r="AKE23" s="133"/>
      <c r="AKF23" s="133"/>
      <c r="AKG23" s="133"/>
      <c r="AKH23" s="133"/>
      <c r="AKI23" s="133"/>
      <c r="AKJ23" s="133"/>
      <c r="AKK23" s="133"/>
      <c r="AKL23" s="133"/>
      <c r="AKM23" s="133"/>
      <c r="AKN23" s="133"/>
      <c r="AKO23" s="133"/>
      <c r="AKP23" s="133"/>
      <c r="AKQ23" s="133"/>
      <c r="AKR23" s="133"/>
      <c r="AKS23" s="133"/>
      <c r="AKT23" s="133"/>
      <c r="AKU23" s="133"/>
      <c r="AKV23" s="133"/>
      <c r="AKW23" s="133"/>
      <c r="AKX23" s="133"/>
      <c r="AKY23" s="133"/>
      <c r="AKZ23" s="133"/>
      <c r="ALA23" s="133"/>
      <c r="ALB23" s="133"/>
      <c r="ALC23" s="133"/>
      <c r="ALD23" s="133"/>
      <c r="ALE23" s="133"/>
      <c r="ALF23" s="133"/>
      <c r="ALG23" s="133"/>
      <c r="ALH23" s="133"/>
      <c r="ALI23" s="133"/>
      <c r="ALJ23" s="133"/>
      <c r="ALK23" s="133"/>
      <c r="ALL23" s="133"/>
      <c r="ALM23" s="133"/>
      <c r="ALN23" s="133"/>
      <c r="ALO23" s="133"/>
      <c r="ALP23" s="133"/>
      <c r="ALQ23" s="133"/>
      <c r="ALR23" s="133"/>
      <c r="ALS23" s="133"/>
      <c r="ALT23" s="133"/>
      <c r="ALU23" s="133"/>
      <c r="ALV23" s="133"/>
      <c r="ALW23" s="133"/>
      <c r="ALX23" s="133"/>
      <c r="ALY23" s="133"/>
      <c r="ALZ23" s="133"/>
    </row>
    <row r="24" spans="1:1020" s="128" customFormat="1">
      <c r="A24" s="256"/>
      <c r="B24" s="258"/>
      <c r="C24" s="186">
        <f>SUM(D24:R24)</f>
        <v>1</v>
      </c>
      <c r="D24" s="134">
        <v>0</v>
      </c>
      <c r="E24" s="135">
        <v>0</v>
      </c>
      <c r="F24" s="135">
        <v>0</v>
      </c>
      <c r="G24" s="135">
        <v>0</v>
      </c>
      <c r="H24" s="135">
        <v>0</v>
      </c>
      <c r="I24" s="136">
        <v>0.2</v>
      </c>
      <c r="J24" s="136">
        <v>0.3</v>
      </c>
      <c r="K24" s="135">
        <v>0</v>
      </c>
      <c r="L24" s="135"/>
      <c r="M24" s="135"/>
      <c r="N24" s="135"/>
      <c r="O24" s="135">
        <v>0</v>
      </c>
      <c r="P24" s="136">
        <v>0.2</v>
      </c>
      <c r="Q24" s="136">
        <v>0.3</v>
      </c>
      <c r="R24" s="144">
        <v>0</v>
      </c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  <c r="IH24" s="133"/>
      <c r="II24" s="133"/>
      <c r="IJ24" s="133"/>
      <c r="IK24" s="133"/>
      <c r="IL24" s="133"/>
      <c r="IM24" s="133"/>
      <c r="IN24" s="133"/>
      <c r="IO24" s="133"/>
      <c r="IP24" s="133"/>
      <c r="IQ24" s="133"/>
      <c r="IR24" s="133"/>
      <c r="IS24" s="133"/>
      <c r="IT24" s="133"/>
      <c r="IU24" s="133"/>
      <c r="IV24" s="133"/>
      <c r="IW24" s="133"/>
      <c r="IX24" s="133"/>
      <c r="IY24" s="133"/>
      <c r="IZ24" s="133"/>
      <c r="JA24" s="133"/>
      <c r="JB24" s="133"/>
      <c r="JC24" s="133"/>
      <c r="JD24" s="133"/>
      <c r="JE24" s="133"/>
      <c r="JF24" s="133"/>
      <c r="JG24" s="133"/>
      <c r="JH24" s="133"/>
      <c r="JI24" s="133"/>
      <c r="JJ24" s="133"/>
      <c r="JK24" s="133"/>
      <c r="JL24" s="133"/>
      <c r="JM24" s="133"/>
      <c r="JN24" s="133"/>
      <c r="JO24" s="133"/>
      <c r="JP24" s="133"/>
      <c r="JQ24" s="133"/>
      <c r="JR24" s="133"/>
      <c r="JS24" s="133"/>
      <c r="JT24" s="133"/>
      <c r="JU24" s="133"/>
      <c r="JV24" s="133"/>
      <c r="JW24" s="133"/>
      <c r="JX24" s="133"/>
      <c r="JY24" s="133"/>
      <c r="JZ24" s="133"/>
      <c r="KA24" s="133"/>
      <c r="KB24" s="133"/>
      <c r="KC24" s="133"/>
      <c r="KD24" s="133"/>
      <c r="KE24" s="133"/>
      <c r="KF24" s="133"/>
      <c r="KG24" s="133"/>
      <c r="KH24" s="133"/>
      <c r="KI24" s="133"/>
      <c r="KJ24" s="133"/>
      <c r="KK24" s="133"/>
      <c r="KL24" s="133"/>
      <c r="KM24" s="133"/>
      <c r="KN24" s="133"/>
      <c r="KO24" s="133"/>
      <c r="KP24" s="133"/>
      <c r="KQ24" s="133"/>
      <c r="KR24" s="133"/>
      <c r="KS24" s="133"/>
      <c r="KT24" s="133"/>
      <c r="KU24" s="133"/>
      <c r="KV24" s="133"/>
      <c r="KW24" s="133"/>
      <c r="KX24" s="133"/>
      <c r="KY24" s="133"/>
      <c r="KZ24" s="133"/>
      <c r="LA24" s="133"/>
      <c r="LB24" s="133"/>
      <c r="LC24" s="133"/>
      <c r="LD24" s="133"/>
      <c r="LE24" s="133"/>
      <c r="LF24" s="133"/>
      <c r="LG24" s="133"/>
      <c r="LH24" s="133"/>
      <c r="LI24" s="133"/>
      <c r="LJ24" s="133"/>
      <c r="LK24" s="133"/>
      <c r="LL24" s="133"/>
      <c r="LM24" s="133"/>
      <c r="LN24" s="133"/>
      <c r="LO24" s="133"/>
      <c r="LP24" s="133"/>
      <c r="LQ24" s="133"/>
      <c r="LR24" s="133"/>
      <c r="LS24" s="133"/>
      <c r="LT24" s="133"/>
      <c r="LU24" s="133"/>
      <c r="LV24" s="133"/>
      <c r="LW24" s="133"/>
      <c r="LX24" s="133"/>
      <c r="LY24" s="133"/>
      <c r="LZ24" s="133"/>
      <c r="MA24" s="133"/>
      <c r="MB24" s="133"/>
      <c r="MC24" s="133"/>
      <c r="MD24" s="133"/>
      <c r="ME24" s="133"/>
      <c r="MF24" s="133"/>
      <c r="MG24" s="133"/>
      <c r="MH24" s="133"/>
      <c r="MI24" s="133"/>
      <c r="MJ24" s="133"/>
      <c r="MK24" s="133"/>
      <c r="ML24" s="133"/>
      <c r="MM24" s="133"/>
      <c r="MN24" s="133"/>
      <c r="MO24" s="133"/>
      <c r="MP24" s="133"/>
      <c r="MQ24" s="133"/>
      <c r="MR24" s="133"/>
      <c r="MS24" s="133"/>
      <c r="MT24" s="133"/>
      <c r="MU24" s="133"/>
      <c r="MV24" s="133"/>
      <c r="MW24" s="133"/>
      <c r="MX24" s="133"/>
      <c r="MY24" s="133"/>
      <c r="MZ24" s="133"/>
      <c r="NA24" s="133"/>
      <c r="NB24" s="133"/>
      <c r="NC24" s="133"/>
      <c r="ND24" s="133"/>
      <c r="NE24" s="133"/>
      <c r="NF24" s="133"/>
      <c r="NG24" s="133"/>
      <c r="NH24" s="133"/>
      <c r="NI24" s="133"/>
      <c r="NJ24" s="133"/>
      <c r="NK24" s="133"/>
      <c r="NL24" s="133"/>
      <c r="NM24" s="133"/>
      <c r="NN24" s="133"/>
      <c r="NO24" s="133"/>
      <c r="NP24" s="133"/>
      <c r="NQ24" s="133"/>
      <c r="NR24" s="133"/>
      <c r="NS24" s="133"/>
      <c r="NT24" s="133"/>
      <c r="NU24" s="133"/>
      <c r="NV24" s="133"/>
      <c r="NW24" s="133"/>
      <c r="NX24" s="133"/>
      <c r="NY24" s="133"/>
      <c r="NZ24" s="133"/>
      <c r="OA24" s="133"/>
      <c r="OB24" s="133"/>
      <c r="OC24" s="133"/>
      <c r="OD24" s="133"/>
      <c r="OE24" s="133"/>
      <c r="OF24" s="133"/>
      <c r="OG24" s="133"/>
      <c r="OH24" s="133"/>
      <c r="OI24" s="133"/>
      <c r="OJ24" s="133"/>
      <c r="OK24" s="133"/>
      <c r="OL24" s="133"/>
      <c r="OM24" s="133"/>
      <c r="ON24" s="133"/>
      <c r="OO24" s="133"/>
      <c r="OP24" s="133"/>
      <c r="OQ24" s="133"/>
      <c r="OR24" s="133"/>
      <c r="OS24" s="133"/>
      <c r="OT24" s="133"/>
      <c r="OU24" s="133"/>
      <c r="OV24" s="133"/>
      <c r="OW24" s="133"/>
      <c r="OX24" s="133"/>
      <c r="OY24" s="133"/>
      <c r="OZ24" s="133"/>
      <c r="PA24" s="133"/>
      <c r="PB24" s="133"/>
      <c r="PC24" s="133"/>
      <c r="PD24" s="133"/>
      <c r="PE24" s="133"/>
      <c r="PF24" s="133"/>
      <c r="PG24" s="133"/>
      <c r="PH24" s="133"/>
      <c r="PI24" s="133"/>
      <c r="PJ24" s="133"/>
      <c r="PK24" s="133"/>
      <c r="PL24" s="133"/>
      <c r="PM24" s="133"/>
      <c r="PN24" s="133"/>
      <c r="PO24" s="133"/>
      <c r="PP24" s="133"/>
      <c r="PQ24" s="133"/>
      <c r="PR24" s="133"/>
      <c r="PS24" s="133"/>
      <c r="PT24" s="133"/>
      <c r="PU24" s="133"/>
      <c r="PV24" s="133"/>
      <c r="PW24" s="133"/>
      <c r="PX24" s="133"/>
      <c r="PY24" s="133"/>
      <c r="PZ24" s="133"/>
      <c r="QA24" s="133"/>
      <c r="QB24" s="133"/>
      <c r="QC24" s="133"/>
      <c r="QD24" s="133"/>
      <c r="QE24" s="133"/>
      <c r="QF24" s="133"/>
      <c r="QG24" s="133"/>
      <c r="QH24" s="133"/>
      <c r="QI24" s="133"/>
      <c r="QJ24" s="133"/>
      <c r="QK24" s="133"/>
      <c r="QL24" s="133"/>
      <c r="QM24" s="133"/>
      <c r="QN24" s="133"/>
      <c r="QO24" s="133"/>
      <c r="QP24" s="133"/>
      <c r="QQ24" s="133"/>
      <c r="QR24" s="133"/>
      <c r="QS24" s="133"/>
      <c r="QT24" s="133"/>
      <c r="QU24" s="133"/>
      <c r="QV24" s="133"/>
      <c r="QW24" s="133"/>
      <c r="QX24" s="133"/>
      <c r="QY24" s="133"/>
      <c r="QZ24" s="133"/>
      <c r="RA24" s="133"/>
      <c r="RB24" s="133"/>
      <c r="RC24" s="133"/>
      <c r="RD24" s="133"/>
      <c r="RE24" s="133"/>
      <c r="RF24" s="133"/>
      <c r="RG24" s="133"/>
      <c r="RH24" s="133"/>
      <c r="RI24" s="133"/>
      <c r="RJ24" s="133"/>
      <c r="RK24" s="133"/>
      <c r="RL24" s="133"/>
      <c r="RM24" s="133"/>
      <c r="RN24" s="133"/>
      <c r="RO24" s="133"/>
      <c r="RP24" s="133"/>
      <c r="RQ24" s="133"/>
      <c r="RR24" s="133"/>
      <c r="RS24" s="133"/>
      <c r="RT24" s="133"/>
      <c r="RU24" s="133"/>
      <c r="RV24" s="133"/>
      <c r="RW24" s="133"/>
      <c r="RX24" s="133"/>
      <c r="RY24" s="133"/>
      <c r="RZ24" s="133"/>
      <c r="SA24" s="133"/>
      <c r="SB24" s="133"/>
      <c r="SC24" s="133"/>
      <c r="SD24" s="133"/>
      <c r="SE24" s="133"/>
      <c r="SF24" s="133"/>
      <c r="SG24" s="133"/>
      <c r="SH24" s="133"/>
      <c r="SI24" s="133"/>
      <c r="SJ24" s="133"/>
      <c r="SK24" s="133"/>
      <c r="SL24" s="133"/>
      <c r="SM24" s="133"/>
      <c r="SN24" s="133"/>
      <c r="SO24" s="133"/>
      <c r="SP24" s="133"/>
      <c r="SQ24" s="133"/>
      <c r="SR24" s="133"/>
      <c r="SS24" s="133"/>
      <c r="ST24" s="133"/>
      <c r="SU24" s="133"/>
      <c r="SV24" s="133"/>
      <c r="SW24" s="133"/>
      <c r="SX24" s="133"/>
      <c r="SY24" s="133"/>
      <c r="SZ24" s="133"/>
      <c r="TA24" s="133"/>
      <c r="TB24" s="133"/>
      <c r="TC24" s="133"/>
      <c r="TD24" s="133"/>
      <c r="TE24" s="133"/>
      <c r="TF24" s="133"/>
      <c r="TG24" s="133"/>
      <c r="TH24" s="133"/>
      <c r="TI24" s="133"/>
      <c r="TJ24" s="133"/>
      <c r="TK24" s="133"/>
      <c r="TL24" s="133"/>
      <c r="TM24" s="133"/>
      <c r="TN24" s="133"/>
      <c r="TO24" s="133"/>
      <c r="TP24" s="133"/>
      <c r="TQ24" s="133"/>
      <c r="TR24" s="133"/>
      <c r="TS24" s="133"/>
      <c r="TT24" s="133"/>
      <c r="TU24" s="133"/>
      <c r="TV24" s="133"/>
      <c r="TW24" s="133"/>
      <c r="TX24" s="133"/>
      <c r="TY24" s="133"/>
      <c r="TZ24" s="133"/>
      <c r="UA24" s="133"/>
      <c r="UB24" s="133"/>
      <c r="UC24" s="133"/>
      <c r="UD24" s="133"/>
      <c r="UE24" s="133"/>
      <c r="UF24" s="133"/>
      <c r="UG24" s="133"/>
      <c r="UH24" s="133"/>
      <c r="UI24" s="133"/>
      <c r="UJ24" s="133"/>
      <c r="UK24" s="133"/>
      <c r="UL24" s="133"/>
      <c r="UM24" s="133"/>
      <c r="UN24" s="133"/>
      <c r="UO24" s="133"/>
      <c r="UP24" s="133"/>
      <c r="UQ24" s="133"/>
      <c r="UR24" s="133"/>
      <c r="US24" s="133"/>
      <c r="UT24" s="133"/>
      <c r="UU24" s="133"/>
      <c r="UV24" s="133"/>
      <c r="UW24" s="133"/>
      <c r="UX24" s="133"/>
      <c r="UY24" s="133"/>
      <c r="UZ24" s="133"/>
      <c r="VA24" s="133"/>
      <c r="VB24" s="133"/>
      <c r="VC24" s="133"/>
      <c r="VD24" s="133"/>
      <c r="VE24" s="133"/>
      <c r="VF24" s="133"/>
      <c r="VG24" s="133"/>
      <c r="VH24" s="133"/>
      <c r="VI24" s="133"/>
      <c r="VJ24" s="133"/>
      <c r="VK24" s="133"/>
      <c r="VL24" s="133"/>
      <c r="VM24" s="133"/>
      <c r="VN24" s="133"/>
      <c r="VO24" s="133"/>
      <c r="VP24" s="133"/>
      <c r="VQ24" s="133"/>
      <c r="VR24" s="133"/>
      <c r="VS24" s="133"/>
      <c r="VT24" s="133"/>
      <c r="VU24" s="133"/>
      <c r="VV24" s="133"/>
      <c r="VW24" s="133"/>
      <c r="VX24" s="133"/>
      <c r="VY24" s="133"/>
      <c r="VZ24" s="133"/>
      <c r="WA24" s="133"/>
      <c r="WB24" s="133"/>
      <c r="WC24" s="133"/>
      <c r="WD24" s="133"/>
      <c r="WE24" s="133"/>
      <c r="WF24" s="133"/>
      <c r="WG24" s="133"/>
      <c r="WH24" s="133"/>
      <c r="WI24" s="133"/>
      <c r="WJ24" s="133"/>
      <c r="WK24" s="133"/>
      <c r="WL24" s="133"/>
      <c r="WM24" s="133"/>
      <c r="WN24" s="133"/>
      <c r="WO24" s="133"/>
      <c r="WP24" s="133"/>
      <c r="WQ24" s="133"/>
      <c r="WR24" s="133"/>
      <c r="WS24" s="133"/>
      <c r="WT24" s="133"/>
      <c r="WU24" s="133"/>
      <c r="WV24" s="133"/>
      <c r="WW24" s="133"/>
      <c r="WX24" s="133"/>
      <c r="WY24" s="133"/>
      <c r="WZ24" s="133"/>
      <c r="XA24" s="133"/>
      <c r="XB24" s="133"/>
      <c r="XC24" s="133"/>
      <c r="XD24" s="133"/>
      <c r="XE24" s="133"/>
      <c r="XF24" s="133"/>
      <c r="XG24" s="133"/>
      <c r="XH24" s="133"/>
      <c r="XI24" s="133"/>
      <c r="XJ24" s="133"/>
      <c r="XK24" s="133"/>
      <c r="XL24" s="133"/>
      <c r="XM24" s="133"/>
      <c r="XN24" s="133"/>
      <c r="XO24" s="133"/>
      <c r="XP24" s="133"/>
      <c r="XQ24" s="133"/>
      <c r="XR24" s="133"/>
      <c r="XS24" s="133"/>
      <c r="XT24" s="133"/>
      <c r="XU24" s="133"/>
      <c r="XV24" s="133"/>
      <c r="XW24" s="133"/>
      <c r="XX24" s="133"/>
      <c r="XY24" s="133"/>
      <c r="XZ24" s="133"/>
      <c r="YA24" s="133"/>
      <c r="YB24" s="133"/>
      <c r="YC24" s="133"/>
      <c r="YD24" s="133"/>
      <c r="YE24" s="133"/>
      <c r="YF24" s="133"/>
      <c r="YG24" s="133"/>
      <c r="YH24" s="133"/>
      <c r="YI24" s="133"/>
      <c r="YJ24" s="133"/>
      <c r="YK24" s="133"/>
      <c r="YL24" s="133"/>
      <c r="YM24" s="133"/>
      <c r="YN24" s="133"/>
      <c r="YO24" s="133"/>
      <c r="YP24" s="133"/>
      <c r="YQ24" s="133"/>
      <c r="YR24" s="133"/>
      <c r="YS24" s="133"/>
      <c r="YT24" s="133"/>
      <c r="YU24" s="133"/>
      <c r="YV24" s="133"/>
      <c r="YW24" s="133"/>
      <c r="YX24" s="133"/>
      <c r="YY24" s="133"/>
      <c r="YZ24" s="133"/>
      <c r="ZA24" s="133"/>
      <c r="ZB24" s="133"/>
      <c r="ZC24" s="133"/>
      <c r="ZD24" s="133"/>
      <c r="ZE24" s="133"/>
      <c r="ZF24" s="133"/>
      <c r="ZG24" s="133"/>
      <c r="ZH24" s="133"/>
      <c r="ZI24" s="133"/>
      <c r="ZJ24" s="133"/>
      <c r="ZK24" s="133"/>
      <c r="ZL24" s="133"/>
      <c r="ZM24" s="133"/>
      <c r="ZN24" s="133"/>
      <c r="ZO24" s="133"/>
      <c r="ZP24" s="133"/>
      <c r="ZQ24" s="133"/>
      <c r="ZR24" s="133"/>
      <c r="ZS24" s="133"/>
      <c r="ZT24" s="133"/>
      <c r="ZU24" s="133"/>
      <c r="ZV24" s="133"/>
      <c r="ZW24" s="133"/>
      <c r="ZX24" s="133"/>
      <c r="ZY24" s="133"/>
      <c r="ZZ24" s="133"/>
      <c r="AAA24" s="133"/>
      <c r="AAB24" s="133"/>
      <c r="AAC24" s="133"/>
      <c r="AAD24" s="133"/>
      <c r="AAE24" s="133"/>
      <c r="AAF24" s="133"/>
      <c r="AAG24" s="133"/>
      <c r="AAH24" s="133"/>
      <c r="AAI24" s="133"/>
      <c r="AAJ24" s="133"/>
      <c r="AAK24" s="133"/>
      <c r="AAL24" s="133"/>
      <c r="AAM24" s="133"/>
      <c r="AAN24" s="133"/>
      <c r="AAO24" s="133"/>
      <c r="AAP24" s="133"/>
      <c r="AAQ24" s="133"/>
      <c r="AAR24" s="133"/>
      <c r="AAS24" s="133"/>
      <c r="AAT24" s="133"/>
      <c r="AAU24" s="133"/>
      <c r="AAV24" s="133"/>
      <c r="AAW24" s="133"/>
      <c r="AAX24" s="133"/>
      <c r="AAY24" s="133"/>
      <c r="AAZ24" s="133"/>
      <c r="ABA24" s="133"/>
      <c r="ABB24" s="133"/>
      <c r="ABC24" s="133"/>
      <c r="ABD24" s="133"/>
      <c r="ABE24" s="133"/>
      <c r="ABF24" s="133"/>
      <c r="ABG24" s="133"/>
      <c r="ABH24" s="133"/>
      <c r="ABI24" s="133"/>
      <c r="ABJ24" s="133"/>
      <c r="ABK24" s="133"/>
      <c r="ABL24" s="133"/>
      <c r="ABM24" s="133"/>
      <c r="ABN24" s="133"/>
      <c r="ABO24" s="133"/>
      <c r="ABP24" s="133"/>
      <c r="ABQ24" s="133"/>
      <c r="ABR24" s="133"/>
      <c r="ABS24" s="133"/>
      <c r="ABT24" s="133"/>
      <c r="ABU24" s="133"/>
      <c r="ABV24" s="133"/>
      <c r="ABW24" s="133"/>
      <c r="ABX24" s="133"/>
      <c r="ABY24" s="133"/>
      <c r="ABZ24" s="133"/>
      <c r="ACA24" s="133"/>
      <c r="ACB24" s="133"/>
      <c r="ACC24" s="133"/>
      <c r="ACD24" s="133"/>
      <c r="ACE24" s="133"/>
      <c r="ACF24" s="133"/>
      <c r="ACG24" s="133"/>
      <c r="ACH24" s="133"/>
      <c r="ACI24" s="133"/>
      <c r="ACJ24" s="133"/>
      <c r="ACK24" s="133"/>
      <c r="ACL24" s="133"/>
      <c r="ACM24" s="133"/>
      <c r="ACN24" s="133"/>
      <c r="ACO24" s="133"/>
      <c r="ACP24" s="133"/>
      <c r="ACQ24" s="133"/>
      <c r="ACR24" s="133"/>
      <c r="ACS24" s="133"/>
      <c r="ACT24" s="133"/>
      <c r="ACU24" s="133"/>
      <c r="ACV24" s="133"/>
      <c r="ACW24" s="133"/>
      <c r="ACX24" s="133"/>
      <c r="ACY24" s="133"/>
      <c r="ACZ24" s="133"/>
      <c r="ADA24" s="133"/>
      <c r="ADB24" s="133"/>
      <c r="ADC24" s="133"/>
      <c r="ADD24" s="133"/>
      <c r="ADE24" s="133"/>
      <c r="ADF24" s="133"/>
      <c r="ADG24" s="133"/>
      <c r="ADH24" s="133"/>
      <c r="ADI24" s="133"/>
      <c r="ADJ24" s="133"/>
      <c r="ADK24" s="133"/>
      <c r="ADL24" s="133"/>
      <c r="ADM24" s="133"/>
      <c r="ADN24" s="133"/>
      <c r="ADO24" s="133"/>
      <c r="ADP24" s="133"/>
      <c r="ADQ24" s="133"/>
      <c r="ADR24" s="133"/>
      <c r="ADS24" s="133"/>
      <c r="ADT24" s="133"/>
      <c r="ADU24" s="133"/>
      <c r="ADV24" s="133"/>
      <c r="ADW24" s="133"/>
      <c r="ADX24" s="133"/>
      <c r="ADY24" s="133"/>
      <c r="ADZ24" s="133"/>
      <c r="AEA24" s="133"/>
      <c r="AEB24" s="133"/>
      <c r="AEC24" s="133"/>
      <c r="AED24" s="133"/>
      <c r="AEE24" s="133"/>
      <c r="AEF24" s="133"/>
      <c r="AEG24" s="133"/>
      <c r="AEH24" s="133"/>
      <c r="AEI24" s="133"/>
      <c r="AEJ24" s="133"/>
      <c r="AEK24" s="133"/>
      <c r="AEL24" s="133"/>
      <c r="AEM24" s="133"/>
      <c r="AEN24" s="133"/>
      <c r="AEO24" s="133"/>
      <c r="AEP24" s="133"/>
      <c r="AEQ24" s="133"/>
      <c r="AER24" s="133"/>
      <c r="AES24" s="133"/>
      <c r="AET24" s="133"/>
      <c r="AEU24" s="133"/>
      <c r="AEV24" s="133"/>
      <c r="AEW24" s="133"/>
      <c r="AEX24" s="133"/>
      <c r="AEY24" s="133"/>
      <c r="AEZ24" s="133"/>
      <c r="AFA24" s="133"/>
      <c r="AFB24" s="133"/>
      <c r="AFC24" s="133"/>
      <c r="AFD24" s="133"/>
      <c r="AFE24" s="133"/>
      <c r="AFF24" s="133"/>
      <c r="AFG24" s="133"/>
      <c r="AFH24" s="133"/>
      <c r="AFI24" s="133"/>
      <c r="AFJ24" s="133"/>
      <c r="AFK24" s="133"/>
      <c r="AFL24" s="133"/>
      <c r="AFM24" s="133"/>
      <c r="AFN24" s="133"/>
      <c r="AFO24" s="133"/>
      <c r="AFP24" s="133"/>
      <c r="AFQ24" s="133"/>
      <c r="AFR24" s="133"/>
      <c r="AFS24" s="133"/>
      <c r="AFT24" s="133"/>
      <c r="AFU24" s="133"/>
      <c r="AFV24" s="133"/>
      <c r="AFW24" s="133"/>
      <c r="AFX24" s="133"/>
      <c r="AFY24" s="133"/>
      <c r="AFZ24" s="133"/>
      <c r="AGA24" s="133"/>
      <c r="AGB24" s="133"/>
      <c r="AGC24" s="133"/>
      <c r="AGD24" s="133"/>
      <c r="AGE24" s="133"/>
      <c r="AGF24" s="133"/>
      <c r="AGG24" s="133"/>
      <c r="AGH24" s="133"/>
      <c r="AGI24" s="133"/>
      <c r="AGJ24" s="133"/>
      <c r="AGK24" s="133"/>
      <c r="AGL24" s="133"/>
      <c r="AGM24" s="133"/>
      <c r="AGN24" s="133"/>
      <c r="AGO24" s="133"/>
      <c r="AGP24" s="133"/>
      <c r="AGQ24" s="133"/>
      <c r="AGR24" s="133"/>
      <c r="AGS24" s="133"/>
      <c r="AGT24" s="133"/>
      <c r="AGU24" s="133"/>
      <c r="AGV24" s="133"/>
      <c r="AGW24" s="133"/>
      <c r="AGX24" s="133"/>
      <c r="AGY24" s="133"/>
      <c r="AGZ24" s="133"/>
      <c r="AHA24" s="133"/>
      <c r="AHB24" s="133"/>
      <c r="AHC24" s="133"/>
      <c r="AHD24" s="133"/>
      <c r="AHE24" s="133"/>
      <c r="AHF24" s="133"/>
      <c r="AHG24" s="133"/>
      <c r="AHH24" s="133"/>
      <c r="AHI24" s="133"/>
      <c r="AHJ24" s="133"/>
      <c r="AHK24" s="133"/>
      <c r="AHL24" s="133"/>
      <c r="AHM24" s="133"/>
      <c r="AHN24" s="133"/>
      <c r="AHO24" s="133"/>
      <c r="AHP24" s="133"/>
      <c r="AHQ24" s="133"/>
      <c r="AHR24" s="133"/>
      <c r="AHS24" s="133"/>
      <c r="AHT24" s="133"/>
      <c r="AHU24" s="133"/>
      <c r="AHV24" s="133"/>
      <c r="AHW24" s="133"/>
      <c r="AHX24" s="133"/>
      <c r="AHY24" s="133"/>
      <c r="AHZ24" s="133"/>
      <c r="AIA24" s="133"/>
      <c r="AIB24" s="133"/>
      <c r="AIC24" s="133"/>
      <c r="AID24" s="133"/>
      <c r="AIE24" s="133"/>
      <c r="AIF24" s="133"/>
      <c r="AIG24" s="133"/>
      <c r="AIH24" s="133"/>
      <c r="AII24" s="133"/>
      <c r="AIJ24" s="133"/>
      <c r="AIK24" s="133"/>
      <c r="AIL24" s="133"/>
      <c r="AIM24" s="133"/>
      <c r="AIN24" s="133"/>
      <c r="AIO24" s="133"/>
      <c r="AIP24" s="133"/>
      <c r="AIQ24" s="133"/>
      <c r="AIR24" s="133"/>
      <c r="AIS24" s="133"/>
      <c r="AIT24" s="133"/>
      <c r="AIU24" s="133"/>
      <c r="AIV24" s="133"/>
      <c r="AIW24" s="133"/>
      <c r="AIX24" s="133"/>
      <c r="AIY24" s="133"/>
      <c r="AIZ24" s="133"/>
      <c r="AJA24" s="133"/>
      <c r="AJB24" s="133"/>
      <c r="AJC24" s="133"/>
      <c r="AJD24" s="133"/>
      <c r="AJE24" s="133"/>
      <c r="AJF24" s="133"/>
      <c r="AJG24" s="133"/>
      <c r="AJH24" s="133"/>
      <c r="AJI24" s="133"/>
      <c r="AJJ24" s="133"/>
      <c r="AJK24" s="133"/>
      <c r="AJL24" s="133"/>
      <c r="AJM24" s="133"/>
      <c r="AJN24" s="133"/>
      <c r="AJO24" s="133"/>
      <c r="AJP24" s="133"/>
      <c r="AJQ24" s="133"/>
      <c r="AJR24" s="133"/>
      <c r="AJS24" s="133"/>
      <c r="AJT24" s="133"/>
      <c r="AJU24" s="133"/>
      <c r="AJV24" s="133"/>
      <c r="AJW24" s="133"/>
      <c r="AJX24" s="133"/>
      <c r="AJY24" s="133"/>
      <c r="AJZ24" s="133"/>
      <c r="AKA24" s="133"/>
      <c r="AKB24" s="133"/>
      <c r="AKC24" s="133"/>
      <c r="AKD24" s="133"/>
      <c r="AKE24" s="133"/>
      <c r="AKF24" s="133"/>
      <c r="AKG24" s="133"/>
      <c r="AKH24" s="133"/>
      <c r="AKI24" s="133"/>
      <c r="AKJ24" s="133"/>
      <c r="AKK24" s="133"/>
      <c r="AKL24" s="133"/>
      <c r="AKM24" s="133"/>
      <c r="AKN24" s="133"/>
      <c r="AKO24" s="133"/>
      <c r="AKP24" s="133"/>
      <c r="AKQ24" s="133"/>
      <c r="AKR24" s="133"/>
      <c r="AKS24" s="133"/>
      <c r="AKT24" s="133"/>
      <c r="AKU24" s="133"/>
      <c r="AKV24" s="133"/>
      <c r="AKW24" s="133"/>
      <c r="AKX24" s="133"/>
      <c r="AKY24" s="133"/>
      <c r="AKZ24" s="133"/>
      <c r="ALA24" s="133"/>
      <c r="ALB24" s="133"/>
      <c r="ALC24" s="133"/>
      <c r="ALD24" s="133"/>
      <c r="ALE24" s="133"/>
      <c r="ALF24" s="133"/>
      <c r="ALG24" s="133"/>
      <c r="ALH24" s="133"/>
      <c r="ALI24" s="133"/>
      <c r="ALJ24" s="133"/>
      <c r="ALK24" s="133"/>
      <c r="ALL24" s="133"/>
      <c r="ALM24" s="133"/>
      <c r="ALN24" s="133"/>
      <c r="ALO24" s="133"/>
      <c r="ALP24" s="133"/>
      <c r="ALQ24" s="133"/>
      <c r="ALR24" s="133"/>
      <c r="ALS24" s="133"/>
      <c r="ALT24" s="133"/>
      <c r="ALU24" s="133"/>
      <c r="ALV24" s="133"/>
      <c r="ALW24" s="133"/>
      <c r="ALX24" s="133"/>
      <c r="ALY24" s="133"/>
      <c r="ALZ24" s="133"/>
    </row>
    <row r="25" spans="1:1020" s="127" customFormat="1">
      <c r="A25" s="250">
        <v>11</v>
      </c>
      <c r="B25" s="253" t="s">
        <v>293</v>
      </c>
      <c r="C25" s="187">
        <f>Orçamento!$N$124</f>
        <v>1121529.5487000002</v>
      </c>
      <c r="D25" s="145">
        <f t="shared" ref="D25:R25" si="8">$C25*D26</f>
        <v>0</v>
      </c>
      <c r="E25" s="146">
        <f t="shared" si="8"/>
        <v>0</v>
      </c>
      <c r="F25" s="146">
        <f t="shared" si="8"/>
        <v>0</v>
      </c>
      <c r="G25" s="139">
        <f t="shared" si="8"/>
        <v>112152.95487000002</v>
      </c>
      <c r="H25" s="139">
        <f t="shared" si="8"/>
        <v>168229.43230500002</v>
      </c>
      <c r="I25" s="146">
        <f t="shared" si="8"/>
        <v>0</v>
      </c>
      <c r="J25" s="146">
        <f t="shared" si="8"/>
        <v>0</v>
      </c>
      <c r="K25" s="146">
        <f t="shared" si="8"/>
        <v>0</v>
      </c>
      <c r="L25" s="139">
        <f t="shared" si="8"/>
        <v>112152.95487000002</v>
      </c>
      <c r="M25" s="146">
        <f t="shared" si="8"/>
        <v>0</v>
      </c>
      <c r="N25" s="139">
        <f t="shared" si="8"/>
        <v>280382.38717500004</v>
      </c>
      <c r="O25" s="139">
        <f t="shared" si="8"/>
        <v>336458.86461000005</v>
      </c>
      <c r="P25" s="139">
        <f t="shared" si="8"/>
        <v>0</v>
      </c>
      <c r="Q25" s="139">
        <f t="shared" si="8"/>
        <v>0</v>
      </c>
      <c r="R25" s="140">
        <f t="shared" si="8"/>
        <v>112152.95487000002</v>
      </c>
      <c r="AMA25" s="128"/>
      <c r="AMB25" s="128"/>
      <c r="AMC25" s="128"/>
      <c r="AMD25" s="128"/>
      <c r="AME25" s="128"/>
      <c r="AMF25" s="128"/>
    </row>
    <row r="26" spans="1:1020" s="127" customFormat="1">
      <c r="A26" s="250"/>
      <c r="B26" s="253"/>
      <c r="C26" s="186">
        <f>SUM(D26:R26)</f>
        <v>0.99999999999999989</v>
      </c>
      <c r="D26" s="148">
        <v>0</v>
      </c>
      <c r="E26" s="149">
        <v>0</v>
      </c>
      <c r="F26" s="149">
        <v>0</v>
      </c>
      <c r="G26" s="136">
        <v>0.1</v>
      </c>
      <c r="H26" s="136">
        <v>0.15</v>
      </c>
      <c r="I26" s="149">
        <v>0</v>
      </c>
      <c r="J26" s="149">
        <v>0</v>
      </c>
      <c r="K26" s="149">
        <v>0</v>
      </c>
      <c r="L26" s="136">
        <v>0.1</v>
      </c>
      <c r="M26" s="149">
        <v>0</v>
      </c>
      <c r="N26" s="136">
        <v>0.25</v>
      </c>
      <c r="O26" s="136">
        <v>0.3</v>
      </c>
      <c r="P26" s="149">
        <v>0</v>
      </c>
      <c r="Q26" s="149">
        <v>0</v>
      </c>
      <c r="R26" s="137">
        <v>0.1</v>
      </c>
      <c r="AMA26" s="128"/>
      <c r="AMB26" s="128"/>
      <c r="AMC26" s="128"/>
      <c r="AMD26" s="128"/>
      <c r="AME26" s="128"/>
      <c r="AMF26" s="128"/>
    </row>
    <row r="27" spans="1:1020" s="128" customFormat="1">
      <c r="A27" s="256">
        <v>12</v>
      </c>
      <c r="B27" s="258" t="s">
        <v>519</v>
      </c>
      <c r="C27" s="188">
        <f>Orçamento!$N$217</f>
        <v>7940847.7588994401</v>
      </c>
      <c r="D27" s="151">
        <f t="shared" ref="D27:R27" si="9">$C27*D28</f>
        <v>0</v>
      </c>
      <c r="E27" s="142">
        <f t="shared" si="9"/>
        <v>0</v>
      </c>
      <c r="F27" s="142">
        <f t="shared" si="9"/>
        <v>0</v>
      </c>
      <c r="G27" s="142">
        <f t="shared" si="9"/>
        <v>0</v>
      </c>
      <c r="H27" s="152">
        <f t="shared" si="9"/>
        <v>1429352.5966018992</v>
      </c>
      <c r="I27" s="152">
        <f t="shared" si="9"/>
        <v>952901.73106793279</v>
      </c>
      <c r="J27" s="152">
        <f t="shared" si="9"/>
        <v>794084.77588994405</v>
      </c>
      <c r="K27" s="152">
        <f t="shared" si="9"/>
        <v>1588169.5517798881</v>
      </c>
      <c r="L27" s="142">
        <f t="shared" si="9"/>
        <v>0</v>
      </c>
      <c r="M27" s="142">
        <f t="shared" si="9"/>
        <v>0</v>
      </c>
      <c r="N27" s="152">
        <f t="shared" si="9"/>
        <v>1191127.163834916</v>
      </c>
      <c r="O27" s="152">
        <f t="shared" si="9"/>
        <v>1191127.163834916</v>
      </c>
      <c r="P27" s="152">
        <f t="shared" si="9"/>
        <v>794084.77588994405</v>
      </c>
      <c r="Q27" s="142">
        <f t="shared" si="9"/>
        <v>0</v>
      </c>
      <c r="R27" s="143">
        <f t="shared" si="9"/>
        <v>0</v>
      </c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3"/>
      <c r="DA27" s="133"/>
      <c r="DB27" s="133"/>
      <c r="DC27" s="133"/>
      <c r="DD27" s="133"/>
      <c r="DE27" s="133"/>
      <c r="DF27" s="133"/>
      <c r="DG27" s="133"/>
      <c r="DH27" s="133"/>
      <c r="DI27" s="133"/>
      <c r="DJ27" s="133"/>
      <c r="DK27" s="133"/>
      <c r="DL27" s="133"/>
      <c r="DM27" s="133"/>
      <c r="DN27" s="133"/>
      <c r="DO27" s="133"/>
      <c r="DP27" s="133"/>
      <c r="DQ27" s="133"/>
      <c r="DR27" s="133"/>
      <c r="DS27" s="133"/>
      <c r="DT27" s="133"/>
      <c r="DU27" s="133"/>
      <c r="DV27" s="133"/>
      <c r="DW27" s="133"/>
      <c r="DX27" s="133"/>
      <c r="DY27" s="133"/>
      <c r="DZ27" s="133"/>
      <c r="EA27" s="133"/>
      <c r="EB27" s="133"/>
      <c r="EC27" s="133"/>
      <c r="ED27" s="133"/>
      <c r="EE27" s="133"/>
      <c r="EF27" s="133"/>
      <c r="EG27" s="133"/>
      <c r="EH27" s="133"/>
      <c r="EI27" s="133"/>
      <c r="EJ27" s="133"/>
      <c r="EK27" s="133"/>
      <c r="EL27" s="133"/>
      <c r="EM27" s="133"/>
      <c r="EN27" s="133"/>
      <c r="EO27" s="133"/>
      <c r="EP27" s="133"/>
      <c r="EQ27" s="133"/>
      <c r="ER27" s="133"/>
      <c r="ES27" s="133"/>
      <c r="ET27" s="133"/>
      <c r="EU27" s="133"/>
      <c r="EV27" s="133"/>
      <c r="EW27" s="133"/>
      <c r="EX27" s="133"/>
      <c r="EY27" s="133"/>
      <c r="EZ27" s="133"/>
      <c r="FA27" s="133"/>
      <c r="FB27" s="133"/>
      <c r="FC27" s="133"/>
      <c r="FD27" s="133"/>
      <c r="FE27" s="133"/>
      <c r="FF27" s="133"/>
      <c r="FG27" s="133"/>
      <c r="FH27" s="133"/>
      <c r="FI27" s="133"/>
      <c r="FJ27" s="133"/>
      <c r="FK27" s="133"/>
      <c r="FL27" s="133"/>
      <c r="FM27" s="133"/>
      <c r="FN27" s="133"/>
      <c r="FO27" s="133"/>
      <c r="FP27" s="133"/>
      <c r="FQ27" s="133"/>
      <c r="FR27" s="133"/>
      <c r="FS27" s="133"/>
      <c r="FT27" s="133"/>
      <c r="FU27" s="133"/>
      <c r="FV27" s="133"/>
      <c r="FW27" s="133"/>
      <c r="FX27" s="133"/>
      <c r="FY27" s="133"/>
      <c r="FZ27" s="133"/>
      <c r="GA27" s="133"/>
      <c r="GB27" s="133"/>
      <c r="GC27" s="133"/>
      <c r="GD27" s="133"/>
      <c r="GE27" s="133"/>
      <c r="GF27" s="133"/>
      <c r="GG27" s="133"/>
      <c r="GH27" s="133"/>
      <c r="GI27" s="133"/>
      <c r="GJ27" s="133"/>
      <c r="GK27" s="133"/>
      <c r="GL27" s="133"/>
      <c r="GM27" s="133"/>
      <c r="GN27" s="133"/>
      <c r="GO27" s="133"/>
      <c r="GP27" s="133"/>
      <c r="GQ27" s="133"/>
      <c r="GR27" s="133"/>
      <c r="GS27" s="133"/>
      <c r="GT27" s="133"/>
      <c r="GU27" s="133"/>
      <c r="GV27" s="133"/>
      <c r="GW27" s="133"/>
      <c r="GX27" s="133"/>
      <c r="GY27" s="133"/>
      <c r="GZ27" s="133"/>
      <c r="HA27" s="133"/>
      <c r="HB27" s="133"/>
      <c r="HC27" s="133"/>
      <c r="HD27" s="133"/>
      <c r="HE27" s="133"/>
      <c r="HF27" s="133"/>
      <c r="HG27" s="133"/>
      <c r="HH27" s="133"/>
      <c r="HI27" s="133"/>
      <c r="HJ27" s="133"/>
      <c r="HK27" s="133"/>
      <c r="HL27" s="133"/>
      <c r="HM27" s="133"/>
      <c r="HN27" s="133"/>
      <c r="HO27" s="133"/>
      <c r="HP27" s="133"/>
      <c r="HQ27" s="133"/>
      <c r="HR27" s="133"/>
      <c r="HS27" s="133"/>
      <c r="HT27" s="133"/>
      <c r="HU27" s="133"/>
      <c r="HV27" s="133"/>
      <c r="HW27" s="133"/>
      <c r="HX27" s="133"/>
      <c r="HY27" s="133"/>
      <c r="HZ27" s="133"/>
      <c r="IA27" s="133"/>
      <c r="IB27" s="133"/>
      <c r="IC27" s="133"/>
      <c r="ID27" s="133"/>
      <c r="IE27" s="133"/>
      <c r="IF27" s="133"/>
      <c r="IG27" s="133"/>
      <c r="IH27" s="133"/>
      <c r="II27" s="133"/>
      <c r="IJ27" s="133"/>
      <c r="IK27" s="133"/>
      <c r="IL27" s="133"/>
      <c r="IM27" s="133"/>
      <c r="IN27" s="133"/>
      <c r="IO27" s="133"/>
      <c r="IP27" s="133"/>
      <c r="IQ27" s="133"/>
      <c r="IR27" s="133"/>
      <c r="IS27" s="133"/>
      <c r="IT27" s="133"/>
      <c r="IU27" s="133"/>
      <c r="IV27" s="133"/>
      <c r="IW27" s="133"/>
      <c r="IX27" s="133"/>
      <c r="IY27" s="133"/>
      <c r="IZ27" s="133"/>
      <c r="JA27" s="133"/>
      <c r="JB27" s="133"/>
      <c r="JC27" s="133"/>
      <c r="JD27" s="133"/>
      <c r="JE27" s="133"/>
      <c r="JF27" s="133"/>
      <c r="JG27" s="133"/>
      <c r="JH27" s="133"/>
      <c r="JI27" s="133"/>
      <c r="JJ27" s="133"/>
      <c r="JK27" s="133"/>
      <c r="JL27" s="133"/>
      <c r="JM27" s="133"/>
      <c r="JN27" s="133"/>
      <c r="JO27" s="133"/>
      <c r="JP27" s="133"/>
      <c r="JQ27" s="133"/>
      <c r="JR27" s="133"/>
      <c r="JS27" s="133"/>
      <c r="JT27" s="133"/>
      <c r="JU27" s="133"/>
      <c r="JV27" s="133"/>
      <c r="JW27" s="133"/>
      <c r="JX27" s="133"/>
      <c r="JY27" s="133"/>
      <c r="JZ27" s="133"/>
      <c r="KA27" s="133"/>
      <c r="KB27" s="133"/>
      <c r="KC27" s="133"/>
      <c r="KD27" s="133"/>
      <c r="KE27" s="133"/>
      <c r="KF27" s="133"/>
      <c r="KG27" s="133"/>
      <c r="KH27" s="133"/>
      <c r="KI27" s="133"/>
      <c r="KJ27" s="133"/>
      <c r="KK27" s="133"/>
      <c r="KL27" s="133"/>
      <c r="KM27" s="133"/>
      <c r="KN27" s="133"/>
      <c r="KO27" s="133"/>
      <c r="KP27" s="133"/>
      <c r="KQ27" s="133"/>
      <c r="KR27" s="133"/>
      <c r="KS27" s="133"/>
      <c r="KT27" s="133"/>
      <c r="KU27" s="133"/>
      <c r="KV27" s="133"/>
      <c r="KW27" s="133"/>
      <c r="KX27" s="133"/>
      <c r="KY27" s="133"/>
      <c r="KZ27" s="133"/>
      <c r="LA27" s="133"/>
      <c r="LB27" s="133"/>
      <c r="LC27" s="133"/>
      <c r="LD27" s="133"/>
      <c r="LE27" s="133"/>
      <c r="LF27" s="133"/>
      <c r="LG27" s="133"/>
      <c r="LH27" s="133"/>
      <c r="LI27" s="133"/>
      <c r="LJ27" s="133"/>
      <c r="LK27" s="133"/>
      <c r="LL27" s="133"/>
      <c r="LM27" s="133"/>
      <c r="LN27" s="133"/>
      <c r="LO27" s="133"/>
      <c r="LP27" s="133"/>
      <c r="LQ27" s="133"/>
      <c r="LR27" s="133"/>
      <c r="LS27" s="133"/>
      <c r="LT27" s="133"/>
      <c r="LU27" s="133"/>
      <c r="LV27" s="133"/>
      <c r="LW27" s="133"/>
      <c r="LX27" s="133"/>
      <c r="LY27" s="133"/>
      <c r="LZ27" s="133"/>
      <c r="MA27" s="133"/>
      <c r="MB27" s="133"/>
      <c r="MC27" s="133"/>
      <c r="MD27" s="133"/>
      <c r="ME27" s="133"/>
      <c r="MF27" s="133"/>
      <c r="MG27" s="133"/>
      <c r="MH27" s="133"/>
      <c r="MI27" s="133"/>
      <c r="MJ27" s="133"/>
      <c r="MK27" s="133"/>
      <c r="ML27" s="133"/>
      <c r="MM27" s="133"/>
      <c r="MN27" s="133"/>
      <c r="MO27" s="133"/>
      <c r="MP27" s="133"/>
      <c r="MQ27" s="133"/>
      <c r="MR27" s="133"/>
      <c r="MS27" s="133"/>
      <c r="MT27" s="133"/>
      <c r="MU27" s="133"/>
      <c r="MV27" s="133"/>
      <c r="MW27" s="133"/>
      <c r="MX27" s="133"/>
      <c r="MY27" s="133"/>
      <c r="MZ27" s="133"/>
      <c r="NA27" s="133"/>
      <c r="NB27" s="133"/>
      <c r="NC27" s="133"/>
      <c r="ND27" s="133"/>
      <c r="NE27" s="133"/>
      <c r="NF27" s="133"/>
      <c r="NG27" s="133"/>
      <c r="NH27" s="133"/>
      <c r="NI27" s="133"/>
      <c r="NJ27" s="133"/>
      <c r="NK27" s="133"/>
      <c r="NL27" s="133"/>
      <c r="NM27" s="133"/>
      <c r="NN27" s="133"/>
      <c r="NO27" s="133"/>
      <c r="NP27" s="133"/>
      <c r="NQ27" s="133"/>
      <c r="NR27" s="133"/>
      <c r="NS27" s="133"/>
      <c r="NT27" s="133"/>
      <c r="NU27" s="133"/>
      <c r="NV27" s="133"/>
      <c r="NW27" s="133"/>
      <c r="NX27" s="133"/>
      <c r="NY27" s="133"/>
      <c r="NZ27" s="133"/>
      <c r="OA27" s="133"/>
      <c r="OB27" s="133"/>
      <c r="OC27" s="133"/>
      <c r="OD27" s="133"/>
      <c r="OE27" s="133"/>
      <c r="OF27" s="133"/>
      <c r="OG27" s="133"/>
      <c r="OH27" s="133"/>
      <c r="OI27" s="133"/>
      <c r="OJ27" s="133"/>
      <c r="OK27" s="133"/>
      <c r="OL27" s="133"/>
      <c r="OM27" s="133"/>
      <c r="ON27" s="133"/>
      <c r="OO27" s="133"/>
      <c r="OP27" s="133"/>
      <c r="OQ27" s="133"/>
      <c r="OR27" s="133"/>
      <c r="OS27" s="133"/>
      <c r="OT27" s="133"/>
      <c r="OU27" s="133"/>
      <c r="OV27" s="133"/>
      <c r="OW27" s="133"/>
      <c r="OX27" s="133"/>
      <c r="OY27" s="133"/>
      <c r="OZ27" s="133"/>
      <c r="PA27" s="133"/>
      <c r="PB27" s="133"/>
      <c r="PC27" s="133"/>
      <c r="PD27" s="133"/>
      <c r="PE27" s="133"/>
      <c r="PF27" s="133"/>
      <c r="PG27" s="133"/>
      <c r="PH27" s="133"/>
      <c r="PI27" s="133"/>
      <c r="PJ27" s="133"/>
      <c r="PK27" s="133"/>
      <c r="PL27" s="133"/>
      <c r="PM27" s="133"/>
      <c r="PN27" s="133"/>
      <c r="PO27" s="133"/>
      <c r="PP27" s="133"/>
      <c r="PQ27" s="133"/>
      <c r="PR27" s="133"/>
      <c r="PS27" s="133"/>
      <c r="PT27" s="133"/>
      <c r="PU27" s="133"/>
      <c r="PV27" s="133"/>
      <c r="PW27" s="133"/>
      <c r="PX27" s="133"/>
      <c r="PY27" s="133"/>
      <c r="PZ27" s="133"/>
      <c r="QA27" s="133"/>
      <c r="QB27" s="133"/>
      <c r="QC27" s="133"/>
      <c r="QD27" s="133"/>
      <c r="QE27" s="133"/>
      <c r="QF27" s="133"/>
      <c r="QG27" s="133"/>
      <c r="QH27" s="133"/>
      <c r="QI27" s="133"/>
      <c r="QJ27" s="133"/>
      <c r="QK27" s="133"/>
      <c r="QL27" s="133"/>
      <c r="QM27" s="133"/>
      <c r="QN27" s="133"/>
      <c r="QO27" s="133"/>
      <c r="QP27" s="133"/>
      <c r="QQ27" s="133"/>
      <c r="QR27" s="133"/>
      <c r="QS27" s="133"/>
      <c r="QT27" s="133"/>
      <c r="QU27" s="133"/>
      <c r="QV27" s="133"/>
      <c r="QW27" s="133"/>
      <c r="QX27" s="133"/>
      <c r="QY27" s="133"/>
      <c r="QZ27" s="133"/>
      <c r="RA27" s="133"/>
      <c r="RB27" s="133"/>
      <c r="RC27" s="133"/>
      <c r="RD27" s="133"/>
      <c r="RE27" s="133"/>
      <c r="RF27" s="133"/>
      <c r="RG27" s="133"/>
      <c r="RH27" s="133"/>
      <c r="RI27" s="133"/>
      <c r="RJ27" s="133"/>
      <c r="RK27" s="133"/>
      <c r="RL27" s="133"/>
      <c r="RM27" s="133"/>
      <c r="RN27" s="133"/>
      <c r="RO27" s="133"/>
      <c r="RP27" s="133"/>
      <c r="RQ27" s="133"/>
      <c r="RR27" s="133"/>
      <c r="RS27" s="133"/>
      <c r="RT27" s="133"/>
      <c r="RU27" s="133"/>
      <c r="RV27" s="133"/>
      <c r="RW27" s="133"/>
      <c r="RX27" s="133"/>
      <c r="RY27" s="133"/>
      <c r="RZ27" s="133"/>
      <c r="SA27" s="133"/>
      <c r="SB27" s="133"/>
      <c r="SC27" s="133"/>
      <c r="SD27" s="133"/>
      <c r="SE27" s="133"/>
      <c r="SF27" s="133"/>
      <c r="SG27" s="133"/>
      <c r="SH27" s="133"/>
      <c r="SI27" s="133"/>
      <c r="SJ27" s="133"/>
      <c r="SK27" s="133"/>
      <c r="SL27" s="133"/>
      <c r="SM27" s="133"/>
      <c r="SN27" s="133"/>
      <c r="SO27" s="133"/>
      <c r="SP27" s="133"/>
      <c r="SQ27" s="133"/>
      <c r="SR27" s="133"/>
      <c r="SS27" s="133"/>
      <c r="ST27" s="133"/>
      <c r="SU27" s="133"/>
      <c r="SV27" s="133"/>
      <c r="SW27" s="133"/>
      <c r="SX27" s="133"/>
      <c r="SY27" s="133"/>
      <c r="SZ27" s="133"/>
      <c r="TA27" s="133"/>
      <c r="TB27" s="133"/>
      <c r="TC27" s="133"/>
      <c r="TD27" s="133"/>
      <c r="TE27" s="133"/>
      <c r="TF27" s="133"/>
      <c r="TG27" s="133"/>
      <c r="TH27" s="133"/>
      <c r="TI27" s="133"/>
      <c r="TJ27" s="133"/>
      <c r="TK27" s="133"/>
      <c r="TL27" s="133"/>
      <c r="TM27" s="133"/>
      <c r="TN27" s="133"/>
      <c r="TO27" s="133"/>
      <c r="TP27" s="133"/>
      <c r="TQ27" s="133"/>
      <c r="TR27" s="133"/>
      <c r="TS27" s="133"/>
      <c r="TT27" s="133"/>
      <c r="TU27" s="133"/>
      <c r="TV27" s="133"/>
      <c r="TW27" s="133"/>
      <c r="TX27" s="133"/>
      <c r="TY27" s="133"/>
      <c r="TZ27" s="133"/>
      <c r="UA27" s="133"/>
      <c r="UB27" s="133"/>
      <c r="UC27" s="133"/>
      <c r="UD27" s="133"/>
      <c r="UE27" s="133"/>
      <c r="UF27" s="133"/>
      <c r="UG27" s="133"/>
      <c r="UH27" s="133"/>
      <c r="UI27" s="133"/>
      <c r="UJ27" s="133"/>
      <c r="UK27" s="133"/>
      <c r="UL27" s="133"/>
      <c r="UM27" s="133"/>
      <c r="UN27" s="133"/>
      <c r="UO27" s="133"/>
      <c r="UP27" s="133"/>
      <c r="UQ27" s="133"/>
      <c r="UR27" s="133"/>
      <c r="US27" s="133"/>
      <c r="UT27" s="133"/>
      <c r="UU27" s="133"/>
      <c r="UV27" s="133"/>
      <c r="UW27" s="133"/>
      <c r="UX27" s="133"/>
      <c r="UY27" s="133"/>
      <c r="UZ27" s="133"/>
      <c r="VA27" s="133"/>
      <c r="VB27" s="133"/>
      <c r="VC27" s="133"/>
      <c r="VD27" s="133"/>
      <c r="VE27" s="133"/>
      <c r="VF27" s="133"/>
      <c r="VG27" s="133"/>
      <c r="VH27" s="133"/>
      <c r="VI27" s="133"/>
      <c r="VJ27" s="133"/>
      <c r="VK27" s="133"/>
      <c r="VL27" s="133"/>
      <c r="VM27" s="133"/>
      <c r="VN27" s="133"/>
      <c r="VO27" s="133"/>
      <c r="VP27" s="133"/>
      <c r="VQ27" s="133"/>
      <c r="VR27" s="133"/>
      <c r="VS27" s="133"/>
      <c r="VT27" s="133"/>
      <c r="VU27" s="133"/>
      <c r="VV27" s="133"/>
      <c r="VW27" s="133"/>
      <c r="VX27" s="133"/>
      <c r="VY27" s="133"/>
      <c r="VZ27" s="133"/>
      <c r="WA27" s="133"/>
      <c r="WB27" s="133"/>
      <c r="WC27" s="133"/>
      <c r="WD27" s="133"/>
      <c r="WE27" s="133"/>
      <c r="WF27" s="133"/>
      <c r="WG27" s="133"/>
      <c r="WH27" s="133"/>
      <c r="WI27" s="133"/>
      <c r="WJ27" s="133"/>
      <c r="WK27" s="133"/>
      <c r="WL27" s="133"/>
      <c r="WM27" s="133"/>
      <c r="WN27" s="133"/>
      <c r="WO27" s="133"/>
      <c r="WP27" s="133"/>
      <c r="WQ27" s="133"/>
      <c r="WR27" s="133"/>
      <c r="WS27" s="133"/>
      <c r="WT27" s="133"/>
      <c r="WU27" s="133"/>
      <c r="WV27" s="133"/>
      <c r="WW27" s="133"/>
      <c r="WX27" s="133"/>
      <c r="WY27" s="133"/>
      <c r="WZ27" s="133"/>
      <c r="XA27" s="133"/>
      <c r="XB27" s="133"/>
      <c r="XC27" s="133"/>
      <c r="XD27" s="133"/>
      <c r="XE27" s="133"/>
      <c r="XF27" s="133"/>
      <c r="XG27" s="133"/>
      <c r="XH27" s="133"/>
      <c r="XI27" s="133"/>
      <c r="XJ27" s="133"/>
      <c r="XK27" s="133"/>
      <c r="XL27" s="133"/>
      <c r="XM27" s="133"/>
      <c r="XN27" s="133"/>
      <c r="XO27" s="133"/>
      <c r="XP27" s="133"/>
      <c r="XQ27" s="133"/>
      <c r="XR27" s="133"/>
      <c r="XS27" s="133"/>
      <c r="XT27" s="133"/>
      <c r="XU27" s="133"/>
      <c r="XV27" s="133"/>
      <c r="XW27" s="133"/>
      <c r="XX27" s="133"/>
      <c r="XY27" s="133"/>
      <c r="XZ27" s="133"/>
      <c r="YA27" s="133"/>
      <c r="YB27" s="133"/>
      <c r="YC27" s="133"/>
      <c r="YD27" s="133"/>
      <c r="YE27" s="133"/>
      <c r="YF27" s="133"/>
      <c r="YG27" s="133"/>
      <c r="YH27" s="133"/>
      <c r="YI27" s="133"/>
      <c r="YJ27" s="133"/>
      <c r="YK27" s="133"/>
      <c r="YL27" s="133"/>
      <c r="YM27" s="133"/>
      <c r="YN27" s="133"/>
      <c r="YO27" s="133"/>
      <c r="YP27" s="133"/>
      <c r="YQ27" s="133"/>
      <c r="YR27" s="133"/>
      <c r="YS27" s="133"/>
      <c r="YT27" s="133"/>
      <c r="YU27" s="133"/>
      <c r="YV27" s="133"/>
      <c r="YW27" s="133"/>
      <c r="YX27" s="133"/>
      <c r="YY27" s="133"/>
      <c r="YZ27" s="133"/>
      <c r="ZA27" s="133"/>
      <c r="ZB27" s="133"/>
      <c r="ZC27" s="133"/>
      <c r="ZD27" s="133"/>
      <c r="ZE27" s="133"/>
      <c r="ZF27" s="133"/>
      <c r="ZG27" s="133"/>
      <c r="ZH27" s="133"/>
      <c r="ZI27" s="133"/>
      <c r="ZJ27" s="133"/>
      <c r="ZK27" s="133"/>
      <c r="ZL27" s="133"/>
      <c r="ZM27" s="133"/>
      <c r="ZN27" s="133"/>
      <c r="ZO27" s="133"/>
      <c r="ZP27" s="133"/>
      <c r="ZQ27" s="133"/>
      <c r="ZR27" s="133"/>
      <c r="ZS27" s="133"/>
      <c r="ZT27" s="133"/>
      <c r="ZU27" s="133"/>
      <c r="ZV27" s="133"/>
      <c r="ZW27" s="133"/>
      <c r="ZX27" s="133"/>
      <c r="ZY27" s="133"/>
      <c r="ZZ27" s="133"/>
      <c r="AAA27" s="133"/>
      <c r="AAB27" s="133"/>
      <c r="AAC27" s="133"/>
      <c r="AAD27" s="133"/>
      <c r="AAE27" s="133"/>
      <c r="AAF27" s="133"/>
      <c r="AAG27" s="133"/>
      <c r="AAH27" s="133"/>
      <c r="AAI27" s="133"/>
      <c r="AAJ27" s="133"/>
      <c r="AAK27" s="133"/>
      <c r="AAL27" s="133"/>
      <c r="AAM27" s="133"/>
      <c r="AAN27" s="133"/>
      <c r="AAO27" s="133"/>
      <c r="AAP27" s="133"/>
      <c r="AAQ27" s="133"/>
      <c r="AAR27" s="133"/>
      <c r="AAS27" s="133"/>
      <c r="AAT27" s="133"/>
      <c r="AAU27" s="133"/>
      <c r="AAV27" s="133"/>
      <c r="AAW27" s="133"/>
      <c r="AAX27" s="133"/>
      <c r="AAY27" s="133"/>
      <c r="AAZ27" s="133"/>
      <c r="ABA27" s="133"/>
      <c r="ABB27" s="133"/>
      <c r="ABC27" s="133"/>
      <c r="ABD27" s="133"/>
      <c r="ABE27" s="133"/>
      <c r="ABF27" s="133"/>
      <c r="ABG27" s="133"/>
      <c r="ABH27" s="133"/>
      <c r="ABI27" s="133"/>
      <c r="ABJ27" s="133"/>
      <c r="ABK27" s="133"/>
      <c r="ABL27" s="133"/>
      <c r="ABM27" s="133"/>
      <c r="ABN27" s="133"/>
      <c r="ABO27" s="133"/>
      <c r="ABP27" s="133"/>
      <c r="ABQ27" s="133"/>
      <c r="ABR27" s="133"/>
      <c r="ABS27" s="133"/>
      <c r="ABT27" s="133"/>
      <c r="ABU27" s="133"/>
      <c r="ABV27" s="133"/>
      <c r="ABW27" s="133"/>
      <c r="ABX27" s="133"/>
      <c r="ABY27" s="133"/>
      <c r="ABZ27" s="133"/>
      <c r="ACA27" s="133"/>
      <c r="ACB27" s="133"/>
      <c r="ACC27" s="133"/>
      <c r="ACD27" s="133"/>
      <c r="ACE27" s="133"/>
      <c r="ACF27" s="133"/>
      <c r="ACG27" s="133"/>
      <c r="ACH27" s="133"/>
      <c r="ACI27" s="133"/>
      <c r="ACJ27" s="133"/>
      <c r="ACK27" s="133"/>
      <c r="ACL27" s="133"/>
      <c r="ACM27" s="133"/>
      <c r="ACN27" s="133"/>
      <c r="ACO27" s="133"/>
      <c r="ACP27" s="133"/>
      <c r="ACQ27" s="133"/>
      <c r="ACR27" s="133"/>
      <c r="ACS27" s="133"/>
      <c r="ACT27" s="133"/>
      <c r="ACU27" s="133"/>
      <c r="ACV27" s="133"/>
      <c r="ACW27" s="133"/>
      <c r="ACX27" s="133"/>
      <c r="ACY27" s="133"/>
      <c r="ACZ27" s="133"/>
      <c r="ADA27" s="133"/>
      <c r="ADB27" s="133"/>
      <c r="ADC27" s="133"/>
      <c r="ADD27" s="133"/>
      <c r="ADE27" s="133"/>
      <c r="ADF27" s="133"/>
      <c r="ADG27" s="133"/>
      <c r="ADH27" s="133"/>
      <c r="ADI27" s="133"/>
      <c r="ADJ27" s="133"/>
      <c r="ADK27" s="133"/>
      <c r="ADL27" s="133"/>
      <c r="ADM27" s="133"/>
      <c r="ADN27" s="133"/>
      <c r="ADO27" s="133"/>
      <c r="ADP27" s="133"/>
      <c r="ADQ27" s="133"/>
      <c r="ADR27" s="133"/>
      <c r="ADS27" s="133"/>
      <c r="ADT27" s="133"/>
      <c r="ADU27" s="133"/>
      <c r="ADV27" s="133"/>
      <c r="ADW27" s="133"/>
      <c r="ADX27" s="133"/>
      <c r="ADY27" s="133"/>
      <c r="ADZ27" s="133"/>
      <c r="AEA27" s="133"/>
      <c r="AEB27" s="133"/>
      <c r="AEC27" s="133"/>
      <c r="AED27" s="133"/>
      <c r="AEE27" s="133"/>
      <c r="AEF27" s="133"/>
      <c r="AEG27" s="133"/>
      <c r="AEH27" s="133"/>
      <c r="AEI27" s="133"/>
      <c r="AEJ27" s="133"/>
      <c r="AEK27" s="133"/>
      <c r="AEL27" s="133"/>
      <c r="AEM27" s="133"/>
      <c r="AEN27" s="133"/>
      <c r="AEO27" s="133"/>
      <c r="AEP27" s="133"/>
      <c r="AEQ27" s="133"/>
      <c r="AER27" s="133"/>
      <c r="AES27" s="133"/>
      <c r="AET27" s="133"/>
      <c r="AEU27" s="133"/>
      <c r="AEV27" s="133"/>
      <c r="AEW27" s="133"/>
      <c r="AEX27" s="133"/>
      <c r="AEY27" s="133"/>
      <c r="AEZ27" s="133"/>
      <c r="AFA27" s="133"/>
      <c r="AFB27" s="133"/>
      <c r="AFC27" s="133"/>
      <c r="AFD27" s="133"/>
      <c r="AFE27" s="133"/>
      <c r="AFF27" s="133"/>
      <c r="AFG27" s="133"/>
      <c r="AFH27" s="133"/>
      <c r="AFI27" s="133"/>
      <c r="AFJ27" s="133"/>
      <c r="AFK27" s="133"/>
      <c r="AFL27" s="133"/>
      <c r="AFM27" s="133"/>
      <c r="AFN27" s="133"/>
      <c r="AFO27" s="133"/>
      <c r="AFP27" s="133"/>
      <c r="AFQ27" s="133"/>
      <c r="AFR27" s="133"/>
      <c r="AFS27" s="133"/>
      <c r="AFT27" s="133"/>
      <c r="AFU27" s="133"/>
      <c r="AFV27" s="133"/>
      <c r="AFW27" s="133"/>
      <c r="AFX27" s="133"/>
      <c r="AFY27" s="133"/>
      <c r="AFZ27" s="133"/>
      <c r="AGA27" s="133"/>
      <c r="AGB27" s="133"/>
      <c r="AGC27" s="133"/>
      <c r="AGD27" s="133"/>
      <c r="AGE27" s="133"/>
      <c r="AGF27" s="133"/>
      <c r="AGG27" s="133"/>
      <c r="AGH27" s="133"/>
      <c r="AGI27" s="133"/>
      <c r="AGJ27" s="133"/>
      <c r="AGK27" s="133"/>
      <c r="AGL27" s="133"/>
      <c r="AGM27" s="133"/>
      <c r="AGN27" s="133"/>
      <c r="AGO27" s="133"/>
      <c r="AGP27" s="133"/>
      <c r="AGQ27" s="133"/>
      <c r="AGR27" s="133"/>
      <c r="AGS27" s="133"/>
      <c r="AGT27" s="133"/>
      <c r="AGU27" s="133"/>
      <c r="AGV27" s="133"/>
      <c r="AGW27" s="133"/>
      <c r="AGX27" s="133"/>
      <c r="AGY27" s="133"/>
      <c r="AGZ27" s="133"/>
      <c r="AHA27" s="133"/>
      <c r="AHB27" s="133"/>
      <c r="AHC27" s="133"/>
      <c r="AHD27" s="133"/>
      <c r="AHE27" s="133"/>
      <c r="AHF27" s="133"/>
      <c r="AHG27" s="133"/>
      <c r="AHH27" s="133"/>
      <c r="AHI27" s="133"/>
      <c r="AHJ27" s="133"/>
      <c r="AHK27" s="133"/>
      <c r="AHL27" s="133"/>
      <c r="AHM27" s="133"/>
      <c r="AHN27" s="133"/>
      <c r="AHO27" s="133"/>
      <c r="AHP27" s="133"/>
      <c r="AHQ27" s="133"/>
      <c r="AHR27" s="133"/>
      <c r="AHS27" s="133"/>
      <c r="AHT27" s="133"/>
      <c r="AHU27" s="133"/>
      <c r="AHV27" s="133"/>
      <c r="AHW27" s="133"/>
      <c r="AHX27" s="133"/>
      <c r="AHY27" s="133"/>
      <c r="AHZ27" s="133"/>
      <c r="AIA27" s="133"/>
      <c r="AIB27" s="133"/>
      <c r="AIC27" s="133"/>
      <c r="AID27" s="133"/>
      <c r="AIE27" s="133"/>
      <c r="AIF27" s="133"/>
      <c r="AIG27" s="133"/>
      <c r="AIH27" s="133"/>
      <c r="AII27" s="133"/>
      <c r="AIJ27" s="133"/>
      <c r="AIK27" s="133"/>
      <c r="AIL27" s="133"/>
      <c r="AIM27" s="133"/>
      <c r="AIN27" s="133"/>
      <c r="AIO27" s="133"/>
      <c r="AIP27" s="133"/>
      <c r="AIQ27" s="133"/>
      <c r="AIR27" s="133"/>
      <c r="AIS27" s="133"/>
      <c r="AIT27" s="133"/>
      <c r="AIU27" s="133"/>
      <c r="AIV27" s="133"/>
      <c r="AIW27" s="133"/>
      <c r="AIX27" s="133"/>
      <c r="AIY27" s="133"/>
      <c r="AIZ27" s="133"/>
      <c r="AJA27" s="133"/>
      <c r="AJB27" s="133"/>
      <c r="AJC27" s="133"/>
      <c r="AJD27" s="133"/>
      <c r="AJE27" s="133"/>
      <c r="AJF27" s="133"/>
      <c r="AJG27" s="133"/>
      <c r="AJH27" s="133"/>
      <c r="AJI27" s="133"/>
      <c r="AJJ27" s="133"/>
      <c r="AJK27" s="133"/>
      <c r="AJL27" s="133"/>
      <c r="AJM27" s="133"/>
      <c r="AJN27" s="133"/>
      <c r="AJO27" s="133"/>
      <c r="AJP27" s="133"/>
      <c r="AJQ27" s="133"/>
      <c r="AJR27" s="133"/>
      <c r="AJS27" s="133"/>
      <c r="AJT27" s="133"/>
      <c r="AJU27" s="133"/>
      <c r="AJV27" s="133"/>
      <c r="AJW27" s="133"/>
      <c r="AJX27" s="133"/>
      <c r="AJY27" s="133"/>
      <c r="AJZ27" s="133"/>
      <c r="AKA27" s="133"/>
      <c r="AKB27" s="133"/>
      <c r="AKC27" s="133"/>
      <c r="AKD27" s="133"/>
      <c r="AKE27" s="133"/>
      <c r="AKF27" s="133"/>
      <c r="AKG27" s="133"/>
      <c r="AKH27" s="133"/>
      <c r="AKI27" s="133"/>
      <c r="AKJ27" s="133"/>
      <c r="AKK27" s="133"/>
      <c r="AKL27" s="133"/>
      <c r="AKM27" s="133"/>
      <c r="AKN27" s="133"/>
      <c r="AKO27" s="133"/>
      <c r="AKP27" s="133"/>
      <c r="AKQ27" s="133"/>
      <c r="AKR27" s="133"/>
      <c r="AKS27" s="133"/>
      <c r="AKT27" s="133"/>
      <c r="AKU27" s="133"/>
      <c r="AKV27" s="133"/>
      <c r="AKW27" s="133"/>
      <c r="AKX27" s="133"/>
      <c r="AKY27" s="133"/>
      <c r="AKZ27" s="133"/>
      <c r="ALA27" s="133"/>
      <c r="ALB27" s="133"/>
      <c r="ALC27" s="133"/>
      <c r="ALD27" s="133"/>
      <c r="ALE27" s="133"/>
      <c r="ALF27" s="133"/>
      <c r="ALG27" s="133"/>
      <c r="ALH27" s="133"/>
      <c r="ALI27" s="133"/>
      <c r="ALJ27" s="133"/>
      <c r="ALK27" s="133"/>
      <c r="ALL27" s="133"/>
      <c r="ALM27" s="133"/>
      <c r="ALN27" s="133"/>
      <c r="ALO27" s="133"/>
      <c r="ALP27" s="133"/>
      <c r="ALQ27" s="133"/>
      <c r="ALR27" s="133"/>
      <c r="ALS27" s="133"/>
      <c r="ALT27" s="133"/>
      <c r="ALU27" s="133"/>
      <c r="ALV27" s="133"/>
      <c r="ALW27" s="133"/>
      <c r="ALX27" s="133"/>
      <c r="ALY27" s="133"/>
      <c r="ALZ27" s="133"/>
    </row>
    <row r="28" spans="1:1020" s="128" customFormat="1">
      <c r="A28" s="256"/>
      <c r="B28" s="258"/>
      <c r="C28" s="186">
        <f>SUM(D28:R28)</f>
        <v>1.0000000000000002</v>
      </c>
      <c r="D28" s="134">
        <v>0</v>
      </c>
      <c r="E28" s="135">
        <v>0</v>
      </c>
      <c r="F28" s="135"/>
      <c r="G28" s="135">
        <v>0</v>
      </c>
      <c r="H28" s="136">
        <v>0.18</v>
      </c>
      <c r="I28" s="136">
        <v>0.12</v>
      </c>
      <c r="J28" s="136">
        <v>0.1</v>
      </c>
      <c r="K28" s="136">
        <v>0.2</v>
      </c>
      <c r="L28" s="135">
        <v>0</v>
      </c>
      <c r="M28" s="135">
        <v>0</v>
      </c>
      <c r="N28" s="136">
        <v>0.15</v>
      </c>
      <c r="O28" s="136">
        <v>0.15</v>
      </c>
      <c r="P28" s="136">
        <v>0.1</v>
      </c>
      <c r="Q28" s="135">
        <v>0</v>
      </c>
      <c r="R28" s="144">
        <v>0</v>
      </c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  <c r="EE28" s="133"/>
      <c r="EF28" s="133"/>
      <c r="EG28" s="133"/>
      <c r="EH28" s="133"/>
      <c r="EI28" s="133"/>
      <c r="EJ28" s="133"/>
      <c r="EK28" s="133"/>
      <c r="EL28" s="133"/>
      <c r="EM28" s="133"/>
      <c r="EN28" s="133"/>
      <c r="EO28" s="133"/>
      <c r="EP28" s="133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133"/>
      <c r="FQ28" s="133"/>
      <c r="FR28" s="133"/>
      <c r="FS28" s="133"/>
      <c r="FT28" s="133"/>
      <c r="FU28" s="133"/>
      <c r="FV28" s="133"/>
      <c r="FW28" s="133"/>
      <c r="FX28" s="133"/>
      <c r="FY28" s="133"/>
      <c r="FZ28" s="133"/>
      <c r="GA28" s="133"/>
      <c r="GB28" s="133"/>
      <c r="GC28" s="133"/>
      <c r="GD28" s="133"/>
      <c r="GE28" s="133"/>
      <c r="GF28" s="133"/>
      <c r="GG28" s="133"/>
      <c r="GH28" s="133"/>
      <c r="GI28" s="133"/>
      <c r="GJ28" s="133"/>
      <c r="GK28" s="133"/>
      <c r="GL28" s="133"/>
      <c r="GM28" s="133"/>
      <c r="GN28" s="133"/>
      <c r="GO28" s="133"/>
      <c r="GP28" s="133"/>
      <c r="GQ28" s="133"/>
      <c r="GR28" s="133"/>
      <c r="GS28" s="133"/>
      <c r="GT28" s="133"/>
      <c r="GU28" s="133"/>
      <c r="GV28" s="133"/>
      <c r="GW28" s="133"/>
      <c r="GX28" s="133"/>
      <c r="GY28" s="133"/>
      <c r="GZ28" s="133"/>
      <c r="HA28" s="133"/>
      <c r="HB28" s="133"/>
      <c r="HC28" s="133"/>
      <c r="HD28" s="133"/>
      <c r="HE28" s="133"/>
      <c r="HF28" s="133"/>
      <c r="HG28" s="133"/>
      <c r="HH28" s="133"/>
      <c r="HI28" s="133"/>
      <c r="HJ28" s="133"/>
      <c r="HK28" s="133"/>
      <c r="HL28" s="133"/>
      <c r="HM28" s="133"/>
      <c r="HN28" s="133"/>
      <c r="HO28" s="133"/>
      <c r="HP28" s="133"/>
      <c r="HQ28" s="133"/>
      <c r="HR28" s="133"/>
      <c r="HS28" s="133"/>
      <c r="HT28" s="133"/>
      <c r="HU28" s="133"/>
      <c r="HV28" s="133"/>
      <c r="HW28" s="133"/>
      <c r="HX28" s="133"/>
      <c r="HY28" s="133"/>
      <c r="HZ28" s="133"/>
      <c r="IA28" s="133"/>
      <c r="IB28" s="133"/>
      <c r="IC28" s="133"/>
      <c r="ID28" s="133"/>
      <c r="IE28" s="133"/>
      <c r="IF28" s="133"/>
      <c r="IG28" s="133"/>
      <c r="IH28" s="133"/>
      <c r="II28" s="133"/>
      <c r="IJ28" s="133"/>
      <c r="IK28" s="133"/>
      <c r="IL28" s="133"/>
      <c r="IM28" s="133"/>
      <c r="IN28" s="133"/>
      <c r="IO28" s="133"/>
      <c r="IP28" s="133"/>
      <c r="IQ28" s="133"/>
      <c r="IR28" s="133"/>
      <c r="IS28" s="133"/>
      <c r="IT28" s="133"/>
      <c r="IU28" s="133"/>
      <c r="IV28" s="133"/>
      <c r="IW28" s="133"/>
      <c r="IX28" s="133"/>
      <c r="IY28" s="133"/>
      <c r="IZ28" s="133"/>
      <c r="JA28" s="133"/>
      <c r="JB28" s="133"/>
      <c r="JC28" s="133"/>
      <c r="JD28" s="133"/>
      <c r="JE28" s="133"/>
      <c r="JF28" s="133"/>
      <c r="JG28" s="133"/>
      <c r="JH28" s="133"/>
      <c r="JI28" s="133"/>
      <c r="JJ28" s="133"/>
      <c r="JK28" s="133"/>
      <c r="JL28" s="133"/>
      <c r="JM28" s="133"/>
      <c r="JN28" s="133"/>
      <c r="JO28" s="133"/>
      <c r="JP28" s="133"/>
      <c r="JQ28" s="133"/>
      <c r="JR28" s="133"/>
      <c r="JS28" s="133"/>
      <c r="JT28" s="133"/>
      <c r="JU28" s="133"/>
      <c r="JV28" s="133"/>
      <c r="JW28" s="133"/>
      <c r="JX28" s="133"/>
      <c r="JY28" s="133"/>
      <c r="JZ28" s="133"/>
      <c r="KA28" s="133"/>
      <c r="KB28" s="133"/>
      <c r="KC28" s="133"/>
      <c r="KD28" s="133"/>
      <c r="KE28" s="133"/>
      <c r="KF28" s="133"/>
      <c r="KG28" s="133"/>
      <c r="KH28" s="133"/>
      <c r="KI28" s="133"/>
      <c r="KJ28" s="133"/>
      <c r="KK28" s="133"/>
      <c r="KL28" s="133"/>
      <c r="KM28" s="133"/>
      <c r="KN28" s="133"/>
      <c r="KO28" s="133"/>
      <c r="KP28" s="133"/>
      <c r="KQ28" s="133"/>
      <c r="KR28" s="133"/>
      <c r="KS28" s="133"/>
      <c r="KT28" s="133"/>
      <c r="KU28" s="133"/>
      <c r="KV28" s="133"/>
      <c r="KW28" s="133"/>
      <c r="KX28" s="133"/>
      <c r="KY28" s="133"/>
      <c r="KZ28" s="133"/>
      <c r="LA28" s="133"/>
      <c r="LB28" s="133"/>
      <c r="LC28" s="133"/>
      <c r="LD28" s="133"/>
      <c r="LE28" s="133"/>
      <c r="LF28" s="133"/>
      <c r="LG28" s="133"/>
      <c r="LH28" s="133"/>
      <c r="LI28" s="133"/>
      <c r="LJ28" s="133"/>
      <c r="LK28" s="133"/>
      <c r="LL28" s="133"/>
      <c r="LM28" s="133"/>
      <c r="LN28" s="133"/>
      <c r="LO28" s="133"/>
      <c r="LP28" s="133"/>
      <c r="LQ28" s="133"/>
      <c r="LR28" s="133"/>
      <c r="LS28" s="133"/>
      <c r="LT28" s="133"/>
      <c r="LU28" s="133"/>
      <c r="LV28" s="133"/>
      <c r="LW28" s="133"/>
      <c r="LX28" s="133"/>
      <c r="LY28" s="133"/>
      <c r="LZ28" s="133"/>
      <c r="MA28" s="133"/>
      <c r="MB28" s="133"/>
      <c r="MC28" s="133"/>
      <c r="MD28" s="133"/>
      <c r="ME28" s="133"/>
      <c r="MF28" s="133"/>
      <c r="MG28" s="133"/>
      <c r="MH28" s="133"/>
      <c r="MI28" s="133"/>
      <c r="MJ28" s="133"/>
      <c r="MK28" s="133"/>
      <c r="ML28" s="133"/>
      <c r="MM28" s="133"/>
      <c r="MN28" s="133"/>
      <c r="MO28" s="133"/>
      <c r="MP28" s="133"/>
      <c r="MQ28" s="133"/>
      <c r="MR28" s="133"/>
      <c r="MS28" s="133"/>
      <c r="MT28" s="133"/>
      <c r="MU28" s="133"/>
      <c r="MV28" s="133"/>
      <c r="MW28" s="133"/>
      <c r="MX28" s="133"/>
      <c r="MY28" s="133"/>
      <c r="MZ28" s="133"/>
      <c r="NA28" s="133"/>
      <c r="NB28" s="133"/>
      <c r="NC28" s="133"/>
      <c r="ND28" s="133"/>
      <c r="NE28" s="133"/>
      <c r="NF28" s="133"/>
      <c r="NG28" s="133"/>
      <c r="NH28" s="133"/>
      <c r="NI28" s="133"/>
      <c r="NJ28" s="133"/>
      <c r="NK28" s="133"/>
      <c r="NL28" s="133"/>
      <c r="NM28" s="133"/>
      <c r="NN28" s="133"/>
      <c r="NO28" s="133"/>
      <c r="NP28" s="133"/>
      <c r="NQ28" s="133"/>
      <c r="NR28" s="133"/>
      <c r="NS28" s="133"/>
      <c r="NT28" s="133"/>
      <c r="NU28" s="133"/>
      <c r="NV28" s="133"/>
      <c r="NW28" s="133"/>
      <c r="NX28" s="133"/>
      <c r="NY28" s="133"/>
      <c r="NZ28" s="133"/>
      <c r="OA28" s="133"/>
      <c r="OB28" s="133"/>
      <c r="OC28" s="133"/>
      <c r="OD28" s="133"/>
      <c r="OE28" s="133"/>
      <c r="OF28" s="133"/>
      <c r="OG28" s="133"/>
      <c r="OH28" s="133"/>
      <c r="OI28" s="133"/>
      <c r="OJ28" s="133"/>
      <c r="OK28" s="133"/>
      <c r="OL28" s="133"/>
      <c r="OM28" s="133"/>
      <c r="ON28" s="133"/>
      <c r="OO28" s="133"/>
      <c r="OP28" s="133"/>
      <c r="OQ28" s="133"/>
      <c r="OR28" s="133"/>
      <c r="OS28" s="133"/>
      <c r="OT28" s="133"/>
      <c r="OU28" s="133"/>
      <c r="OV28" s="133"/>
      <c r="OW28" s="133"/>
      <c r="OX28" s="133"/>
      <c r="OY28" s="133"/>
      <c r="OZ28" s="133"/>
      <c r="PA28" s="133"/>
      <c r="PB28" s="133"/>
      <c r="PC28" s="133"/>
      <c r="PD28" s="133"/>
      <c r="PE28" s="133"/>
      <c r="PF28" s="133"/>
      <c r="PG28" s="133"/>
      <c r="PH28" s="133"/>
      <c r="PI28" s="133"/>
      <c r="PJ28" s="133"/>
      <c r="PK28" s="133"/>
      <c r="PL28" s="133"/>
      <c r="PM28" s="133"/>
      <c r="PN28" s="133"/>
      <c r="PO28" s="133"/>
      <c r="PP28" s="133"/>
      <c r="PQ28" s="133"/>
      <c r="PR28" s="133"/>
      <c r="PS28" s="133"/>
      <c r="PT28" s="133"/>
      <c r="PU28" s="133"/>
      <c r="PV28" s="133"/>
      <c r="PW28" s="133"/>
      <c r="PX28" s="133"/>
      <c r="PY28" s="133"/>
      <c r="PZ28" s="133"/>
      <c r="QA28" s="133"/>
      <c r="QB28" s="133"/>
      <c r="QC28" s="133"/>
      <c r="QD28" s="133"/>
      <c r="QE28" s="133"/>
      <c r="QF28" s="133"/>
      <c r="QG28" s="133"/>
      <c r="QH28" s="133"/>
      <c r="QI28" s="133"/>
      <c r="QJ28" s="133"/>
      <c r="QK28" s="133"/>
      <c r="QL28" s="133"/>
      <c r="QM28" s="133"/>
      <c r="QN28" s="133"/>
      <c r="QO28" s="133"/>
      <c r="QP28" s="133"/>
      <c r="QQ28" s="133"/>
      <c r="QR28" s="133"/>
      <c r="QS28" s="133"/>
      <c r="QT28" s="133"/>
      <c r="QU28" s="133"/>
      <c r="QV28" s="133"/>
      <c r="QW28" s="133"/>
      <c r="QX28" s="133"/>
      <c r="QY28" s="133"/>
      <c r="QZ28" s="133"/>
      <c r="RA28" s="133"/>
      <c r="RB28" s="133"/>
      <c r="RC28" s="133"/>
      <c r="RD28" s="133"/>
      <c r="RE28" s="133"/>
      <c r="RF28" s="133"/>
      <c r="RG28" s="133"/>
      <c r="RH28" s="133"/>
      <c r="RI28" s="133"/>
      <c r="RJ28" s="133"/>
      <c r="RK28" s="133"/>
      <c r="RL28" s="133"/>
      <c r="RM28" s="133"/>
      <c r="RN28" s="133"/>
      <c r="RO28" s="133"/>
      <c r="RP28" s="133"/>
      <c r="RQ28" s="133"/>
      <c r="RR28" s="133"/>
      <c r="RS28" s="133"/>
      <c r="RT28" s="133"/>
      <c r="RU28" s="133"/>
      <c r="RV28" s="133"/>
      <c r="RW28" s="133"/>
      <c r="RX28" s="133"/>
      <c r="RY28" s="133"/>
      <c r="RZ28" s="133"/>
      <c r="SA28" s="133"/>
      <c r="SB28" s="133"/>
      <c r="SC28" s="133"/>
      <c r="SD28" s="133"/>
      <c r="SE28" s="133"/>
      <c r="SF28" s="133"/>
      <c r="SG28" s="133"/>
      <c r="SH28" s="133"/>
      <c r="SI28" s="133"/>
      <c r="SJ28" s="133"/>
      <c r="SK28" s="133"/>
      <c r="SL28" s="133"/>
      <c r="SM28" s="133"/>
      <c r="SN28" s="133"/>
      <c r="SO28" s="133"/>
      <c r="SP28" s="133"/>
      <c r="SQ28" s="133"/>
      <c r="SR28" s="133"/>
      <c r="SS28" s="133"/>
      <c r="ST28" s="133"/>
      <c r="SU28" s="133"/>
      <c r="SV28" s="133"/>
      <c r="SW28" s="133"/>
      <c r="SX28" s="133"/>
      <c r="SY28" s="133"/>
      <c r="SZ28" s="133"/>
      <c r="TA28" s="133"/>
      <c r="TB28" s="133"/>
      <c r="TC28" s="133"/>
      <c r="TD28" s="133"/>
      <c r="TE28" s="133"/>
      <c r="TF28" s="133"/>
      <c r="TG28" s="133"/>
      <c r="TH28" s="133"/>
      <c r="TI28" s="133"/>
      <c r="TJ28" s="133"/>
      <c r="TK28" s="133"/>
      <c r="TL28" s="133"/>
      <c r="TM28" s="133"/>
      <c r="TN28" s="133"/>
      <c r="TO28" s="133"/>
      <c r="TP28" s="133"/>
      <c r="TQ28" s="133"/>
      <c r="TR28" s="133"/>
      <c r="TS28" s="133"/>
      <c r="TT28" s="133"/>
      <c r="TU28" s="133"/>
      <c r="TV28" s="133"/>
      <c r="TW28" s="133"/>
      <c r="TX28" s="133"/>
      <c r="TY28" s="133"/>
      <c r="TZ28" s="133"/>
      <c r="UA28" s="133"/>
      <c r="UB28" s="133"/>
      <c r="UC28" s="133"/>
      <c r="UD28" s="133"/>
      <c r="UE28" s="133"/>
      <c r="UF28" s="133"/>
      <c r="UG28" s="133"/>
      <c r="UH28" s="133"/>
      <c r="UI28" s="133"/>
      <c r="UJ28" s="133"/>
      <c r="UK28" s="133"/>
      <c r="UL28" s="133"/>
      <c r="UM28" s="133"/>
      <c r="UN28" s="133"/>
      <c r="UO28" s="133"/>
      <c r="UP28" s="133"/>
      <c r="UQ28" s="133"/>
      <c r="UR28" s="133"/>
      <c r="US28" s="133"/>
      <c r="UT28" s="133"/>
      <c r="UU28" s="133"/>
      <c r="UV28" s="133"/>
      <c r="UW28" s="133"/>
      <c r="UX28" s="133"/>
      <c r="UY28" s="133"/>
      <c r="UZ28" s="133"/>
      <c r="VA28" s="133"/>
      <c r="VB28" s="133"/>
      <c r="VC28" s="133"/>
      <c r="VD28" s="133"/>
      <c r="VE28" s="133"/>
      <c r="VF28" s="133"/>
      <c r="VG28" s="133"/>
      <c r="VH28" s="133"/>
      <c r="VI28" s="133"/>
      <c r="VJ28" s="133"/>
      <c r="VK28" s="133"/>
      <c r="VL28" s="133"/>
      <c r="VM28" s="133"/>
      <c r="VN28" s="133"/>
      <c r="VO28" s="133"/>
      <c r="VP28" s="133"/>
      <c r="VQ28" s="133"/>
      <c r="VR28" s="133"/>
      <c r="VS28" s="133"/>
      <c r="VT28" s="133"/>
      <c r="VU28" s="133"/>
      <c r="VV28" s="133"/>
      <c r="VW28" s="133"/>
      <c r="VX28" s="133"/>
      <c r="VY28" s="133"/>
      <c r="VZ28" s="133"/>
      <c r="WA28" s="133"/>
      <c r="WB28" s="133"/>
      <c r="WC28" s="133"/>
      <c r="WD28" s="133"/>
      <c r="WE28" s="133"/>
      <c r="WF28" s="133"/>
      <c r="WG28" s="133"/>
      <c r="WH28" s="133"/>
      <c r="WI28" s="133"/>
      <c r="WJ28" s="133"/>
      <c r="WK28" s="133"/>
      <c r="WL28" s="133"/>
      <c r="WM28" s="133"/>
      <c r="WN28" s="133"/>
      <c r="WO28" s="133"/>
      <c r="WP28" s="133"/>
      <c r="WQ28" s="133"/>
      <c r="WR28" s="133"/>
      <c r="WS28" s="133"/>
      <c r="WT28" s="133"/>
      <c r="WU28" s="133"/>
      <c r="WV28" s="133"/>
      <c r="WW28" s="133"/>
      <c r="WX28" s="133"/>
      <c r="WY28" s="133"/>
      <c r="WZ28" s="133"/>
      <c r="XA28" s="133"/>
      <c r="XB28" s="133"/>
      <c r="XC28" s="133"/>
      <c r="XD28" s="133"/>
      <c r="XE28" s="133"/>
      <c r="XF28" s="133"/>
      <c r="XG28" s="133"/>
      <c r="XH28" s="133"/>
      <c r="XI28" s="133"/>
      <c r="XJ28" s="133"/>
      <c r="XK28" s="133"/>
      <c r="XL28" s="133"/>
      <c r="XM28" s="133"/>
      <c r="XN28" s="133"/>
      <c r="XO28" s="133"/>
      <c r="XP28" s="133"/>
      <c r="XQ28" s="133"/>
      <c r="XR28" s="133"/>
      <c r="XS28" s="133"/>
      <c r="XT28" s="133"/>
      <c r="XU28" s="133"/>
      <c r="XV28" s="133"/>
      <c r="XW28" s="133"/>
      <c r="XX28" s="133"/>
      <c r="XY28" s="133"/>
      <c r="XZ28" s="133"/>
      <c r="YA28" s="133"/>
      <c r="YB28" s="133"/>
      <c r="YC28" s="133"/>
      <c r="YD28" s="133"/>
      <c r="YE28" s="133"/>
      <c r="YF28" s="133"/>
      <c r="YG28" s="133"/>
      <c r="YH28" s="133"/>
      <c r="YI28" s="133"/>
      <c r="YJ28" s="133"/>
      <c r="YK28" s="133"/>
      <c r="YL28" s="133"/>
      <c r="YM28" s="133"/>
      <c r="YN28" s="133"/>
      <c r="YO28" s="133"/>
      <c r="YP28" s="133"/>
      <c r="YQ28" s="133"/>
      <c r="YR28" s="133"/>
      <c r="YS28" s="133"/>
      <c r="YT28" s="133"/>
      <c r="YU28" s="133"/>
      <c r="YV28" s="133"/>
      <c r="YW28" s="133"/>
      <c r="YX28" s="133"/>
      <c r="YY28" s="133"/>
      <c r="YZ28" s="133"/>
      <c r="ZA28" s="133"/>
      <c r="ZB28" s="133"/>
      <c r="ZC28" s="133"/>
      <c r="ZD28" s="133"/>
      <c r="ZE28" s="133"/>
      <c r="ZF28" s="133"/>
      <c r="ZG28" s="133"/>
      <c r="ZH28" s="133"/>
      <c r="ZI28" s="133"/>
      <c r="ZJ28" s="133"/>
      <c r="ZK28" s="133"/>
      <c r="ZL28" s="133"/>
      <c r="ZM28" s="133"/>
      <c r="ZN28" s="133"/>
      <c r="ZO28" s="133"/>
      <c r="ZP28" s="133"/>
      <c r="ZQ28" s="133"/>
      <c r="ZR28" s="133"/>
      <c r="ZS28" s="133"/>
      <c r="ZT28" s="133"/>
      <c r="ZU28" s="133"/>
      <c r="ZV28" s="133"/>
      <c r="ZW28" s="133"/>
      <c r="ZX28" s="133"/>
      <c r="ZY28" s="133"/>
      <c r="ZZ28" s="133"/>
      <c r="AAA28" s="133"/>
      <c r="AAB28" s="133"/>
      <c r="AAC28" s="133"/>
      <c r="AAD28" s="133"/>
      <c r="AAE28" s="133"/>
      <c r="AAF28" s="133"/>
      <c r="AAG28" s="133"/>
      <c r="AAH28" s="133"/>
      <c r="AAI28" s="133"/>
      <c r="AAJ28" s="133"/>
      <c r="AAK28" s="133"/>
      <c r="AAL28" s="133"/>
      <c r="AAM28" s="133"/>
      <c r="AAN28" s="133"/>
      <c r="AAO28" s="133"/>
      <c r="AAP28" s="133"/>
      <c r="AAQ28" s="133"/>
      <c r="AAR28" s="133"/>
      <c r="AAS28" s="133"/>
      <c r="AAT28" s="133"/>
      <c r="AAU28" s="133"/>
      <c r="AAV28" s="133"/>
      <c r="AAW28" s="133"/>
      <c r="AAX28" s="133"/>
      <c r="AAY28" s="133"/>
      <c r="AAZ28" s="133"/>
      <c r="ABA28" s="133"/>
      <c r="ABB28" s="133"/>
      <c r="ABC28" s="133"/>
      <c r="ABD28" s="133"/>
      <c r="ABE28" s="133"/>
      <c r="ABF28" s="133"/>
      <c r="ABG28" s="133"/>
      <c r="ABH28" s="133"/>
      <c r="ABI28" s="133"/>
      <c r="ABJ28" s="133"/>
      <c r="ABK28" s="133"/>
      <c r="ABL28" s="133"/>
      <c r="ABM28" s="133"/>
      <c r="ABN28" s="133"/>
      <c r="ABO28" s="133"/>
      <c r="ABP28" s="133"/>
      <c r="ABQ28" s="133"/>
      <c r="ABR28" s="133"/>
      <c r="ABS28" s="133"/>
      <c r="ABT28" s="133"/>
      <c r="ABU28" s="133"/>
      <c r="ABV28" s="133"/>
      <c r="ABW28" s="133"/>
      <c r="ABX28" s="133"/>
      <c r="ABY28" s="133"/>
      <c r="ABZ28" s="133"/>
      <c r="ACA28" s="133"/>
      <c r="ACB28" s="133"/>
      <c r="ACC28" s="133"/>
      <c r="ACD28" s="133"/>
      <c r="ACE28" s="133"/>
      <c r="ACF28" s="133"/>
      <c r="ACG28" s="133"/>
      <c r="ACH28" s="133"/>
      <c r="ACI28" s="133"/>
      <c r="ACJ28" s="133"/>
      <c r="ACK28" s="133"/>
      <c r="ACL28" s="133"/>
      <c r="ACM28" s="133"/>
      <c r="ACN28" s="133"/>
      <c r="ACO28" s="133"/>
      <c r="ACP28" s="133"/>
      <c r="ACQ28" s="133"/>
      <c r="ACR28" s="133"/>
      <c r="ACS28" s="133"/>
      <c r="ACT28" s="133"/>
      <c r="ACU28" s="133"/>
      <c r="ACV28" s="133"/>
      <c r="ACW28" s="133"/>
      <c r="ACX28" s="133"/>
      <c r="ACY28" s="133"/>
      <c r="ACZ28" s="133"/>
      <c r="ADA28" s="133"/>
      <c r="ADB28" s="133"/>
      <c r="ADC28" s="133"/>
      <c r="ADD28" s="133"/>
      <c r="ADE28" s="133"/>
      <c r="ADF28" s="133"/>
      <c r="ADG28" s="133"/>
      <c r="ADH28" s="133"/>
      <c r="ADI28" s="133"/>
      <c r="ADJ28" s="133"/>
      <c r="ADK28" s="133"/>
      <c r="ADL28" s="133"/>
      <c r="ADM28" s="133"/>
      <c r="ADN28" s="133"/>
      <c r="ADO28" s="133"/>
      <c r="ADP28" s="133"/>
      <c r="ADQ28" s="133"/>
      <c r="ADR28" s="133"/>
      <c r="ADS28" s="133"/>
      <c r="ADT28" s="133"/>
      <c r="ADU28" s="133"/>
      <c r="ADV28" s="133"/>
      <c r="ADW28" s="133"/>
      <c r="ADX28" s="133"/>
      <c r="ADY28" s="133"/>
      <c r="ADZ28" s="133"/>
      <c r="AEA28" s="133"/>
      <c r="AEB28" s="133"/>
      <c r="AEC28" s="133"/>
      <c r="AED28" s="133"/>
      <c r="AEE28" s="133"/>
      <c r="AEF28" s="133"/>
      <c r="AEG28" s="133"/>
      <c r="AEH28" s="133"/>
      <c r="AEI28" s="133"/>
      <c r="AEJ28" s="133"/>
      <c r="AEK28" s="133"/>
      <c r="AEL28" s="133"/>
      <c r="AEM28" s="133"/>
      <c r="AEN28" s="133"/>
      <c r="AEO28" s="133"/>
      <c r="AEP28" s="133"/>
      <c r="AEQ28" s="133"/>
      <c r="AER28" s="133"/>
      <c r="AES28" s="133"/>
      <c r="AET28" s="133"/>
      <c r="AEU28" s="133"/>
      <c r="AEV28" s="133"/>
      <c r="AEW28" s="133"/>
      <c r="AEX28" s="133"/>
      <c r="AEY28" s="133"/>
      <c r="AEZ28" s="133"/>
      <c r="AFA28" s="133"/>
      <c r="AFB28" s="133"/>
      <c r="AFC28" s="133"/>
      <c r="AFD28" s="133"/>
      <c r="AFE28" s="133"/>
      <c r="AFF28" s="133"/>
      <c r="AFG28" s="133"/>
      <c r="AFH28" s="133"/>
      <c r="AFI28" s="133"/>
      <c r="AFJ28" s="133"/>
      <c r="AFK28" s="133"/>
      <c r="AFL28" s="133"/>
      <c r="AFM28" s="133"/>
      <c r="AFN28" s="133"/>
      <c r="AFO28" s="133"/>
      <c r="AFP28" s="133"/>
      <c r="AFQ28" s="133"/>
      <c r="AFR28" s="133"/>
      <c r="AFS28" s="133"/>
      <c r="AFT28" s="133"/>
      <c r="AFU28" s="133"/>
      <c r="AFV28" s="133"/>
      <c r="AFW28" s="133"/>
      <c r="AFX28" s="133"/>
      <c r="AFY28" s="133"/>
      <c r="AFZ28" s="133"/>
      <c r="AGA28" s="133"/>
      <c r="AGB28" s="133"/>
      <c r="AGC28" s="133"/>
      <c r="AGD28" s="133"/>
      <c r="AGE28" s="133"/>
      <c r="AGF28" s="133"/>
      <c r="AGG28" s="133"/>
      <c r="AGH28" s="133"/>
      <c r="AGI28" s="133"/>
      <c r="AGJ28" s="133"/>
      <c r="AGK28" s="133"/>
      <c r="AGL28" s="133"/>
      <c r="AGM28" s="133"/>
      <c r="AGN28" s="133"/>
      <c r="AGO28" s="133"/>
      <c r="AGP28" s="133"/>
      <c r="AGQ28" s="133"/>
      <c r="AGR28" s="133"/>
      <c r="AGS28" s="133"/>
      <c r="AGT28" s="133"/>
      <c r="AGU28" s="133"/>
      <c r="AGV28" s="133"/>
      <c r="AGW28" s="133"/>
      <c r="AGX28" s="133"/>
      <c r="AGY28" s="133"/>
      <c r="AGZ28" s="133"/>
      <c r="AHA28" s="133"/>
      <c r="AHB28" s="133"/>
      <c r="AHC28" s="133"/>
      <c r="AHD28" s="133"/>
      <c r="AHE28" s="133"/>
      <c r="AHF28" s="133"/>
      <c r="AHG28" s="133"/>
      <c r="AHH28" s="133"/>
      <c r="AHI28" s="133"/>
      <c r="AHJ28" s="133"/>
      <c r="AHK28" s="133"/>
      <c r="AHL28" s="133"/>
      <c r="AHM28" s="133"/>
      <c r="AHN28" s="133"/>
      <c r="AHO28" s="133"/>
      <c r="AHP28" s="133"/>
      <c r="AHQ28" s="133"/>
      <c r="AHR28" s="133"/>
      <c r="AHS28" s="133"/>
      <c r="AHT28" s="133"/>
      <c r="AHU28" s="133"/>
      <c r="AHV28" s="133"/>
      <c r="AHW28" s="133"/>
      <c r="AHX28" s="133"/>
      <c r="AHY28" s="133"/>
      <c r="AHZ28" s="133"/>
      <c r="AIA28" s="133"/>
      <c r="AIB28" s="133"/>
      <c r="AIC28" s="133"/>
      <c r="AID28" s="133"/>
      <c r="AIE28" s="133"/>
      <c r="AIF28" s="133"/>
      <c r="AIG28" s="133"/>
      <c r="AIH28" s="133"/>
      <c r="AII28" s="133"/>
      <c r="AIJ28" s="133"/>
      <c r="AIK28" s="133"/>
      <c r="AIL28" s="133"/>
      <c r="AIM28" s="133"/>
      <c r="AIN28" s="133"/>
      <c r="AIO28" s="133"/>
      <c r="AIP28" s="133"/>
      <c r="AIQ28" s="133"/>
      <c r="AIR28" s="133"/>
      <c r="AIS28" s="133"/>
      <c r="AIT28" s="133"/>
      <c r="AIU28" s="133"/>
      <c r="AIV28" s="133"/>
      <c r="AIW28" s="133"/>
      <c r="AIX28" s="133"/>
      <c r="AIY28" s="133"/>
      <c r="AIZ28" s="133"/>
      <c r="AJA28" s="133"/>
      <c r="AJB28" s="133"/>
      <c r="AJC28" s="133"/>
      <c r="AJD28" s="133"/>
      <c r="AJE28" s="133"/>
      <c r="AJF28" s="133"/>
      <c r="AJG28" s="133"/>
      <c r="AJH28" s="133"/>
      <c r="AJI28" s="133"/>
      <c r="AJJ28" s="133"/>
      <c r="AJK28" s="133"/>
      <c r="AJL28" s="133"/>
      <c r="AJM28" s="133"/>
      <c r="AJN28" s="133"/>
      <c r="AJO28" s="133"/>
      <c r="AJP28" s="133"/>
      <c r="AJQ28" s="133"/>
      <c r="AJR28" s="133"/>
      <c r="AJS28" s="133"/>
      <c r="AJT28" s="133"/>
      <c r="AJU28" s="133"/>
      <c r="AJV28" s="133"/>
      <c r="AJW28" s="133"/>
      <c r="AJX28" s="133"/>
      <c r="AJY28" s="133"/>
      <c r="AJZ28" s="133"/>
      <c r="AKA28" s="133"/>
      <c r="AKB28" s="133"/>
      <c r="AKC28" s="133"/>
      <c r="AKD28" s="133"/>
      <c r="AKE28" s="133"/>
      <c r="AKF28" s="133"/>
      <c r="AKG28" s="133"/>
      <c r="AKH28" s="133"/>
      <c r="AKI28" s="133"/>
      <c r="AKJ28" s="133"/>
      <c r="AKK28" s="133"/>
      <c r="AKL28" s="133"/>
      <c r="AKM28" s="133"/>
      <c r="AKN28" s="133"/>
      <c r="AKO28" s="133"/>
      <c r="AKP28" s="133"/>
      <c r="AKQ28" s="133"/>
      <c r="AKR28" s="133"/>
      <c r="AKS28" s="133"/>
      <c r="AKT28" s="133"/>
      <c r="AKU28" s="133"/>
      <c r="AKV28" s="133"/>
      <c r="AKW28" s="133"/>
      <c r="AKX28" s="133"/>
      <c r="AKY28" s="133"/>
      <c r="AKZ28" s="133"/>
      <c r="ALA28" s="133"/>
      <c r="ALB28" s="133"/>
      <c r="ALC28" s="133"/>
      <c r="ALD28" s="133"/>
      <c r="ALE28" s="133"/>
      <c r="ALF28" s="133"/>
      <c r="ALG28" s="133"/>
      <c r="ALH28" s="133"/>
      <c r="ALI28" s="133"/>
      <c r="ALJ28" s="133"/>
      <c r="ALK28" s="133"/>
      <c r="ALL28" s="133"/>
      <c r="ALM28" s="133"/>
      <c r="ALN28" s="133"/>
      <c r="ALO28" s="133"/>
      <c r="ALP28" s="133"/>
      <c r="ALQ28" s="133"/>
      <c r="ALR28" s="133"/>
      <c r="ALS28" s="133"/>
      <c r="ALT28" s="133"/>
      <c r="ALU28" s="133"/>
      <c r="ALV28" s="133"/>
      <c r="ALW28" s="133"/>
      <c r="ALX28" s="133"/>
      <c r="ALY28" s="133"/>
      <c r="ALZ28" s="133"/>
    </row>
    <row r="29" spans="1:1020" s="127" customFormat="1">
      <c r="A29" s="250">
        <v>13</v>
      </c>
      <c r="B29" s="253" t="s">
        <v>853</v>
      </c>
      <c r="C29" s="187">
        <f>Orçamento!$N$374</f>
        <v>1932588.399456</v>
      </c>
      <c r="D29" s="145">
        <f t="shared" ref="D29:R29" si="10">$C29*D30</f>
        <v>0</v>
      </c>
      <c r="E29" s="146">
        <f t="shared" si="10"/>
        <v>0</v>
      </c>
      <c r="F29" s="146">
        <f t="shared" si="10"/>
        <v>0</v>
      </c>
      <c r="G29" s="146">
        <f t="shared" si="10"/>
        <v>0</v>
      </c>
      <c r="H29" s="146">
        <f t="shared" si="10"/>
        <v>0</v>
      </c>
      <c r="I29" s="146">
        <f t="shared" si="10"/>
        <v>0</v>
      </c>
      <c r="J29" s="146">
        <f t="shared" si="10"/>
        <v>0</v>
      </c>
      <c r="K29" s="146">
        <f t="shared" si="10"/>
        <v>0</v>
      </c>
      <c r="L29" s="139">
        <f t="shared" si="10"/>
        <v>966294.19972799998</v>
      </c>
      <c r="M29" s="146">
        <f t="shared" si="10"/>
        <v>0</v>
      </c>
      <c r="N29" s="146">
        <f t="shared" si="10"/>
        <v>0</v>
      </c>
      <c r="O29" s="146">
        <f t="shared" si="10"/>
        <v>0</v>
      </c>
      <c r="P29" s="139">
        <f t="shared" si="10"/>
        <v>0</v>
      </c>
      <c r="Q29" s="139">
        <f t="shared" si="10"/>
        <v>0</v>
      </c>
      <c r="R29" s="140">
        <f t="shared" si="10"/>
        <v>966294.19972799998</v>
      </c>
      <c r="AMA29" s="128"/>
      <c r="AMB29" s="128"/>
      <c r="AMC29" s="128"/>
      <c r="AMD29" s="128"/>
      <c r="AME29" s="128"/>
      <c r="AMF29" s="128"/>
    </row>
    <row r="30" spans="1:1020" s="127" customFormat="1">
      <c r="A30" s="250"/>
      <c r="B30" s="253"/>
      <c r="C30" s="186">
        <f>SUM(D30:R30)</f>
        <v>1</v>
      </c>
      <c r="D30" s="148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36">
        <v>0.5</v>
      </c>
      <c r="M30" s="149">
        <v>0</v>
      </c>
      <c r="N30" s="149"/>
      <c r="O30" s="149">
        <v>0</v>
      </c>
      <c r="P30" s="149">
        <v>0</v>
      </c>
      <c r="Q30" s="149">
        <v>0</v>
      </c>
      <c r="R30" s="137">
        <v>0.5</v>
      </c>
      <c r="AMA30" s="128"/>
      <c r="AMB30" s="128"/>
      <c r="AMC30" s="128"/>
      <c r="AMD30" s="128"/>
      <c r="AME30" s="128"/>
      <c r="AMF30" s="128"/>
    </row>
    <row r="31" spans="1:1020" s="128" customFormat="1">
      <c r="A31" s="256">
        <v>14</v>
      </c>
      <c r="B31" s="258" t="s">
        <v>858</v>
      </c>
      <c r="C31" s="188">
        <f>Orçamento!$N$378</f>
        <v>959897.33633200021</v>
      </c>
      <c r="D31" s="151">
        <f t="shared" ref="D31:R31" si="11">$C31*D32</f>
        <v>0</v>
      </c>
      <c r="E31" s="142">
        <f t="shared" si="11"/>
        <v>0</v>
      </c>
      <c r="F31" s="142">
        <f t="shared" si="11"/>
        <v>0</v>
      </c>
      <c r="G31" s="142">
        <f t="shared" si="11"/>
        <v>0</v>
      </c>
      <c r="H31" s="142">
        <f t="shared" si="11"/>
        <v>0</v>
      </c>
      <c r="I31" s="152">
        <f t="shared" si="11"/>
        <v>191979.46726640005</v>
      </c>
      <c r="J31" s="152">
        <f t="shared" si="11"/>
        <v>143984.60044980003</v>
      </c>
      <c r="K31" s="152">
        <f t="shared" si="11"/>
        <v>143984.60044980003</v>
      </c>
      <c r="L31" s="142">
        <f t="shared" si="11"/>
        <v>0</v>
      </c>
      <c r="M31" s="142">
        <f t="shared" si="11"/>
        <v>0</v>
      </c>
      <c r="N31" s="142">
        <f t="shared" si="11"/>
        <v>0</v>
      </c>
      <c r="O31" s="142">
        <f t="shared" si="11"/>
        <v>0</v>
      </c>
      <c r="P31" s="152">
        <f t="shared" si="11"/>
        <v>191979.46726640005</v>
      </c>
      <c r="Q31" s="152">
        <f t="shared" si="11"/>
        <v>143984.60044980003</v>
      </c>
      <c r="R31" s="153">
        <f t="shared" si="11"/>
        <v>143984.60044980003</v>
      </c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3"/>
      <c r="EL31" s="133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3"/>
      <c r="FF31" s="133"/>
      <c r="FG31" s="133"/>
      <c r="FH31" s="133"/>
      <c r="FI31" s="133"/>
      <c r="FJ31" s="133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33"/>
      <c r="GC31" s="133"/>
      <c r="GD31" s="133"/>
      <c r="GE31" s="133"/>
      <c r="GF31" s="133"/>
      <c r="GG31" s="133"/>
      <c r="GH31" s="133"/>
      <c r="GI31" s="133"/>
      <c r="GJ31" s="133"/>
      <c r="GK31" s="133"/>
      <c r="GL31" s="133"/>
      <c r="GM31" s="133"/>
      <c r="GN31" s="133"/>
      <c r="GO31" s="133"/>
      <c r="GP31" s="133"/>
      <c r="GQ31" s="133"/>
      <c r="GR31" s="133"/>
      <c r="GS31" s="133"/>
      <c r="GT31" s="133"/>
      <c r="GU31" s="133"/>
      <c r="GV31" s="133"/>
      <c r="GW31" s="133"/>
      <c r="GX31" s="133"/>
      <c r="GY31" s="133"/>
      <c r="GZ31" s="133"/>
      <c r="HA31" s="133"/>
      <c r="HB31" s="133"/>
      <c r="HC31" s="133"/>
      <c r="HD31" s="133"/>
      <c r="HE31" s="133"/>
      <c r="HF31" s="133"/>
      <c r="HG31" s="133"/>
      <c r="HH31" s="133"/>
      <c r="HI31" s="133"/>
      <c r="HJ31" s="133"/>
      <c r="HK31" s="133"/>
      <c r="HL31" s="133"/>
      <c r="HM31" s="133"/>
      <c r="HN31" s="133"/>
      <c r="HO31" s="133"/>
      <c r="HP31" s="133"/>
      <c r="HQ31" s="133"/>
      <c r="HR31" s="133"/>
      <c r="HS31" s="133"/>
      <c r="HT31" s="133"/>
      <c r="HU31" s="133"/>
      <c r="HV31" s="133"/>
      <c r="HW31" s="133"/>
      <c r="HX31" s="133"/>
      <c r="HY31" s="133"/>
      <c r="HZ31" s="133"/>
      <c r="IA31" s="133"/>
      <c r="IB31" s="133"/>
      <c r="IC31" s="133"/>
      <c r="ID31" s="133"/>
      <c r="IE31" s="133"/>
      <c r="IF31" s="133"/>
      <c r="IG31" s="133"/>
      <c r="IH31" s="133"/>
      <c r="II31" s="133"/>
      <c r="IJ31" s="133"/>
      <c r="IK31" s="133"/>
      <c r="IL31" s="133"/>
      <c r="IM31" s="133"/>
      <c r="IN31" s="133"/>
      <c r="IO31" s="133"/>
      <c r="IP31" s="133"/>
      <c r="IQ31" s="133"/>
      <c r="IR31" s="133"/>
      <c r="IS31" s="133"/>
      <c r="IT31" s="133"/>
      <c r="IU31" s="133"/>
      <c r="IV31" s="133"/>
      <c r="IW31" s="133"/>
      <c r="IX31" s="133"/>
      <c r="IY31" s="133"/>
      <c r="IZ31" s="133"/>
      <c r="JA31" s="133"/>
      <c r="JB31" s="133"/>
      <c r="JC31" s="133"/>
      <c r="JD31" s="133"/>
      <c r="JE31" s="133"/>
      <c r="JF31" s="133"/>
      <c r="JG31" s="133"/>
      <c r="JH31" s="133"/>
      <c r="JI31" s="133"/>
      <c r="JJ31" s="133"/>
      <c r="JK31" s="133"/>
      <c r="JL31" s="133"/>
      <c r="JM31" s="133"/>
      <c r="JN31" s="133"/>
      <c r="JO31" s="133"/>
      <c r="JP31" s="133"/>
      <c r="JQ31" s="133"/>
      <c r="JR31" s="133"/>
      <c r="JS31" s="133"/>
      <c r="JT31" s="133"/>
      <c r="JU31" s="133"/>
      <c r="JV31" s="133"/>
      <c r="JW31" s="133"/>
      <c r="JX31" s="133"/>
      <c r="JY31" s="133"/>
      <c r="JZ31" s="133"/>
      <c r="KA31" s="133"/>
      <c r="KB31" s="133"/>
      <c r="KC31" s="133"/>
      <c r="KD31" s="133"/>
      <c r="KE31" s="133"/>
      <c r="KF31" s="133"/>
      <c r="KG31" s="133"/>
      <c r="KH31" s="133"/>
      <c r="KI31" s="133"/>
      <c r="KJ31" s="133"/>
      <c r="KK31" s="133"/>
      <c r="KL31" s="133"/>
      <c r="KM31" s="133"/>
      <c r="KN31" s="133"/>
      <c r="KO31" s="133"/>
      <c r="KP31" s="133"/>
      <c r="KQ31" s="133"/>
      <c r="KR31" s="133"/>
      <c r="KS31" s="133"/>
      <c r="KT31" s="133"/>
      <c r="KU31" s="133"/>
      <c r="KV31" s="133"/>
      <c r="KW31" s="133"/>
      <c r="KX31" s="133"/>
      <c r="KY31" s="133"/>
      <c r="KZ31" s="133"/>
      <c r="LA31" s="133"/>
      <c r="LB31" s="133"/>
      <c r="LC31" s="133"/>
      <c r="LD31" s="133"/>
      <c r="LE31" s="133"/>
      <c r="LF31" s="133"/>
      <c r="LG31" s="133"/>
      <c r="LH31" s="133"/>
      <c r="LI31" s="133"/>
      <c r="LJ31" s="133"/>
      <c r="LK31" s="133"/>
      <c r="LL31" s="133"/>
      <c r="LM31" s="133"/>
      <c r="LN31" s="133"/>
      <c r="LO31" s="133"/>
      <c r="LP31" s="133"/>
      <c r="LQ31" s="133"/>
      <c r="LR31" s="133"/>
      <c r="LS31" s="133"/>
      <c r="LT31" s="133"/>
      <c r="LU31" s="133"/>
      <c r="LV31" s="133"/>
      <c r="LW31" s="133"/>
      <c r="LX31" s="133"/>
      <c r="LY31" s="133"/>
      <c r="LZ31" s="133"/>
      <c r="MA31" s="133"/>
      <c r="MB31" s="133"/>
      <c r="MC31" s="133"/>
      <c r="MD31" s="133"/>
      <c r="ME31" s="133"/>
      <c r="MF31" s="133"/>
      <c r="MG31" s="133"/>
      <c r="MH31" s="133"/>
      <c r="MI31" s="133"/>
      <c r="MJ31" s="133"/>
      <c r="MK31" s="133"/>
      <c r="ML31" s="133"/>
      <c r="MM31" s="133"/>
      <c r="MN31" s="133"/>
      <c r="MO31" s="133"/>
      <c r="MP31" s="133"/>
      <c r="MQ31" s="133"/>
      <c r="MR31" s="133"/>
      <c r="MS31" s="133"/>
      <c r="MT31" s="133"/>
      <c r="MU31" s="133"/>
      <c r="MV31" s="133"/>
      <c r="MW31" s="133"/>
      <c r="MX31" s="133"/>
      <c r="MY31" s="133"/>
      <c r="MZ31" s="133"/>
      <c r="NA31" s="133"/>
      <c r="NB31" s="133"/>
      <c r="NC31" s="133"/>
      <c r="ND31" s="133"/>
      <c r="NE31" s="133"/>
      <c r="NF31" s="133"/>
      <c r="NG31" s="133"/>
      <c r="NH31" s="133"/>
      <c r="NI31" s="133"/>
      <c r="NJ31" s="133"/>
      <c r="NK31" s="133"/>
      <c r="NL31" s="133"/>
      <c r="NM31" s="133"/>
      <c r="NN31" s="133"/>
      <c r="NO31" s="133"/>
      <c r="NP31" s="133"/>
      <c r="NQ31" s="133"/>
      <c r="NR31" s="133"/>
      <c r="NS31" s="133"/>
      <c r="NT31" s="133"/>
      <c r="NU31" s="133"/>
      <c r="NV31" s="133"/>
      <c r="NW31" s="133"/>
      <c r="NX31" s="133"/>
      <c r="NY31" s="133"/>
      <c r="NZ31" s="133"/>
      <c r="OA31" s="133"/>
      <c r="OB31" s="133"/>
      <c r="OC31" s="133"/>
      <c r="OD31" s="133"/>
      <c r="OE31" s="133"/>
      <c r="OF31" s="133"/>
      <c r="OG31" s="133"/>
      <c r="OH31" s="133"/>
      <c r="OI31" s="133"/>
      <c r="OJ31" s="133"/>
      <c r="OK31" s="133"/>
      <c r="OL31" s="133"/>
      <c r="OM31" s="133"/>
      <c r="ON31" s="133"/>
      <c r="OO31" s="133"/>
      <c r="OP31" s="133"/>
      <c r="OQ31" s="133"/>
      <c r="OR31" s="133"/>
      <c r="OS31" s="133"/>
      <c r="OT31" s="133"/>
      <c r="OU31" s="133"/>
      <c r="OV31" s="133"/>
      <c r="OW31" s="133"/>
      <c r="OX31" s="133"/>
      <c r="OY31" s="133"/>
      <c r="OZ31" s="133"/>
      <c r="PA31" s="133"/>
      <c r="PB31" s="133"/>
      <c r="PC31" s="133"/>
      <c r="PD31" s="133"/>
      <c r="PE31" s="133"/>
      <c r="PF31" s="133"/>
      <c r="PG31" s="133"/>
      <c r="PH31" s="133"/>
      <c r="PI31" s="133"/>
      <c r="PJ31" s="133"/>
      <c r="PK31" s="133"/>
      <c r="PL31" s="133"/>
      <c r="PM31" s="133"/>
      <c r="PN31" s="133"/>
      <c r="PO31" s="133"/>
      <c r="PP31" s="133"/>
      <c r="PQ31" s="133"/>
      <c r="PR31" s="133"/>
      <c r="PS31" s="133"/>
      <c r="PT31" s="133"/>
      <c r="PU31" s="133"/>
      <c r="PV31" s="133"/>
      <c r="PW31" s="133"/>
      <c r="PX31" s="133"/>
      <c r="PY31" s="133"/>
      <c r="PZ31" s="133"/>
      <c r="QA31" s="133"/>
      <c r="QB31" s="133"/>
      <c r="QC31" s="133"/>
      <c r="QD31" s="133"/>
      <c r="QE31" s="133"/>
      <c r="QF31" s="133"/>
      <c r="QG31" s="133"/>
      <c r="QH31" s="133"/>
      <c r="QI31" s="133"/>
      <c r="QJ31" s="133"/>
      <c r="QK31" s="133"/>
      <c r="QL31" s="133"/>
      <c r="QM31" s="133"/>
      <c r="QN31" s="133"/>
      <c r="QO31" s="133"/>
      <c r="QP31" s="133"/>
      <c r="QQ31" s="133"/>
      <c r="QR31" s="133"/>
      <c r="QS31" s="133"/>
      <c r="QT31" s="133"/>
      <c r="QU31" s="133"/>
      <c r="QV31" s="133"/>
      <c r="QW31" s="133"/>
      <c r="QX31" s="133"/>
      <c r="QY31" s="133"/>
      <c r="QZ31" s="133"/>
      <c r="RA31" s="133"/>
      <c r="RB31" s="133"/>
      <c r="RC31" s="133"/>
      <c r="RD31" s="133"/>
      <c r="RE31" s="133"/>
      <c r="RF31" s="133"/>
      <c r="RG31" s="133"/>
      <c r="RH31" s="133"/>
      <c r="RI31" s="133"/>
      <c r="RJ31" s="133"/>
      <c r="RK31" s="133"/>
      <c r="RL31" s="133"/>
      <c r="RM31" s="133"/>
      <c r="RN31" s="133"/>
      <c r="RO31" s="133"/>
      <c r="RP31" s="133"/>
      <c r="RQ31" s="133"/>
      <c r="RR31" s="133"/>
      <c r="RS31" s="133"/>
      <c r="RT31" s="133"/>
      <c r="RU31" s="133"/>
      <c r="RV31" s="133"/>
      <c r="RW31" s="133"/>
      <c r="RX31" s="133"/>
      <c r="RY31" s="133"/>
      <c r="RZ31" s="133"/>
      <c r="SA31" s="133"/>
      <c r="SB31" s="133"/>
      <c r="SC31" s="133"/>
      <c r="SD31" s="133"/>
      <c r="SE31" s="133"/>
      <c r="SF31" s="133"/>
      <c r="SG31" s="133"/>
      <c r="SH31" s="133"/>
      <c r="SI31" s="133"/>
      <c r="SJ31" s="133"/>
      <c r="SK31" s="133"/>
      <c r="SL31" s="133"/>
      <c r="SM31" s="133"/>
      <c r="SN31" s="133"/>
      <c r="SO31" s="133"/>
      <c r="SP31" s="133"/>
      <c r="SQ31" s="133"/>
      <c r="SR31" s="133"/>
      <c r="SS31" s="133"/>
      <c r="ST31" s="133"/>
      <c r="SU31" s="133"/>
      <c r="SV31" s="133"/>
      <c r="SW31" s="133"/>
      <c r="SX31" s="133"/>
      <c r="SY31" s="133"/>
      <c r="SZ31" s="133"/>
      <c r="TA31" s="133"/>
      <c r="TB31" s="133"/>
      <c r="TC31" s="133"/>
      <c r="TD31" s="133"/>
      <c r="TE31" s="133"/>
      <c r="TF31" s="133"/>
      <c r="TG31" s="133"/>
      <c r="TH31" s="133"/>
      <c r="TI31" s="133"/>
      <c r="TJ31" s="133"/>
      <c r="TK31" s="133"/>
      <c r="TL31" s="133"/>
      <c r="TM31" s="133"/>
      <c r="TN31" s="133"/>
      <c r="TO31" s="133"/>
      <c r="TP31" s="133"/>
      <c r="TQ31" s="133"/>
      <c r="TR31" s="133"/>
      <c r="TS31" s="133"/>
      <c r="TT31" s="133"/>
      <c r="TU31" s="133"/>
      <c r="TV31" s="133"/>
      <c r="TW31" s="133"/>
      <c r="TX31" s="133"/>
      <c r="TY31" s="133"/>
      <c r="TZ31" s="133"/>
      <c r="UA31" s="133"/>
      <c r="UB31" s="133"/>
      <c r="UC31" s="133"/>
      <c r="UD31" s="133"/>
      <c r="UE31" s="133"/>
      <c r="UF31" s="133"/>
      <c r="UG31" s="133"/>
      <c r="UH31" s="133"/>
      <c r="UI31" s="133"/>
      <c r="UJ31" s="133"/>
      <c r="UK31" s="133"/>
      <c r="UL31" s="133"/>
      <c r="UM31" s="133"/>
      <c r="UN31" s="133"/>
      <c r="UO31" s="133"/>
      <c r="UP31" s="133"/>
      <c r="UQ31" s="133"/>
      <c r="UR31" s="133"/>
      <c r="US31" s="133"/>
      <c r="UT31" s="133"/>
      <c r="UU31" s="133"/>
      <c r="UV31" s="133"/>
      <c r="UW31" s="133"/>
      <c r="UX31" s="133"/>
      <c r="UY31" s="133"/>
      <c r="UZ31" s="133"/>
      <c r="VA31" s="133"/>
      <c r="VB31" s="133"/>
      <c r="VC31" s="133"/>
      <c r="VD31" s="133"/>
      <c r="VE31" s="133"/>
      <c r="VF31" s="133"/>
      <c r="VG31" s="133"/>
      <c r="VH31" s="133"/>
      <c r="VI31" s="133"/>
      <c r="VJ31" s="133"/>
      <c r="VK31" s="133"/>
      <c r="VL31" s="133"/>
      <c r="VM31" s="133"/>
      <c r="VN31" s="133"/>
      <c r="VO31" s="133"/>
      <c r="VP31" s="133"/>
      <c r="VQ31" s="133"/>
      <c r="VR31" s="133"/>
      <c r="VS31" s="133"/>
      <c r="VT31" s="133"/>
      <c r="VU31" s="133"/>
      <c r="VV31" s="133"/>
      <c r="VW31" s="133"/>
      <c r="VX31" s="133"/>
      <c r="VY31" s="133"/>
      <c r="VZ31" s="133"/>
      <c r="WA31" s="133"/>
      <c r="WB31" s="133"/>
      <c r="WC31" s="133"/>
      <c r="WD31" s="133"/>
      <c r="WE31" s="133"/>
      <c r="WF31" s="133"/>
      <c r="WG31" s="133"/>
      <c r="WH31" s="133"/>
      <c r="WI31" s="133"/>
      <c r="WJ31" s="133"/>
      <c r="WK31" s="133"/>
      <c r="WL31" s="133"/>
      <c r="WM31" s="133"/>
      <c r="WN31" s="133"/>
      <c r="WO31" s="133"/>
      <c r="WP31" s="133"/>
      <c r="WQ31" s="133"/>
      <c r="WR31" s="133"/>
      <c r="WS31" s="133"/>
      <c r="WT31" s="133"/>
      <c r="WU31" s="133"/>
      <c r="WV31" s="133"/>
      <c r="WW31" s="133"/>
      <c r="WX31" s="133"/>
      <c r="WY31" s="133"/>
      <c r="WZ31" s="133"/>
      <c r="XA31" s="133"/>
      <c r="XB31" s="133"/>
      <c r="XC31" s="133"/>
      <c r="XD31" s="133"/>
      <c r="XE31" s="133"/>
      <c r="XF31" s="133"/>
      <c r="XG31" s="133"/>
      <c r="XH31" s="133"/>
      <c r="XI31" s="133"/>
      <c r="XJ31" s="133"/>
      <c r="XK31" s="133"/>
      <c r="XL31" s="133"/>
      <c r="XM31" s="133"/>
      <c r="XN31" s="133"/>
      <c r="XO31" s="133"/>
      <c r="XP31" s="133"/>
      <c r="XQ31" s="133"/>
      <c r="XR31" s="133"/>
      <c r="XS31" s="133"/>
      <c r="XT31" s="133"/>
      <c r="XU31" s="133"/>
      <c r="XV31" s="133"/>
      <c r="XW31" s="133"/>
      <c r="XX31" s="133"/>
      <c r="XY31" s="133"/>
      <c r="XZ31" s="133"/>
      <c r="YA31" s="133"/>
      <c r="YB31" s="133"/>
      <c r="YC31" s="133"/>
      <c r="YD31" s="133"/>
      <c r="YE31" s="133"/>
      <c r="YF31" s="133"/>
      <c r="YG31" s="133"/>
      <c r="YH31" s="133"/>
      <c r="YI31" s="133"/>
      <c r="YJ31" s="133"/>
      <c r="YK31" s="133"/>
      <c r="YL31" s="133"/>
      <c r="YM31" s="133"/>
      <c r="YN31" s="133"/>
      <c r="YO31" s="133"/>
      <c r="YP31" s="133"/>
      <c r="YQ31" s="133"/>
      <c r="YR31" s="133"/>
      <c r="YS31" s="133"/>
      <c r="YT31" s="133"/>
      <c r="YU31" s="133"/>
      <c r="YV31" s="133"/>
      <c r="YW31" s="133"/>
      <c r="YX31" s="133"/>
      <c r="YY31" s="133"/>
      <c r="YZ31" s="133"/>
      <c r="ZA31" s="133"/>
      <c r="ZB31" s="133"/>
      <c r="ZC31" s="133"/>
      <c r="ZD31" s="133"/>
      <c r="ZE31" s="133"/>
      <c r="ZF31" s="133"/>
      <c r="ZG31" s="133"/>
      <c r="ZH31" s="133"/>
      <c r="ZI31" s="133"/>
      <c r="ZJ31" s="133"/>
      <c r="ZK31" s="133"/>
      <c r="ZL31" s="133"/>
      <c r="ZM31" s="133"/>
      <c r="ZN31" s="133"/>
      <c r="ZO31" s="133"/>
      <c r="ZP31" s="133"/>
      <c r="ZQ31" s="133"/>
      <c r="ZR31" s="133"/>
      <c r="ZS31" s="133"/>
      <c r="ZT31" s="133"/>
      <c r="ZU31" s="133"/>
      <c r="ZV31" s="133"/>
      <c r="ZW31" s="133"/>
      <c r="ZX31" s="133"/>
      <c r="ZY31" s="133"/>
      <c r="ZZ31" s="133"/>
      <c r="AAA31" s="133"/>
      <c r="AAB31" s="133"/>
      <c r="AAC31" s="133"/>
      <c r="AAD31" s="133"/>
      <c r="AAE31" s="133"/>
      <c r="AAF31" s="133"/>
      <c r="AAG31" s="133"/>
      <c r="AAH31" s="133"/>
      <c r="AAI31" s="133"/>
      <c r="AAJ31" s="133"/>
      <c r="AAK31" s="133"/>
      <c r="AAL31" s="133"/>
      <c r="AAM31" s="133"/>
      <c r="AAN31" s="133"/>
      <c r="AAO31" s="133"/>
      <c r="AAP31" s="133"/>
      <c r="AAQ31" s="133"/>
      <c r="AAR31" s="133"/>
      <c r="AAS31" s="133"/>
      <c r="AAT31" s="133"/>
      <c r="AAU31" s="133"/>
      <c r="AAV31" s="133"/>
      <c r="AAW31" s="133"/>
      <c r="AAX31" s="133"/>
      <c r="AAY31" s="133"/>
      <c r="AAZ31" s="133"/>
      <c r="ABA31" s="133"/>
      <c r="ABB31" s="133"/>
      <c r="ABC31" s="133"/>
      <c r="ABD31" s="133"/>
      <c r="ABE31" s="133"/>
      <c r="ABF31" s="133"/>
      <c r="ABG31" s="133"/>
      <c r="ABH31" s="133"/>
      <c r="ABI31" s="133"/>
      <c r="ABJ31" s="133"/>
      <c r="ABK31" s="133"/>
      <c r="ABL31" s="133"/>
      <c r="ABM31" s="133"/>
      <c r="ABN31" s="133"/>
      <c r="ABO31" s="133"/>
      <c r="ABP31" s="133"/>
      <c r="ABQ31" s="133"/>
      <c r="ABR31" s="133"/>
      <c r="ABS31" s="133"/>
      <c r="ABT31" s="133"/>
      <c r="ABU31" s="133"/>
      <c r="ABV31" s="133"/>
      <c r="ABW31" s="133"/>
      <c r="ABX31" s="133"/>
      <c r="ABY31" s="133"/>
      <c r="ABZ31" s="133"/>
      <c r="ACA31" s="133"/>
      <c r="ACB31" s="133"/>
      <c r="ACC31" s="133"/>
      <c r="ACD31" s="133"/>
      <c r="ACE31" s="133"/>
      <c r="ACF31" s="133"/>
      <c r="ACG31" s="133"/>
      <c r="ACH31" s="133"/>
      <c r="ACI31" s="133"/>
      <c r="ACJ31" s="133"/>
      <c r="ACK31" s="133"/>
      <c r="ACL31" s="133"/>
      <c r="ACM31" s="133"/>
      <c r="ACN31" s="133"/>
      <c r="ACO31" s="133"/>
      <c r="ACP31" s="133"/>
      <c r="ACQ31" s="133"/>
      <c r="ACR31" s="133"/>
      <c r="ACS31" s="133"/>
      <c r="ACT31" s="133"/>
      <c r="ACU31" s="133"/>
      <c r="ACV31" s="133"/>
      <c r="ACW31" s="133"/>
      <c r="ACX31" s="133"/>
      <c r="ACY31" s="133"/>
      <c r="ACZ31" s="133"/>
      <c r="ADA31" s="133"/>
      <c r="ADB31" s="133"/>
      <c r="ADC31" s="133"/>
      <c r="ADD31" s="133"/>
      <c r="ADE31" s="133"/>
      <c r="ADF31" s="133"/>
      <c r="ADG31" s="133"/>
      <c r="ADH31" s="133"/>
      <c r="ADI31" s="133"/>
      <c r="ADJ31" s="133"/>
      <c r="ADK31" s="133"/>
      <c r="ADL31" s="133"/>
      <c r="ADM31" s="133"/>
      <c r="ADN31" s="133"/>
      <c r="ADO31" s="133"/>
      <c r="ADP31" s="133"/>
      <c r="ADQ31" s="133"/>
      <c r="ADR31" s="133"/>
      <c r="ADS31" s="133"/>
      <c r="ADT31" s="133"/>
      <c r="ADU31" s="133"/>
      <c r="ADV31" s="133"/>
      <c r="ADW31" s="133"/>
      <c r="ADX31" s="133"/>
      <c r="ADY31" s="133"/>
      <c r="ADZ31" s="133"/>
      <c r="AEA31" s="133"/>
      <c r="AEB31" s="133"/>
      <c r="AEC31" s="133"/>
      <c r="AED31" s="133"/>
      <c r="AEE31" s="133"/>
      <c r="AEF31" s="133"/>
      <c r="AEG31" s="133"/>
      <c r="AEH31" s="133"/>
      <c r="AEI31" s="133"/>
      <c r="AEJ31" s="133"/>
      <c r="AEK31" s="133"/>
      <c r="AEL31" s="133"/>
      <c r="AEM31" s="133"/>
      <c r="AEN31" s="133"/>
      <c r="AEO31" s="133"/>
      <c r="AEP31" s="133"/>
      <c r="AEQ31" s="133"/>
      <c r="AER31" s="133"/>
      <c r="AES31" s="133"/>
      <c r="AET31" s="133"/>
      <c r="AEU31" s="133"/>
      <c r="AEV31" s="133"/>
      <c r="AEW31" s="133"/>
      <c r="AEX31" s="133"/>
      <c r="AEY31" s="133"/>
      <c r="AEZ31" s="133"/>
      <c r="AFA31" s="133"/>
      <c r="AFB31" s="133"/>
      <c r="AFC31" s="133"/>
      <c r="AFD31" s="133"/>
      <c r="AFE31" s="133"/>
      <c r="AFF31" s="133"/>
      <c r="AFG31" s="133"/>
      <c r="AFH31" s="133"/>
      <c r="AFI31" s="133"/>
      <c r="AFJ31" s="133"/>
      <c r="AFK31" s="133"/>
      <c r="AFL31" s="133"/>
      <c r="AFM31" s="133"/>
      <c r="AFN31" s="133"/>
      <c r="AFO31" s="133"/>
      <c r="AFP31" s="133"/>
      <c r="AFQ31" s="133"/>
      <c r="AFR31" s="133"/>
      <c r="AFS31" s="133"/>
      <c r="AFT31" s="133"/>
      <c r="AFU31" s="133"/>
      <c r="AFV31" s="133"/>
      <c r="AFW31" s="133"/>
      <c r="AFX31" s="133"/>
      <c r="AFY31" s="133"/>
      <c r="AFZ31" s="133"/>
      <c r="AGA31" s="133"/>
      <c r="AGB31" s="133"/>
      <c r="AGC31" s="133"/>
      <c r="AGD31" s="133"/>
      <c r="AGE31" s="133"/>
      <c r="AGF31" s="133"/>
      <c r="AGG31" s="133"/>
      <c r="AGH31" s="133"/>
      <c r="AGI31" s="133"/>
      <c r="AGJ31" s="133"/>
      <c r="AGK31" s="133"/>
      <c r="AGL31" s="133"/>
      <c r="AGM31" s="133"/>
      <c r="AGN31" s="133"/>
      <c r="AGO31" s="133"/>
      <c r="AGP31" s="133"/>
      <c r="AGQ31" s="133"/>
      <c r="AGR31" s="133"/>
      <c r="AGS31" s="133"/>
      <c r="AGT31" s="133"/>
      <c r="AGU31" s="133"/>
      <c r="AGV31" s="133"/>
      <c r="AGW31" s="133"/>
      <c r="AGX31" s="133"/>
      <c r="AGY31" s="133"/>
      <c r="AGZ31" s="133"/>
      <c r="AHA31" s="133"/>
      <c r="AHB31" s="133"/>
      <c r="AHC31" s="133"/>
      <c r="AHD31" s="133"/>
      <c r="AHE31" s="133"/>
      <c r="AHF31" s="133"/>
      <c r="AHG31" s="133"/>
      <c r="AHH31" s="133"/>
      <c r="AHI31" s="133"/>
      <c r="AHJ31" s="133"/>
      <c r="AHK31" s="133"/>
      <c r="AHL31" s="133"/>
      <c r="AHM31" s="133"/>
      <c r="AHN31" s="133"/>
      <c r="AHO31" s="133"/>
      <c r="AHP31" s="133"/>
      <c r="AHQ31" s="133"/>
      <c r="AHR31" s="133"/>
      <c r="AHS31" s="133"/>
      <c r="AHT31" s="133"/>
      <c r="AHU31" s="133"/>
      <c r="AHV31" s="133"/>
      <c r="AHW31" s="133"/>
      <c r="AHX31" s="133"/>
      <c r="AHY31" s="133"/>
      <c r="AHZ31" s="133"/>
      <c r="AIA31" s="133"/>
      <c r="AIB31" s="133"/>
      <c r="AIC31" s="133"/>
      <c r="AID31" s="133"/>
      <c r="AIE31" s="133"/>
      <c r="AIF31" s="133"/>
      <c r="AIG31" s="133"/>
      <c r="AIH31" s="133"/>
      <c r="AII31" s="133"/>
      <c r="AIJ31" s="133"/>
      <c r="AIK31" s="133"/>
      <c r="AIL31" s="133"/>
      <c r="AIM31" s="133"/>
      <c r="AIN31" s="133"/>
      <c r="AIO31" s="133"/>
      <c r="AIP31" s="133"/>
      <c r="AIQ31" s="133"/>
      <c r="AIR31" s="133"/>
      <c r="AIS31" s="133"/>
      <c r="AIT31" s="133"/>
      <c r="AIU31" s="133"/>
      <c r="AIV31" s="133"/>
      <c r="AIW31" s="133"/>
      <c r="AIX31" s="133"/>
      <c r="AIY31" s="133"/>
      <c r="AIZ31" s="133"/>
      <c r="AJA31" s="133"/>
      <c r="AJB31" s="133"/>
      <c r="AJC31" s="133"/>
      <c r="AJD31" s="133"/>
      <c r="AJE31" s="133"/>
      <c r="AJF31" s="133"/>
      <c r="AJG31" s="133"/>
      <c r="AJH31" s="133"/>
      <c r="AJI31" s="133"/>
      <c r="AJJ31" s="133"/>
      <c r="AJK31" s="133"/>
      <c r="AJL31" s="133"/>
      <c r="AJM31" s="133"/>
      <c r="AJN31" s="133"/>
      <c r="AJO31" s="133"/>
      <c r="AJP31" s="133"/>
      <c r="AJQ31" s="133"/>
      <c r="AJR31" s="133"/>
      <c r="AJS31" s="133"/>
      <c r="AJT31" s="133"/>
      <c r="AJU31" s="133"/>
      <c r="AJV31" s="133"/>
      <c r="AJW31" s="133"/>
      <c r="AJX31" s="133"/>
      <c r="AJY31" s="133"/>
      <c r="AJZ31" s="133"/>
      <c r="AKA31" s="133"/>
      <c r="AKB31" s="133"/>
      <c r="AKC31" s="133"/>
      <c r="AKD31" s="133"/>
      <c r="AKE31" s="133"/>
      <c r="AKF31" s="133"/>
      <c r="AKG31" s="133"/>
      <c r="AKH31" s="133"/>
      <c r="AKI31" s="133"/>
      <c r="AKJ31" s="133"/>
      <c r="AKK31" s="133"/>
      <c r="AKL31" s="133"/>
      <c r="AKM31" s="133"/>
      <c r="AKN31" s="133"/>
      <c r="AKO31" s="133"/>
      <c r="AKP31" s="133"/>
      <c r="AKQ31" s="133"/>
      <c r="AKR31" s="133"/>
      <c r="AKS31" s="133"/>
      <c r="AKT31" s="133"/>
      <c r="AKU31" s="133"/>
      <c r="AKV31" s="133"/>
      <c r="AKW31" s="133"/>
      <c r="AKX31" s="133"/>
      <c r="AKY31" s="133"/>
      <c r="AKZ31" s="133"/>
      <c r="ALA31" s="133"/>
      <c r="ALB31" s="133"/>
      <c r="ALC31" s="133"/>
      <c r="ALD31" s="133"/>
      <c r="ALE31" s="133"/>
      <c r="ALF31" s="133"/>
      <c r="ALG31" s="133"/>
      <c r="ALH31" s="133"/>
      <c r="ALI31" s="133"/>
      <c r="ALJ31" s="133"/>
      <c r="ALK31" s="133"/>
      <c r="ALL31" s="133"/>
      <c r="ALM31" s="133"/>
      <c r="ALN31" s="133"/>
      <c r="ALO31" s="133"/>
      <c r="ALP31" s="133"/>
      <c r="ALQ31" s="133"/>
      <c r="ALR31" s="133"/>
      <c r="ALS31" s="133"/>
      <c r="ALT31" s="133"/>
      <c r="ALU31" s="133"/>
      <c r="ALV31" s="133"/>
      <c r="ALW31" s="133"/>
      <c r="ALX31" s="133"/>
      <c r="ALY31" s="133"/>
      <c r="ALZ31" s="133"/>
    </row>
    <row r="32" spans="1:1020" s="128" customFormat="1">
      <c r="A32" s="256"/>
      <c r="B32" s="258"/>
      <c r="C32" s="186">
        <f>SUM(D32:R32)</f>
        <v>1</v>
      </c>
      <c r="D32" s="134">
        <v>0</v>
      </c>
      <c r="E32" s="135">
        <v>0</v>
      </c>
      <c r="F32" s="135">
        <v>0</v>
      </c>
      <c r="G32" s="135">
        <v>0</v>
      </c>
      <c r="H32" s="135">
        <v>0</v>
      </c>
      <c r="I32" s="136">
        <v>0.2</v>
      </c>
      <c r="J32" s="136">
        <v>0.15</v>
      </c>
      <c r="K32" s="136">
        <v>0.15</v>
      </c>
      <c r="L32" s="135"/>
      <c r="M32" s="135">
        <v>0</v>
      </c>
      <c r="N32" s="135">
        <v>0</v>
      </c>
      <c r="O32" s="135">
        <v>0</v>
      </c>
      <c r="P32" s="136">
        <v>0.2</v>
      </c>
      <c r="Q32" s="136">
        <v>0.15</v>
      </c>
      <c r="R32" s="137">
        <v>0.15</v>
      </c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3"/>
      <c r="EL32" s="133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3"/>
      <c r="FF32" s="133"/>
      <c r="FG32" s="133"/>
      <c r="FH32" s="133"/>
      <c r="FI32" s="133"/>
      <c r="FJ32" s="133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33"/>
      <c r="GC32" s="133"/>
      <c r="GD32" s="133"/>
      <c r="GE32" s="133"/>
      <c r="GF32" s="133"/>
      <c r="GG32" s="133"/>
      <c r="GH32" s="133"/>
      <c r="GI32" s="133"/>
      <c r="GJ32" s="133"/>
      <c r="GK32" s="133"/>
      <c r="GL32" s="133"/>
      <c r="GM32" s="133"/>
      <c r="GN32" s="133"/>
      <c r="GO32" s="133"/>
      <c r="GP32" s="133"/>
      <c r="GQ32" s="133"/>
      <c r="GR32" s="133"/>
      <c r="GS32" s="133"/>
      <c r="GT32" s="133"/>
      <c r="GU32" s="133"/>
      <c r="GV32" s="133"/>
      <c r="GW32" s="133"/>
      <c r="GX32" s="133"/>
      <c r="GY32" s="133"/>
      <c r="GZ32" s="133"/>
      <c r="HA32" s="133"/>
      <c r="HB32" s="133"/>
      <c r="HC32" s="133"/>
      <c r="HD32" s="133"/>
      <c r="HE32" s="133"/>
      <c r="HF32" s="133"/>
      <c r="HG32" s="133"/>
      <c r="HH32" s="133"/>
      <c r="HI32" s="133"/>
      <c r="HJ32" s="133"/>
      <c r="HK32" s="133"/>
      <c r="HL32" s="133"/>
      <c r="HM32" s="133"/>
      <c r="HN32" s="133"/>
      <c r="HO32" s="133"/>
      <c r="HP32" s="133"/>
      <c r="HQ32" s="133"/>
      <c r="HR32" s="133"/>
      <c r="HS32" s="133"/>
      <c r="HT32" s="133"/>
      <c r="HU32" s="133"/>
      <c r="HV32" s="133"/>
      <c r="HW32" s="133"/>
      <c r="HX32" s="133"/>
      <c r="HY32" s="133"/>
      <c r="HZ32" s="133"/>
      <c r="IA32" s="133"/>
      <c r="IB32" s="133"/>
      <c r="IC32" s="133"/>
      <c r="ID32" s="133"/>
      <c r="IE32" s="133"/>
      <c r="IF32" s="133"/>
      <c r="IG32" s="133"/>
      <c r="IH32" s="133"/>
      <c r="II32" s="133"/>
      <c r="IJ32" s="133"/>
      <c r="IK32" s="133"/>
      <c r="IL32" s="133"/>
      <c r="IM32" s="133"/>
      <c r="IN32" s="133"/>
      <c r="IO32" s="133"/>
      <c r="IP32" s="133"/>
      <c r="IQ32" s="133"/>
      <c r="IR32" s="133"/>
      <c r="IS32" s="133"/>
      <c r="IT32" s="133"/>
      <c r="IU32" s="133"/>
      <c r="IV32" s="133"/>
      <c r="IW32" s="133"/>
      <c r="IX32" s="133"/>
      <c r="IY32" s="133"/>
      <c r="IZ32" s="133"/>
      <c r="JA32" s="133"/>
      <c r="JB32" s="133"/>
      <c r="JC32" s="133"/>
      <c r="JD32" s="133"/>
      <c r="JE32" s="133"/>
      <c r="JF32" s="133"/>
      <c r="JG32" s="133"/>
      <c r="JH32" s="133"/>
      <c r="JI32" s="133"/>
      <c r="JJ32" s="133"/>
      <c r="JK32" s="133"/>
      <c r="JL32" s="133"/>
      <c r="JM32" s="133"/>
      <c r="JN32" s="133"/>
      <c r="JO32" s="133"/>
      <c r="JP32" s="133"/>
      <c r="JQ32" s="133"/>
      <c r="JR32" s="133"/>
      <c r="JS32" s="133"/>
      <c r="JT32" s="133"/>
      <c r="JU32" s="133"/>
      <c r="JV32" s="133"/>
      <c r="JW32" s="133"/>
      <c r="JX32" s="133"/>
      <c r="JY32" s="133"/>
      <c r="JZ32" s="133"/>
      <c r="KA32" s="133"/>
      <c r="KB32" s="133"/>
      <c r="KC32" s="133"/>
      <c r="KD32" s="133"/>
      <c r="KE32" s="133"/>
      <c r="KF32" s="133"/>
      <c r="KG32" s="133"/>
      <c r="KH32" s="133"/>
      <c r="KI32" s="133"/>
      <c r="KJ32" s="133"/>
      <c r="KK32" s="133"/>
      <c r="KL32" s="133"/>
      <c r="KM32" s="133"/>
      <c r="KN32" s="133"/>
      <c r="KO32" s="133"/>
      <c r="KP32" s="133"/>
      <c r="KQ32" s="133"/>
      <c r="KR32" s="133"/>
      <c r="KS32" s="133"/>
      <c r="KT32" s="133"/>
      <c r="KU32" s="133"/>
      <c r="KV32" s="133"/>
      <c r="KW32" s="133"/>
      <c r="KX32" s="133"/>
      <c r="KY32" s="133"/>
      <c r="KZ32" s="133"/>
      <c r="LA32" s="133"/>
      <c r="LB32" s="133"/>
      <c r="LC32" s="133"/>
      <c r="LD32" s="133"/>
      <c r="LE32" s="133"/>
      <c r="LF32" s="133"/>
      <c r="LG32" s="133"/>
      <c r="LH32" s="133"/>
      <c r="LI32" s="133"/>
      <c r="LJ32" s="133"/>
      <c r="LK32" s="133"/>
      <c r="LL32" s="133"/>
      <c r="LM32" s="133"/>
      <c r="LN32" s="133"/>
      <c r="LO32" s="133"/>
      <c r="LP32" s="133"/>
      <c r="LQ32" s="133"/>
      <c r="LR32" s="133"/>
      <c r="LS32" s="133"/>
      <c r="LT32" s="133"/>
      <c r="LU32" s="133"/>
      <c r="LV32" s="133"/>
      <c r="LW32" s="133"/>
      <c r="LX32" s="133"/>
      <c r="LY32" s="133"/>
      <c r="LZ32" s="133"/>
      <c r="MA32" s="133"/>
      <c r="MB32" s="133"/>
      <c r="MC32" s="133"/>
      <c r="MD32" s="133"/>
      <c r="ME32" s="133"/>
      <c r="MF32" s="133"/>
      <c r="MG32" s="133"/>
      <c r="MH32" s="133"/>
      <c r="MI32" s="133"/>
      <c r="MJ32" s="133"/>
      <c r="MK32" s="133"/>
      <c r="ML32" s="133"/>
      <c r="MM32" s="133"/>
      <c r="MN32" s="133"/>
      <c r="MO32" s="133"/>
      <c r="MP32" s="133"/>
      <c r="MQ32" s="133"/>
      <c r="MR32" s="133"/>
      <c r="MS32" s="133"/>
      <c r="MT32" s="133"/>
      <c r="MU32" s="133"/>
      <c r="MV32" s="133"/>
      <c r="MW32" s="133"/>
      <c r="MX32" s="133"/>
      <c r="MY32" s="133"/>
      <c r="MZ32" s="133"/>
      <c r="NA32" s="133"/>
      <c r="NB32" s="133"/>
      <c r="NC32" s="133"/>
      <c r="ND32" s="133"/>
      <c r="NE32" s="133"/>
      <c r="NF32" s="133"/>
      <c r="NG32" s="133"/>
      <c r="NH32" s="133"/>
      <c r="NI32" s="133"/>
      <c r="NJ32" s="133"/>
      <c r="NK32" s="133"/>
      <c r="NL32" s="133"/>
      <c r="NM32" s="133"/>
      <c r="NN32" s="133"/>
      <c r="NO32" s="133"/>
      <c r="NP32" s="133"/>
      <c r="NQ32" s="133"/>
      <c r="NR32" s="133"/>
      <c r="NS32" s="133"/>
      <c r="NT32" s="133"/>
      <c r="NU32" s="133"/>
      <c r="NV32" s="133"/>
      <c r="NW32" s="133"/>
      <c r="NX32" s="133"/>
      <c r="NY32" s="133"/>
      <c r="NZ32" s="133"/>
      <c r="OA32" s="133"/>
      <c r="OB32" s="133"/>
      <c r="OC32" s="133"/>
      <c r="OD32" s="133"/>
      <c r="OE32" s="133"/>
      <c r="OF32" s="133"/>
      <c r="OG32" s="133"/>
      <c r="OH32" s="133"/>
      <c r="OI32" s="133"/>
      <c r="OJ32" s="133"/>
      <c r="OK32" s="133"/>
      <c r="OL32" s="133"/>
      <c r="OM32" s="133"/>
      <c r="ON32" s="133"/>
      <c r="OO32" s="133"/>
      <c r="OP32" s="133"/>
      <c r="OQ32" s="133"/>
      <c r="OR32" s="133"/>
      <c r="OS32" s="133"/>
      <c r="OT32" s="133"/>
      <c r="OU32" s="133"/>
      <c r="OV32" s="133"/>
      <c r="OW32" s="133"/>
      <c r="OX32" s="133"/>
      <c r="OY32" s="133"/>
      <c r="OZ32" s="133"/>
      <c r="PA32" s="133"/>
      <c r="PB32" s="133"/>
      <c r="PC32" s="133"/>
      <c r="PD32" s="133"/>
      <c r="PE32" s="133"/>
      <c r="PF32" s="133"/>
      <c r="PG32" s="133"/>
      <c r="PH32" s="133"/>
      <c r="PI32" s="133"/>
      <c r="PJ32" s="133"/>
      <c r="PK32" s="133"/>
      <c r="PL32" s="133"/>
      <c r="PM32" s="133"/>
      <c r="PN32" s="133"/>
      <c r="PO32" s="133"/>
      <c r="PP32" s="133"/>
      <c r="PQ32" s="133"/>
      <c r="PR32" s="133"/>
      <c r="PS32" s="133"/>
      <c r="PT32" s="133"/>
      <c r="PU32" s="133"/>
      <c r="PV32" s="133"/>
      <c r="PW32" s="133"/>
      <c r="PX32" s="133"/>
      <c r="PY32" s="133"/>
      <c r="PZ32" s="133"/>
      <c r="QA32" s="133"/>
      <c r="QB32" s="133"/>
      <c r="QC32" s="133"/>
      <c r="QD32" s="133"/>
      <c r="QE32" s="133"/>
      <c r="QF32" s="133"/>
      <c r="QG32" s="133"/>
      <c r="QH32" s="133"/>
      <c r="QI32" s="133"/>
      <c r="QJ32" s="133"/>
      <c r="QK32" s="133"/>
      <c r="QL32" s="133"/>
      <c r="QM32" s="133"/>
      <c r="QN32" s="133"/>
      <c r="QO32" s="133"/>
      <c r="QP32" s="133"/>
      <c r="QQ32" s="133"/>
      <c r="QR32" s="133"/>
      <c r="QS32" s="133"/>
      <c r="QT32" s="133"/>
      <c r="QU32" s="133"/>
      <c r="QV32" s="133"/>
      <c r="QW32" s="133"/>
      <c r="QX32" s="133"/>
      <c r="QY32" s="133"/>
      <c r="QZ32" s="133"/>
      <c r="RA32" s="133"/>
      <c r="RB32" s="133"/>
      <c r="RC32" s="133"/>
      <c r="RD32" s="133"/>
      <c r="RE32" s="133"/>
      <c r="RF32" s="133"/>
      <c r="RG32" s="133"/>
      <c r="RH32" s="133"/>
      <c r="RI32" s="133"/>
      <c r="RJ32" s="133"/>
      <c r="RK32" s="133"/>
      <c r="RL32" s="133"/>
      <c r="RM32" s="133"/>
      <c r="RN32" s="133"/>
      <c r="RO32" s="133"/>
      <c r="RP32" s="133"/>
      <c r="RQ32" s="133"/>
      <c r="RR32" s="133"/>
      <c r="RS32" s="133"/>
      <c r="RT32" s="133"/>
      <c r="RU32" s="133"/>
      <c r="RV32" s="133"/>
      <c r="RW32" s="133"/>
      <c r="RX32" s="133"/>
      <c r="RY32" s="133"/>
      <c r="RZ32" s="133"/>
      <c r="SA32" s="133"/>
      <c r="SB32" s="133"/>
      <c r="SC32" s="133"/>
      <c r="SD32" s="133"/>
      <c r="SE32" s="133"/>
      <c r="SF32" s="133"/>
      <c r="SG32" s="133"/>
      <c r="SH32" s="133"/>
      <c r="SI32" s="133"/>
      <c r="SJ32" s="133"/>
      <c r="SK32" s="133"/>
      <c r="SL32" s="133"/>
      <c r="SM32" s="133"/>
      <c r="SN32" s="133"/>
      <c r="SO32" s="133"/>
      <c r="SP32" s="133"/>
      <c r="SQ32" s="133"/>
      <c r="SR32" s="133"/>
      <c r="SS32" s="133"/>
      <c r="ST32" s="133"/>
      <c r="SU32" s="133"/>
      <c r="SV32" s="133"/>
      <c r="SW32" s="133"/>
      <c r="SX32" s="133"/>
      <c r="SY32" s="133"/>
      <c r="SZ32" s="133"/>
      <c r="TA32" s="133"/>
      <c r="TB32" s="133"/>
      <c r="TC32" s="133"/>
      <c r="TD32" s="133"/>
      <c r="TE32" s="133"/>
      <c r="TF32" s="133"/>
      <c r="TG32" s="133"/>
      <c r="TH32" s="133"/>
      <c r="TI32" s="133"/>
      <c r="TJ32" s="133"/>
      <c r="TK32" s="133"/>
      <c r="TL32" s="133"/>
      <c r="TM32" s="133"/>
      <c r="TN32" s="133"/>
      <c r="TO32" s="133"/>
      <c r="TP32" s="133"/>
      <c r="TQ32" s="133"/>
      <c r="TR32" s="133"/>
      <c r="TS32" s="133"/>
      <c r="TT32" s="133"/>
      <c r="TU32" s="133"/>
      <c r="TV32" s="133"/>
      <c r="TW32" s="133"/>
      <c r="TX32" s="133"/>
      <c r="TY32" s="133"/>
      <c r="TZ32" s="133"/>
      <c r="UA32" s="133"/>
      <c r="UB32" s="133"/>
      <c r="UC32" s="133"/>
      <c r="UD32" s="133"/>
      <c r="UE32" s="133"/>
      <c r="UF32" s="133"/>
      <c r="UG32" s="133"/>
      <c r="UH32" s="133"/>
      <c r="UI32" s="133"/>
      <c r="UJ32" s="133"/>
      <c r="UK32" s="133"/>
      <c r="UL32" s="133"/>
      <c r="UM32" s="133"/>
      <c r="UN32" s="133"/>
      <c r="UO32" s="133"/>
      <c r="UP32" s="133"/>
      <c r="UQ32" s="133"/>
      <c r="UR32" s="133"/>
      <c r="US32" s="133"/>
      <c r="UT32" s="133"/>
      <c r="UU32" s="133"/>
      <c r="UV32" s="133"/>
      <c r="UW32" s="133"/>
      <c r="UX32" s="133"/>
      <c r="UY32" s="133"/>
      <c r="UZ32" s="133"/>
      <c r="VA32" s="133"/>
      <c r="VB32" s="133"/>
      <c r="VC32" s="133"/>
      <c r="VD32" s="133"/>
      <c r="VE32" s="133"/>
      <c r="VF32" s="133"/>
      <c r="VG32" s="133"/>
      <c r="VH32" s="133"/>
      <c r="VI32" s="133"/>
      <c r="VJ32" s="133"/>
      <c r="VK32" s="133"/>
      <c r="VL32" s="133"/>
      <c r="VM32" s="133"/>
      <c r="VN32" s="133"/>
      <c r="VO32" s="133"/>
      <c r="VP32" s="133"/>
      <c r="VQ32" s="133"/>
      <c r="VR32" s="133"/>
      <c r="VS32" s="133"/>
      <c r="VT32" s="133"/>
      <c r="VU32" s="133"/>
      <c r="VV32" s="133"/>
      <c r="VW32" s="133"/>
      <c r="VX32" s="133"/>
      <c r="VY32" s="133"/>
      <c r="VZ32" s="133"/>
      <c r="WA32" s="133"/>
      <c r="WB32" s="133"/>
      <c r="WC32" s="133"/>
      <c r="WD32" s="133"/>
      <c r="WE32" s="133"/>
      <c r="WF32" s="133"/>
      <c r="WG32" s="133"/>
      <c r="WH32" s="133"/>
      <c r="WI32" s="133"/>
      <c r="WJ32" s="133"/>
      <c r="WK32" s="133"/>
      <c r="WL32" s="133"/>
      <c r="WM32" s="133"/>
      <c r="WN32" s="133"/>
      <c r="WO32" s="133"/>
      <c r="WP32" s="133"/>
      <c r="WQ32" s="133"/>
      <c r="WR32" s="133"/>
      <c r="WS32" s="133"/>
      <c r="WT32" s="133"/>
      <c r="WU32" s="133"/>
      <c r="WV32" s="133"/>
      <c r="WW32" s="133"/>
      <c r="WX32" s="133"/>
      <c r="WY32" s="133"/>
      <c r="WZ32" s="133"/>
      <c r="XA32" s="133"/>
      <c r="XB32" s="133"/>
      <c r="XC32" s="133"/>
      <c r="XD32" s="133"/>
      <c r="XE32" s="133"/>
      <c r="XF32" s="133"/>
      <c r="XG32" s="133"/>
      <c r="XH32" s="133"/>
      <c r="XI32" s="133"/>
      <c r="XJ32" s="133"/>
      <c r="XK32" s="133"/>
      <c r="XL32" s="133"/>
      <c r="XM32" s="133"/>
      <c r="XN32" s="133"/>
      <c r="XO32" s="133"/>
      <c r="XP32" s="133"/>
      <c r="XQ32" s="133"/>
      <c r="XR32" s="133"/>
      <c r="XS32" s="133"/>
      <c r="XT32" s="133"/>
      <c r="XU32" s="133"/>
      <c r="XV32" s="133"/>
      <c r="XW32" s="133"/>
      <c r="XX32" s="133"/>
      <c r="XY32" s="133"/>
      <c r="XZ32" s="133"/>
      <c r="YA32" s="133"/>
      <c r="YB32" s="133"/>
      <c r="YC32" s="133"/>
      <c r="YD32" s="133"/>
      <c r="YE32" s="133"/>
      <c r="YF32" s="133"/>
      <c r="YG32" s="133"/>
      <c r="YH32" s="133"/>
      <c r="YI32" s="133"/>
      <c r="YJ32" s="133"/>
      <c r="YK32" s="133"/>
      <c r="YL32" s="133"/>
      <c r="YM32" s="133"/>
      <c r="YN32" s="133"/>
      <c r="YO32" s="133"/>
      <c r="YP32" s="133"/>
      <c r="YQ32" s="133"/>
      <c r="YR32" s="133"/>
      <c r="YS32" s="133"/>
      <c r="YT32" s="133"/>
      <c r="YU32" s="133"/>
      <c r="YV32" s="133"/>
      <c r="YW32" s="133"/>
      <c r="YX32" s="133"/>
      <c r="YY32" s="133"/>
      <c r="YZ32" s="133"/>
      <c r="ZA32" s="133"/>
      <c r="ZB32" s="133"/>
      <c r="ZC32" s="133"/>
      <c r="ZD32" s="133"/>
      <c r="ZE32" s="133"/>
      <c r="ZF32" s="133"/>
      <c r="ZG32" s="133"/>
      <c r="ZH32" s="133"/>
      <c r="ZI32" s="133"/>
      <c r="ZJ32" s="133"/>
      <c r="ZK32" s="133"/>
      <c r="ZL32" s="133"/>
      <c r="ZM32" s="133"/>
      <c r="ZN32" s="133"/>
      <c r="ZO32" s="133"/>
      <c r="ZP32" s="133"/>
      <c r="ZQ32" s="133"/>
      <c r="ZR32" s="133"/>
      <c r="ZS32" s="133"/>
      <c r="ZT32" s="133"/>
      <c r="ZU32" s="133"/>
      <c r="ZV32" s="133"/>
      <c r="ZW32" s="133"/>
      <c r="ZX32" s="133"/>
      <c r="ZY32" s="133"/>
      <c r="ZZ32" s="133"/>
      <c r="AAA32" s="133"/>
      <c r="AAB32" s="133"/>
      <c r="AAC32" s="133"/>
      <c r="AAD32" s="133"/>
      <c r="AAE32" s="133"/>
      <c r="AAF32" s="133"/>
      <c r="AAG32" s="133"/>
      <c r="AAH32" s="133"/>
      <c r="AAI32" s="133"/>
      <c r="AAJ32" s="133"/>
      <c r="AAK32" s="133"/>
      <c r="AAL32" s="133"/>
      <c r="AAM32" s="133"/>
      <c r="AAN32" s="133"/>
      <c r="AAO32" s="133"/>
      <c r="AAP32" s="133"/>
      <c r="AAQ32" s="133"/>
      <c r="AAR32" s="133"/>
      <c r="AAS32" s="133"/>
      <c r="AAT32" s="133"/>
      <c r="AAU32" s="133"/>
      <c r="AAV32" s="133"/>
      <c r="AAW32" s="133"/>
      <c r="AAX32" s="133"/>
      <c r="AAY32" s="133"/>
      <c r="AAZ32" s="133"/>
      <c r="ABA32" s="133"/>
      <c r="ABB32" s="133"/>
      <c r="ABC32" s="133"/>
      <c r="ABD32" s="133"/>
      <c r="ABE32" s="133"/>
      <c r="ABF32" s="133"/>
      <c r="ABG32" s="133"/>
      <c r="ABH32" s="133"/>
      <c r="ABI32" s="133"/>
      <c r="ABJ32" s="133"/>
      <c r="ABK32" s="133"/>
      <c r="ABL32" s="133"/>
      <c r="ABM32" s="133"/>
      <c r="ABN32" s="133"/>
      <c r="ABO32" s="133"/>
      <c r="ABP32" s="133"/>
      <c r="ABQ32" s="133"/>
      <c r="ABR32" s="133"/>
      <c r="ABS32" s="133"/>
      <c r="ABT32" s="133"/>
      <c r="ABU32" s="133"/>
      <c r="ABV32" s="133"/>
      <c r="ABW32" s="133"/>
      <c r="ABX32" s="133"/>
      <c r="ABY32" s="133"/>
      <c r="ABZ32" s="133"/>
      <c r="ACA32" s="133"/>
      <c r="ACB32" s="133"/>
      <c r="ACC32" s="133"/>
      <c r="ACD32" s="133"/>
      <c r="ACE32" s="133"/>
      <c r="ACF32" s="133"/>
      <c r="ACG32" s="133"/>
      <c r="ACH32" s="133"/>
      <c r="ACI32" s="133"/>
      <c r="ACJ32" s="133"/>
      <c r="ACK32" s="133"/>
      <c r="ACL32" s="133"/>
      <c r="ACM32" s="133"/>
      <c r="ACN32" s="133"/>
      <c r="ACO32" s="133"/>
      <c r="ACP32" s="133"/>
      <c r="ACQ32" s="133"/>
      <c r="ACR32" s="133"/>
      <c r="ACS32" s="133"/>
      <c r="ACT32" s="133"/>
      <c r="ACU32" s="133"/>
      <c r="ACV32" s="133"/>
      <c r="ACW32" s="133"/>
      <c r="ACX32" s="133"/>
      <c r="ACY32" s="133"/>
      <c r="ACZ32" s="133"/>
      <c r="ADA32" s="133"/>
      <c r="ADB32" s="133"/>
      <c r="ADC32" s="133"/>
      <c r="ADD32" s="133"/>
      <c r="ADE32" s="133"/>
      <c r="ADF32" s="133"/>
      <c r="ADG32" s="133"/>
      <c r="ADH32" s="133"/>
      <c r="ADI32" s="133"/>
      <c r="ADJ32" s="133"/>
      <c r="ADK32" s="133"/>
      <c r="ADL32" s="133"/>
      <c r="ADM32" s="133"/>
      <c r="ADN32" s="133"/>
      <c r="ADO32" s="133"/>
      <c r="ADP32" s="133"/>
      <c r="ADQ32" s="133"/>
      <c r="ADR32" s="133"/>
      <c r="ADS32" s="133"/>
      <c r="ADT32" s="133"/>
      <c r="ADU32" s="133"/>
      <c r="ADV32" s="133"/>
      <c r="ADW32" s="133"/>
      <c r="ADX32" s="133"/>
      <c r="ADY32" s="133"/>
      <c r="ADZ32" s="133"/>
      <c r="AEA32" s="133"/>
      <c r="AEB32" s="133"/>
      <c r="AEC32" s="133"/>
      <c r="AED32" s="133"/>
      <c r="AEE32" s="133"/>
      <c r="AEF32" s="133"/>
      <c r="AEG32" s="133"/>
      <c r="AEH32" s="133"/>
      <c r="AEI32" s="133"/>
      <c r="AEJ32" s="133"/>
      <c r="AEK32" s="133"/>
      <c r="AEL32" s="133"/>
      <c r="AEM32" s="133"/>
      <c r="AEN32" s="133"/>
      <c r="AEO32" s="133"/>
      <c r="AEP32" s="133"/>
      <c r="AEQ32" s="133"/>
      <c r="AER32" s="133"/>
      <c r="AES32" s="133"/>
      <c r="AET32" s="133"/>
      <c r="AEU32" s="133"/>
      <c r="AEV32" s="133"/>
      <c r="AEW32" s="133"/>
      <c r="AEX32" s="133"/>
      <c r="AEY32" s="133"/>
      <c r="AEZ32" s="133"/>
      <c r="AFA32" s="133"/>
      <c r="AFB32" s="133"/>
      <c r="AFC32" s="133"/>
      <c r="AFD32" s="133"/>
      <c r="AFE32" s="133"/>
      <c r="AFF32" s="133"/>
      <c r="AFG32" s="133"/>
      <c r="AFH32" s="133"/>
      <c r="AFI32" s="133"/>
      <c r="AFJ32" s="133"/>
      <c r="AFK32" s="133"/>
      <c r="AFL32" s="133"/>
      <c r="AFM32" s="133"/>
      <c r="AFN32" s="133"/>
      <c r="AFO32" s="133"/>
      <c r="AFP32" s="133"/>
      <c r="AFQ32" s="133"/>
      <c r="AFR32" s="133"/>
      <c r="AFS32" s="133"/>
      <c r="AFT32" s="133"/>
      <c r="AFU32" s="133"/>
      <c r="AFV32" s="133"/>
      <c r="AFW32" s="133"/>
      <c r="AFX32" s="133"/>
      <c r="AFY32" s="133"/>
      <c r="AFZ32" s="133"/>
      <c r="AGA32" s="133"/>
      <c r="AGB32" s="133"/>
      <c r="AGC32" s="133"/>
      <c r="AGD32" s="133"/>
      <c r="AGE32" s="133"/>
      <c r="AGF32" s="133"/>
      <c r="AGG32" s="133"/>
      <c r="AGH32" s="133"/>
      <c r="AGI32" s="133"/>
      <c r="AGJ32" s="133"/>
      <c r="AGK32" s="133"/>
      <c r="AGL32" s="133"/>
      <c r="AGM32" s="133"/>
      <c r="AGN32" s="133"/>
      <c r="AGO32" s="133"/>
      <c r="AGP32" s="133"/>
      <c r="AGQ32" s="133"/>
      <c r="AGR32" s="133"/>
      <c r="AGS32" s="133"/>
      <c r="AGT32" s="133"/>
      <c r="AGU32" s="133"/>
      <c r="AGV32" s="133"/>
      <c r="AGW32" s="133"/>
      <c r="AGX32" s="133"/>
      <c r="AGY32" s="133"/>
      <c r="AGZ32" s="133"/>
      <c r="AHA32" s="133"/>
      <c r="AHB32" s="133"/>
      <c r="AHC32" s="133"/>
      <c r="AHD32" s="133"/>
      <c r="AHE32" s="133"/>
      <c r="AHF32" s="133"/>
      <c r="AHG32" s="133"/>
      <c r="AHH32" s="133"/>
      <c r="AHI32" s="133"/>
      <c r="AHJ32" s="133"/>
      <c r="AHK32" s="133"/>
      <c r="AHL32" s="133"/>
      <c r="AHM32" s="133"/>
      <c r="AHN32" s="133"/>
      <c r="AHO32" s="133"/>
      <c r="AHP32" s="133"/>
      <c r="AHQ32" s="133"/>
      <c r="AHR32" s="133"/>
      <c r="AHS32" s="133"/>
      <c r="AHT32" s="133"/>
      <c r="AHU32" s="133"/>
      <c r="AHV32" s="133"/>
      <c r="AHW32" s="133"/>
      <c r="AHX32" s="133"/>
      <c r="AHY32" s="133"/>
      <c r="AHZ32" s="133"/>
      <c r="AIA32" s="133"/>
      <c r="AIB32" s="133"/>
      <c r="AIC32" s="133"/>
      <c r="AID32" s="133"/>
      <c r="AIE32" s="133"/>
      <c r="AIF32" s="133"/>
      <c r="AIG32" s="133"/>
      <c r="AIH32" s="133"/>
      <c r="AII32" s="133"/>
      <c r="AIJ32" s="133"/>
      <c r="AIK32" s="133"/>
      <c r="AIL32" s="133"/>
      <c r="AIM32" s="133"/>
      <c r="AIN32" s="133"/>
      <c r="AIO32" s="133"/>
      <c r="AIP32" s="133"/>
      <c r="AIQ32" s="133"/>
      <c r="AIR32" s="133"/>
      <c r="AIS32" s="133"/>
      <c r="AIT32" s="133"/>
      <c r="AIU32" s="133"/>
      <c r="AIV32" s="133"/>
      <c r="AIW32" s="133"/>
      <c r="AIX32" s="133"/>
      <c r="AIY32" s="133"/>
      <c r="AIZ32" s="133"/>
      <c r="AJA32" s="133"/>
      <c r="AJB32" s="133"/>
      <c r="AJC32" s="133"/>
      <c r="AJD32" s="133"/>
      <c r="AJE32" s="133"/>
      <c r="AJF32" s="133"/>
      <c r="AJG32" s="133"/>
      <c r="AJH32" s="133"/>
      <c r="AJI32" s="133"/>
      <c r="AJJ32" s="133"/>
      <c r="AJK32" s="133"/>
      <c r="AJL32" s="133"/>
      <c r="AJM32" s="133"/>
      <c r="AJN32" s="133"/>
      <c r="AJO32" s="133"/>
      <c r="AJP32" s="133"/>
      <c r="AJQ32" s="133"/>
      <c r="AJR32" s="133"/>
      <c r="AJS32" s="133"/>
      <c r="AJT32" s="133"/>
      <c r="AJU32" s="133"/>
      <c r="AJV32" s="133"/>
      <c r="AJW32" s="133"/>
      <c r="AJX32" s="133"/>
      <c r="AJY32" s="133"/>
      <c r="AJZ32" s="133"/>
      <c r="AKA32" s="133"/>
      <c r="AKB32" s="133"/>
      <c r="AKC32" s="133"/>
      <c r="AKD32" s="133"/>
      <c r="AKE32" s="133"/>
      <c r="AKF32" s="133"/>
      <c r="AKG32" s="133"/>
      <c r="AKH32" s="133"/>
      <c r="AKI32" s="133"/>
      <c r="AKJ32" s="133"/>
      <c r="AKK32" s="133"/>
      <c r="AKL32" s="133"/>
      <c r="AKM32" s="133"/>
      <c r="AKN32" s="133"/>
      <c r="AKO32" s="133"/>
      <c r="AKP32" s="133"/>
      <c r="AKQ32" s="133"/>
      <c r="AKR32" s="133"/>
      <c r="AKS32" s="133"/>
      <c r="AKT32" s="133"/>
      <c r="AKU32" s="133"/>
      <c r="AKV32" s="133"/>
      <c r="AKW32" s="133"/>
      <c r="AKX32" s="133"/>
      <c r="AKY32" s="133"/>
      <c r="AKZ32" s="133"/>
      <c r="ALA32" s="133"/>
      <c r="ALB32" s="133"/>
      <c r="ALC32" s="133"/>
      <c r="ALD32" s="133"/>
      <c r="ALE32" s="133"/>
      <c r="ALF32" s="133"/>
      <c r="ALG32" s="133"/>
      <c r="ALH32" s="133"/>
      <c r="ALI32" s="133"/>
      <c r="ALJ32" s="133"/>
      <c r="ALK32" s="133"/>
      <c r="ALL32" s="133"/>
      <c r="ALM32" s="133"/>
      <c r="ALN32" s="133"/>
      <c r="ALO32" s="133"/>
      <c r="ALP32" s="133"/>
      <c r="ALQ32" s="133"/>
      <c r="ALR32" s="133"/>
      <c r="ALS32" s="133"/>
      <c r="ALT32" s="133"/>
      <c r="ALU32" s="133"/>
      <c r="ALV32" s="133"/>
      <c r="ALW32" s="133"/>
      <c r="ALX32" s="133"/>
      <c r="ALY32" s="133"/>
      <c r="ALZ32" s="133"/>
    </row>
    <row r="33" spans="1:1020" s="127" customFormat="1">
      <c r="A33" s="250">
        <v>15</v>
      </c>
      <c r="B33" s="263" t="s">
        <v>1028</v>
      </c>
      <c r="C33" s="187">
        <f>Orçamento!$N$470</f>
        <v>688495.31330799998</v>
      </c>
      <c r="D33" s="145">
        <f t="shared" ref="D33:R33" si="12">$C33*D34</f>
        <v>0</v>
      </c>
      <c r="E33" s="146">
        <f t="shared" si="12"/>
        <v>0</v>
      </c>
      <c r="F33" s="146">
        <f t="shared" si="12"/>
        <v>0</v>
      </c>
      <c r="G33" s="146">
        <f t="shared" si="12"/>
        <v>0</v>
      </c>
      <c r="H33" s="146">
        <f t="shared" si="12"/>
        <v>0</v>
      </c>
      <c r="I33" s="146">
        <f t="shared" si="12"/>
        <v>0</v>
      </c>
      <c r="J33" s="139">
        <f t="shared" si="12"/>
        <v>137699.06266160001</v>
      </c>
      <c r="K33" s="139">
        <f t="shared" si="12"/>
        <v>206548.59399239998</v>
      </c>
      <c r="L33" s="146">
        <f t="shared" si="12"/>
        <v>0</v>
      </c>
      <c r="M33" s="146">
        <f t="shared" si="12"/>
        <v>0</v>
      </c>
      <c r="N33" s="146">
        <f t="shared" si="12"/>
        <v>0</v>
      </c>
      <c r="O33" s="146">
        <f t="shared" si="12"/>
        <v>0</v>
      </c>
      <c r="P33" s="139">
        <f t="shared" si="12"/>
        <v>103274.29699619999</v>
      </c>
      <c r="Q33" s="139">
        <f t="shared" si="12"/>
        <v>103274.29699619999</v>
      </c>
      <c r="R33" s="140">
        <f t="shared" si="12"/>
        <v>137699.06266160001</v>
      </c>
      <c r="AMA33" s="128"/>
      <c r="AMB33" s="128"/>
      <c r="AMC33" s="128"/>
      <c r="AMD33" s="128"/>
      <c r="AME33" s="128"/>
      <c r="AMF33" s="128"/>
    </row>
    <row r="34" spans="1:1020" s="127" customFormat="1">
      <c r="A34" s="250"/>
      <c r="B34" s="263"/>
      <c r="C34" s="186">
        <f>SUM(D34:R34)</f>
        <v>1</v>
      </c>
      <c r="D34" s="148">
        <v>0</v>
      </c>
      <c r="E34" s="149">
        <v>0</v>
      </c>
      <c r="F34" s="149">
        <v>0</v>
      </c>
      <c r="G34" s="149">
        <v>0</v>
      </c>
      <c r="H34" s="149">
        <v>0</v>
      </c>
      <c r="I34" s="149">
        <v>0</v>
      </c>
      <c r="J34" s="136">
        <v>0.2</v>
      </c>
      <c r="K34" s="136">
        <v>0.3</v>
      </c>
      <c r="L34" s="149">
        <v>0</v>
      </c>
      <c r="M34" s="149">
        <v>0</v>
      </c>
      <c r="N34" s="149">
        <v>0</v>
      </c>
      <c r="O34" s="149">
        <v>0</v>
      </c>
      <c r="P34" s="136">
        <v>0.15</v>
      </c>
      <c r="Q34" s="136">
        <v>0.15</v>
      </c>
      <c r="R34" s="137">
        <v>0.2</v>
      </c>
      <c r="AMA34" s="128"/>
      <c r="AMB34" s="128"/>
      <c r="AMC34" s="128"/>
      <c r="AMD34" s="128"/>
      <c r="AME34" s="128"/>
      <c r="AMF34" s="128"/>
    </row>
    <row r="35" spans="1:1020" s="128" customFormat="1">
      <c r="A35" s="256">
        <v>16</v>
      </c>
      <c r="B35" s="258" t="s">
        <v>1105</v>
      </c>
      <c r="C35" s="188">
        <f>Orçamento!$N$508</f>
        <v>9351.7974967999999</v>
      </c>
      <c r="D35" s="151">
        <f t="shared" ref="D35:R35" si="13">$C35*D36</f>
        <v>0</v>
      </c>
      <c r="E35" s="142">
        <f t="shared" si="13"/>
        <v>0</v>
      </c>
      <c r="F35" s="142">
        <f t="shared" si="13"/>
        <v>0</v>
      </c>
      <c r="G35" s="142">
        <f t="shared" si="13"/>
        <v>0</v>
      </c>
      <c r="H35" s="152">
        <f t="shared" si="13"/>
        <v>2337.9493742</v>
      </c>
      <c r="I35" s="152">
        <f t="shared" si="13"/>
        <v>2337.9493742</v>
      </c>
      <c r="J35" s="142">
        <f t="shared" si="13"/>
        <v>0</v>
      </c>
      <c r="K35" s="142">
        <f t="shared" si="13"/>
        <v>0</v>
      </c>
      <c r="L35" s="142">
        <f t="shared" si="13"/>
        <v>0</v>
      </c>
      <c r="M35" s="142">
        <f t="shared" si="13"/>
        <v>0</v>
      </c>
      <c r="N35" s="152">
        <f t="shared" si="13"/>
        <v>2337.9493742</v>
      </c>
      <c r="O35" s="152">
        <f t="shared" si="13"/>
        <v>2337.9493742</v>
      </c>
      <c r="P35" s="142">
        <f t="shared" si="13"/>
        <v>0</v>
      </c>
      <c r="Q35" s="142">
        <f t="shared" si="13"/>
        <v>0</v>
      </c>
      <c r="R35" s="143">
        <f t="shared" si="13"/>
        <v>0</v>
      </c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3"/>
      <c r="FF35" s="133"/>
      <c r="FG35" s="133"/>
      <c r="FH35" s="133"/>
      <c r="FI35" s="133"/>
      <c r="FJ35" s="133"/>
      <c r="FK35" s="133"/>
      <c r="FL35" s="133"/>
      <c r="FM35" s="133"/>
      <c r="FN35" s="133"/>
      <c r="FO35" s="133"/>
      <c r="FP35" s="133"/>
      <c r="FQ35" s="133"/>
      <c r="FR35" s="133"/>
      <c r="FS35" s="133"/>
      <c r="FT35" s="133"/>
      <c r="FU35" s="133"/>
      <c r="FV35" s="133"/>
      <c r="FW35" s="133"/>
      <c r="FX35" s="133"/>
      <c r="FY35" s="133"/>
      <c r="FZ35" s="133"/>
      <c r="GA35" s="133"/>
      <c r="GB35" s="133"/>
      <c r="GC35" s="133"/>
      <c r="GD35" s="133"/>
      <c r="GE35" s="133"/>
      <c r="GF35" s="133"/>
      <c r="GG35" s="133"/>
      <c r="GH35" s="133"/>
      <c r="GI35" s="133"/>
      <c r="GJ35" s="133"/>
      <c r="GK35" s="133"/>
      <c r="GL35" s="133"/>
      <c r="GM35" s="133"/>
      <c r="GN35" s="133"/>
      <c r="GO35" s="133"/>
      <c r="GP35" s="133"/>
      <c r="GQ35" s="133"/>
      <c r="GR35" s="133"/>
      <c r="GS35" s="133"/>
      <c r="GT35" s="133"/>
      <c r="GU35" s="133"/>
      <c r="GV35" s="133"/>
      <c r="GW35" s="133"/>
      <c r="GX35" s="133"/>
      <c r="GY35" s="133"/>
      <c r="GZ35" s="133"/>
      <c r="HA35" s="133"/>
      <c r="HB35" s="133"/>
      <c r="HC35" s="133"/>
      <c r="HD35" s="133"/>
      <c r="HE35" s="133"/>
      <c r="HF35" s="133"/>
      <c r="HG35" s="133"/>
      <c r="HH35" s="133"/>
      <c r="HI35" s="133"/>
      <c r="HJ35" s="133"/>
      <c r="HK35" s="133"/>
      <c r="HL35" s="133"/>
      <c r="HM35" s="133"/>
      <c r="HN35" s="133"/>
      <c r="HO35" s="133"/>
      <c r="HP35" s="133"/>
      <c r="HQ35" s="133"/>
      <c r="HR35" s="133"/>
      <c r="HS35" s="133"/>
      <c r="HT35" s="133"/>
      <c r="HU35" s="133"/>
      <c r="HV35" s="133"/>
      <c r="HW35" s="133"/>
      <c r="HX35" s="133"/>
      <c r="HY35" s="133"/>
      <c r="HZ35" s="133"/>
      <c r="IA35" s="133"/>
      <c r="IB35" s="133"/>
      <c r="IC35" s="133"/>
      <c r="ID35" s="133"/>
      <c r="IE35" s="133"/>
      <c r="IF35" s="133"/>
      <c r="IG35" s="133"/>
      <c r="IH35" s="133"/>
      <c r="II35" s="133"/>
      <c r="IJ35" s="133"/>
      <c r="IK35" s="133"/>
      <c r="IL35" s="133"/>
      <c r="IM35" s="133"/>
      <c r="IN35" s="133"/>
      <c r="IO35" s="133"/>
      <c r="IP35" s="133"/>
      <c r="IQ35" s="133"/>
      <c r="IR35" s="133"/>
      <c r="IS35" s="133"/>
      <c r="IT35" s="133"/>
      <c r="IU35" s="133"/>
      <c r="IV35" s="133"/>
      <c r="IW35" s="133"/>
      <c r="IX35" s="133"/>
      <c r="IY35" s="133"/>
      <c r="IZ35" s="133"/>
      <c r="JA35" s="133"/>
      <c r="JB35" s="133"/>
      <c r="JC35" s="133"/>
      <c r="JD35" s="133"/>
      <c r="JE35" s="133"/>
      <c r="JF35" s="133"/>
      <c r="JG35" s="133"/>
      <c r="JH35" s="133"/>
      <c r="JI35" s="133"/>
      <c r="JJ35" s="133"/>
      <c r="JK35" s="133"/>
      <c r="JL35" s="133"/>
      <c r="JM35" s="133"/>
      <c r="JN35" s="133"/>
      <c r="JO35" s="133"/>
      <c r="JP35" s="133"/>
      <c r="JQ35" s="133"/>
      <c r="JR35" s="133"/>
      <c r="JS35" s="133"/>
      <c r="JT35" s="133"/>
      <c r="JU35" s="133"/>
      <c r="JV35" s="133"/>
      <c r="JW35" s="133"/>
      <c r="JX35" s="133"/>
      <c r="JY35" s="133"/>
      <c r="JZ35" s="133"/>
      <c r="KA35" s="133"/>
      <c r="KB35" s="133"/>
      <c r="KC35" s="133"/>
      <c r="KD35" s="133"/>
      <c r="KE35" s="133"/>
      <c r="KF35" s="133"/>
      <c r="KG35" s="133"/>
      <c r="KH35" s="133"/>
      <c r="KI35" s="133"/>
      <c r="KJ35" s="133"/>
      <c r="KK35" s="133"/>
      <c r="KL35" s="133"/>
      <c r="KM35" s="133"/>
      <c r="KN35" s="133"/>
      <c r="KO35" s="133"/>
      <c r="KP35" s="133"/>
      <c r="KQ35" s="133"/>
      <c r="KR35" s="133"/>
      <c r="KS35" s="133"/>
      <c r="KT35" s="133"/>
      <c r="KU35" s="133"/>
      <c r="KV35" s="133"/>
      <c r="KW35" s="133"/>
      <c r="KX35" s="133"/>
      <c r="KY35" s="133"/>
      <c r="KZ35" s="133"/>
      <c r="LA35" s="133"/>
      <c r="LB35" s="133"/>
      <c r="LC35" s="133"/>
      <c r="LD35" s="133"/>
      <c r="LE35" s="133"/>
      <c r="LF35" s="133"/>
      <c r="LG35" s="133"/>
      <c r="LH35" s="133"/>
      <c r="LI35" s="133"/>
      <c r="LJ35" s="133"/>
      <c r="LK35" s="133"/>
      <c r="LL35" s="133"/>
      <c r="LM35" s="133"/>
      <c r="LN35" s="133"/>
      <c r="LO35" s="133"/>
      <c r="LP35" s="133"/>
      <c r="LQ35" s="133"/>
      <c r="LR35" s="133"/>
      <c r="LS35" s="133"/>
      <c r="LT35" s="133"/>
      <c r="LU35" s="133"/>
      <c r="LV35" s="133"/>
      <c r="LW35" s="133"/>
      <c r="LX35" s="133"/>
      <c r="LY35" s="133"/>
      <c r="LZ35" s="133"/>
      <c r="MA35" s="133"/>
      <c r="MB35" s="133"/>
      <c r="MC35" s="133"/>
      <c r="MD35" s="133"/>
      <c r="ME35" s="133"/>
      <c r="MF35" s="133"/>
      <c r="MG35" s="133"/>
      <c r="MH35" s="133"/>
      <c r="MI35" s="133"/>
      <c r="MJ35" s="133"/>
      <c r="MK35" s="133"/>
      <c r="ML35" s="133"/>
      <c r="MM35" s="133"/>
      <c r="MN35" s="133"/>
      <c r="MO35" s="133"/>
      <c r="MP35" s="133"/>
      <c r="MQ35" s="133"/>
      <c r="MR35" s="133"/>
      <c r="MS35" s="133"/>
      <c r="MT35" s="133"/>
      <c r="MU35" s="133"/>
      <c r="MV35" s="133"/>
      <c r="MW35" s="133"/>
      <c r="MX35" s="133"/>
      <c r="MY35" s="133"/>
      <c r="MZ35" s="133"/>
      <c r="NA35" s="133"/>
      <c r="NB35" s="133"/>
      <c r="NC35" s="133"/>
      <c r="ND35" s="133"/>
      <c r="NE35" s="133"/>
      <c r="NF35" s="133"/>
      <c r="NG35" s="133"/>
      <c r="NH35" s="133"/>
      <c r="NI35" s="133"/>
      <c r="NJ35" s="133"/>
      <c r="NK35" s="133"/>
      <c r="NL35" s="133"/>
      <c r="NM35" s="133"/>
      <c r="NN35" s="133"/>
      <c r="NO35" s="133"/>
      <c r="NP35" s="133"/>
      <c r="NQ35" s="133"/>
      <c r="NR35" s="133"/>
      <c r="NS35" s="133"/>
      <c r="NT35" s="133"/>
      <c r="NU35" s="133"/>
      <c r="NV35" s="133"/>
      <c r="NW35" s="133"/>
      <c r="NX35" s="133"/>
      <c r="NY35" s="133"/>
      <c r="NZ35" s="133"/>
      <c r="OA35" s="133"/>
      <c r="OB35" s="133"/>
      <c r="OC35" s="133"/>
      <c r="OD35" s="133"/>
      <c r="OE35" s="133"/>
      <c r="OF35" s="133"/>
      <c r="OG35" s="133"/>
      <c r="OH35" s="133"/>
      <c r="OI35" s="133"/>
      <c r="OJ35" s="133"/>
      <c r="OK35" s="133"/>
      <c r="OL35" s="133"/>
      <c r="OM35" s="133"/>
      <c r="ON35" s="133"/>
      <c r="OO35" s="133"/>
      <c r="OP35" s="133"/>
      <c r="OQ35" s="133"/>
      <c r="OR35" s="133"/>
      <c r="OS35" s="133"/>
      <c r="OT35" s="133"/>
      <c r="OU35" s="133"/>
      <c r="OV35" s="133"/>
      <c r="OW35" s="133"/>
      <c r="OX35" s="133"/>
      <c r="OY35" s="133"/>
      <c r="OZ35" s="133"/>
      <c r="PA35" s="133"/>
      <c r="PB35" s="133"/>
      <c r="PC35" s="133"/>
      <c r="PD35" s="133"/>
      <c r="PE35" s="133"/>
      <c r="PF35" s="133"/>
      <c r="PG35" s="133"/>
      <c r="PH35" s="133"/>
      <c r="PI35" s="133"/>
      <c r="PJ35" s="133"/>
      <c r="PK35" s="133"/>
      <c r="PL35" s="133"/>
      <c r="PM35" s="133"/>
      <c r="PN35" s="133"/>
      <c r="PO35" s="133"/>
      <c r="PP35" s="133"/>
      <c r="PQ35" s="133"/>
      <c r="PR35" s="133"/>
      <c r="PS35" s="133"/>
      <c r="PT35" s="133"/>
      <c r="PU35" s="133"/>
      <c r="PV35" s="133"/>
      <c r="PW35" s="133"/>
      <c r="PX35" s="133"/>
      <c r="PY35" s="133"/>
      <c r="PZ35" s="133"/>
      <c r="QA35" s="133"/>
      <c r="QB35" s="133"/>
      <c r="QC35" s="133"/>
      <c r="QD35" s="133"/>
      <c r="QE35" s="133"/>
      <c r="QF35" s="133"/>
      <c r="QG35" s="133"/>
      <c r="QH35" s="133"/>
      <c r="QI35" s="133"/>
      <c r="QJ35" s="133"/>
      <c r="QK35" s="133"/>
      <c r="QL35" s="133"/>
      <c r="QM35" s="133"/>
      <c r="QN35" s="133"/>
      <c r="QO35" s="133"/>
      <c r="QP35" s="133"/>
      <c r="QQ35" s="133"/>
      <c r="QR35" s="133"/>
      <c r="QS35" s="133"/>
      <c r="QT35" s="133"/>
      <c r="QU35" s="133"/>
      <c r="QV35" s="133"/>
      <c r="QW35" s="133"/>
      <c r="QX35" s="133"/>
      <c r="QY35" s="133"/>
      <c r="QZ35" s="133"/>
      <c r="RA35" s="133"/>
      <c r="RB35" s="133"/>
      <c r="RC35" s="133"/>
      <c r="RD35" s="133"/>
      <c r="RE35" s="133"/>
      <c r="RF35" s="133"/>
      <c r="RG35" s="133"/>
      <c r="RH35" s="133"/>
      <c r="RI35" s="133"/>
      <c r="RJ35" s="133"/>
      <c r="RK35" s="133"/>
      <c r="RL35" s="133"/>
      <c r="RM35" s="133"/>
      <c r="RN35" s="133"/>
      <c r="RO35" s="133"/>
      <c r="RP35" s="133"/>
      <c r="RQ35" s="133"/>
      <c r="RR35" s="133"/>
      <c r="RS35" s="133"/>
      <c r="RT35" s="133"/>
      <c r="RU35" s="133"/>
      <c r="RV35" s="133"/>
      <c r="RW35" s="133"/>
      <c r="RX35" s="133"/>
      <c r="RY35" s="133"/>
      <c r="RZ35" s="133"/>
      <c r="SA35" s="133"/>
      <c r="SB35" s="133"/>
      <c r="SC35" s="133"/>
      <c r="SD35" s="133"/>
      <c r="SE35" s="133"/>
      <c r="SF35" s="133"/>
      <c r="SG35" s="133"/>
      <c r="SH35" s="133"/>
      <c r="SI35" s="133"/>
      <c r="SJ35" s="133"/>
      <c r="SK35" s="133"/>
      <c r="SL35" s="133"/>
      <c r="SM35" s="133"/>
      <c r="SN35" s="133"/>
      <c r="SO35" s="133"/>
      <c r="SP35" s="133"/>
      <c r="SQ35" s="133"/>
      <c r="SR35" s="133"/>
      <c r="SS35" s="133"/>
      <c r="ST35" s="133"/>
      <c r="SU35" s="133"/>
      <c r="SV35" s="133"/>
      <c r="SW35" s="133"/>
      <c r="SX35" s="133"/>
      <c r="SY35" s="133"/>
      <c r="SZ35" s="133"/>
      <c r="TA35" s="133"/>
      <c r="TB35" s="133"/>
      <c r="TC35" s="133"/>
      <c r="TD35" s="133"/>
      <c r="TE35" s="133"/>
      <c r="TF35" s="133"/>
      <c r="TG35" s="133"/>
      <c r="TH35" s="133"/>
      <c r="TI35" s="133"/>
      <c r="TJ35" s="133"/>
      <c r="TK35" s="133"/>
      <c r="TL35" s="133"/>
      <c r="TM35" s="133"/>
      <c r="TN35" s="133"/>
      <c r="TO35" s="133"/>
      <c r="TP35" s="133"/>
      <c r="TQ35" s="133"/>
      <c r="TR35" s="133"/>
      <c r="TS35" s="133"/>
      <c r="TT35" s="133"/>
      <c r="TU35" s="133"/>
      <c r="TV35" s="133"/>
      <c r="TW35" s="133"/>
      <c r="TX35" s="133"/>
      <c r="TY35" s="133"/>
      <c r="TZ35" s="133"/>
      <c r="UA35" s="133"/>
      <c r="UB35" s="133"/>
      <c r="UC35" s="133"/>
      <c r="UD35" s="133"/>
      <c r="UE35" s="133"/>
      <c r="UF35" s="133"/>
      <c r="UG35" s="133"/>
      <c r="UH35" s="133"/>
      <c r="UI35" s="133"/>
      <c r="UJ35" s="133"/>
      <c r="UK35" s="133"/>
      <c r="UL35" s="133"/>
      <c r="UM35" s="133"/>
      <c r="UN35" s="133"/>
      <c r="UO35" s="133"/>
      <c r="UP35" s="133"/>
      <c r="UQ35" s="133"/>
      <c r="UR35" s="133"/>
      <c r="US35" s="133"/>
      <c r="UT35" s="133"/>
      <c r="UU35" s="133"/>
      <c r="UV35" s="133"/>
      <c r="UW35" s="133"/>
      <c r="UX35" s="133"/>
      <c r="UY35" s="133"/>
      <c r="UZ35" s="133"/>
      <c r="VA35" s="133"/>
      <c r="VB35" s="133"/>
      <c r="VC35" s="133"/>
      <c r="VD35" s="133"/>
      <c r="VE35" s="133"/>
      <c r="VF35" s="133"/>
      <c r="VG35" s="133"/>
      <c r="VH35" s="133"/>
      <c r="VI35" s="133"/>
      <c r="VJ35" s="133"/>
      <c r="VK35" s="133"/>
      <c r="VL35" s="133"/>
      <c r="VM35" s="133"/>
      <c r="VN35" s="133"/>
      <c r="VO35" s="133"/>
      <c r="VP35" s="133"/>
      <c r="VQ35" s="133"/>
      <c r="VR35" s="133"/>
      <c r="VS35" s="133"/>
      <c r="VT35" s="133"/>
      <c r="VU35" s="133"/>
      <c r="VV35" s="133"/>
      <c r="VW35" s="133"/>
      <c r="VX35" s="133"/>
      <c r="VY35" s="133"/>
      <c r="VZ35" s="133"/>
      <c r="WA35" s="133"/>
      <c r="WB35" s="133"/>
      <c r="WC35" s="133"/>
      <c r="WD35" s="133"/>
      <c r="WE35" s="133"/>
      <c r="WF35" s="133"/>
      <c r="WG35" s="133"/>
      <c r="WH35" s="133"/>
      <c r="WI35" s="133"/>
      <c r="WJ35" s="133"/>
      <c r="WK35" s="133"/>
      <c r="WL35" s="133"/>
      <c r="WM35" s="133"/>
      <c r="WN35" s="133"/>
      <c r="WO35" s="133"/>
      <c r="WP35" s="133"/>
      <c r="WQ35" s="133"/>
      <c r="WR35" s="133"/>
      <c r="WS35" s="133"/>
      <c r="WT35" s="133"/>
      <c r="WU35" s="133"/>
      <c r="WV35" s="133"/>
      <c r="WW35" s="133"/>
      <c r="WX35" s="133"/>
      <c r="WY35" s="133"/>
      <c r="WZ35" s="133"/>
      <c r="XA35" s="133"/>
      <c r="XB35" s="133"/>
      <c r="XC35" s="133"/>
      <c r="XD35" s="133"/>
      <c r="XE35" s="133"/>
      <c r="XF35" s="133"/>
      <c r="XG35" s="133"/>
      <c r="XH35" s="133"/>
      <c r="XI35" s="133"/>
      <c r="XJ35" s="133"/>
      <c r="XK35" s="133"/>
      <c r="XL35" s="133"/>
      <c r="XM35" s="133"/>
      <c r="XN35" s="133"/>
      <c r="XO35" s="133"/>
      <c r="XP35" s="133"/>
      <c r="XQ35" s="133"/>
      <c r="XR35" s="133"/>
      <c r="XS35" s="133"/>
      <c r="XT35" s="133"/>
      <c r="XU35" s="133"/>
      <c r="XV35" s="133"/>
      <c r="XW35" s="133"/>
      <c r="XX35" s="133"/>
      <c r="XY35" s="133"/>
      <c r="XZ35" s="133"/>
      <c r="YA35" s="133"/>
      <c r="YB35" s="133"/>
      <c r="YC35" s="133"/>
      <c r="YD35" s="133"/>
      <c r="YE35" s="133"/>
      <c r="YF35" s="133"/>
      <c r="YG35" s="133"/>
      <c r="YH35" s="133"/>
      <c r="YI35" s="133"/>
      <c r="YJ35" s="133"/>
      <c r="YK35" s="133"/>
      <c r="YL35" s="133"/>
      <c r="YM35" s="133"/>
      <c r="YN35" s="133"/>
      <c r="YO35" s="133"/>
      <c r="YP35" s="133"/>
      <c r="YQ35" s="133"/>
      <c r="YR35" s="133"/>
      <c r="YS35" s="133"/>
      <c r="YT35" s="133"/>
      <c r="YU35" s="133"/>
      <c r="YV35" s="133"/>
      <c r="YW35" s="133"/>
      <c r="YX35" s="133"/>
      <c r="YY35" s="133"/>
      <c r="YZ35" s="133"/>
      <c r="ZA35" s="133"/>
      <c r="ZB35" s="133"/>
      <c r="ZC35" s="133"/>
      <c r="ZD35" s="133"/>
      <c r="ZE35" s="133"/>
      <c r="ZF35" s="133"/>
      <c r="ZG35" s="133"/>
      <c r="ZH35" s="133"/>
      <c r="ZI35" s="133"/>
      <c r="ZJ35" s="133"/>
      <c r="ZK35" s="133"/>
      <c r="ZL35" s="133"/>
      <c r="ZM35" s="133"/>
      <c r="ZN35" s="133"/>
      <c r="ZO35" s="133"/>
      <c r="ZP35" s="133"/>
      <c r="ZQ35" s="133"/>
      <c r="ZR35" s="133"/>
      <c r="ZS35" s="133"/>
      <c r="ZT35" s="133"/>
      <c r="ZU35" s="133"/>
      <c r="ZV35" s="133"/>
      <c r="ZW35" s="133"/>
      <c r="ZX35" s="133"/>
      <c r="ZY35" s="133"/>
      <c r="ZZ35" s="133"/>
      <c r="AAA35" s="133"/>
      <c r="AAB35" s="133"/>
      <c r="AAC35" s="133"/>
      <c r="AAD35" s="133"/>
      <c r="AAE35" s="133"/>
      <c r="AAF35" s="133"/>
      <c r="AAG35" s="133"/>
      <c r="AAH35" s="133"/>
      <c r="AAI35" s="133"/>
      <c r="AAJ35" s="133"/>
      <c r="AAK35" s="133"/>
      <c r="AAL35" s="133"/>
      <c r="AAM35" s="133"/>
      <c r="AAN35" s="133"/>
      <c r="AAO35" s="133"/>
      <c r="AAP35" s="133"/>
      <c r="AAQ35" s="133"/>
      <c r="AAR35" s="133"/>
      <c r="AAS35" s="133"/>
      <c r="AAT35" s="133"/>
      <c r="AAU35" s="133"/>
      <c r="AAV35" s="133"/>
      <c r="AAW35" s="133"/>
      <c r="AAX35" s="133"/>
      <c r="AAY35" s="133"/>
      <c r="AAZ35" s="133"/>
      <c r="ABA35" s="133"/>
      <c r="ABB35" s="133"/>
      <c r="ABC35" s="133"/>
      <c r="ABD35" s="133"/>
      <c r="ABE35" s="133"/>
      <c r="ABF35" s="133"/>
      <c r="ABG35" s="133"/>
      <c r="ABH35" s="133"/>
      <c r="ABI35" s="133"/>
      <c r="ABJ35" s="133"/>
      <c r="ABK35" s="133"/>
      <c r="ABL35" s="133"/>
      <c r="ABM35" s="133"/>
      <c r="ABN35" s="133"/>
      <c r="ABO35" s="133"/>
      <c r="ABP35" s="133"/>
      <c r="ABQ35" s="133"/>
      <c r="ABR35" s="133"/>
      <c r="ABS35" s="133"/>
      <c r="ABT35" s="133"/>
      <c r="ABU35" s="133"/>
      <c r="ABV35" s="133"/>
      <c r="ABW35" s="133"/>
      <c r="ABX35" s="133"/>
      <c r="ABY35" s="133"/>
      <c r="ABZ35" s="133"/>
      <c r="ACA35" s="133"/>
      <c r="ACB35" s="133"/>
      <c r="ACC35" s="133"/>
      <c r="ACD35" s="133"/>
      <c r="ACE35" s="133"/>
      <c r="ACF35" s="133"/>
      <c r="ACG35" s="133"/>
      <c r="ACH35" s="133"/>
      <c r="ACI35" s="133"/>
      <c r="ACJ35" s="133"/>
      <c r="ACK35" s="133"/>
      <c r="ACL35" s="133"/>
      <c r="ACM35" s="133"/>
      <c r="ACN35" s="133"/>
      <c r="ACO35" s="133"/>
      <c r="ACP35" s="133"/>
      <c r="ACQ35" s="133"/>
      <c r="ACR35" s="133"/>
      <c r="ACS35" s="133"/>
      <c r="ACT35" s="133"/>
      <c r="ACU35" s="133"/>
      <c r="ACV35" s="133"/>
      <c r="ACW35" s="133"/>
      <c r="ACX35" s="133"/>
      <c r="ACY35" s="133"/>
      <c r="ACZ35" s="133"/>
      <c r="ADA35" s="133"/>
      <c r="ADB35" s="133"/>
      <c r="ADC35" s="133"/>
      <c r="ADD35" s="133"/>
      <c r="ADE35" s="133"/>
      <c r="ADF35" s="133"/>
      <c r="ADG35" s="133"/>
      <c r="ADH35" s="133"/>
      <c r="ADI35" s="133"/>
      <c r="ADJ35" s="133"/>
      <c r="ADK35" s="133"/>
      <c r="ADL35" s="133"/>
      <c r="ADM35" s="133"/>
      <c r="ADN35" s="133"/>
      <c r="ADO35" s="133"/>
      <c r="ADP35" s="133"/>
      <c r="ADQ35" s="133"/>
      <c r="ADR35" s="133"/>
      <c r="ADS35" s="133"/>
      <c r="ADT35" s="133"/>
      <c r="ADU35" s="133"/>
      <c r="ADV35" s="133"/>
      <c r="ADW35" s="133"/>
      <c r="ADX35" s="133"/>
      <c r="ADY35" s="133"/>
      <c r="ADZ35" s="133"/>
      <c r="AEA35" s="133"/>
      <c r="AEB35" s="133"/>
      <c r="AEC35" s="133"/>
      <c r="AED35" s="133"/>
      <c r="AEE35" s="133"/>
      <c r="AEF35" s="133"/>
      <c r="AEG35" s="133"/>
      <c r="AEH35" s="133"/>
      <c r="AEI35" s="133"/>
      <c r="AEJ35" s="133"/>
      <c r="AEK35" s="133"/>
      <c r="AEL35" s="133"/>
      <c r="AEM35" s="133"/>
      <c r="AEN35" s="133"/>
      <c r="AEO35" s="133"/>
      <c r="AEP35" s="133"/>
      <c r="AEQ35" s="133"/>
      <c r="AER35" s="133"/>
      <c r="AES35" s="133"/>
      <c r="AET35" s="133"/>
      <c r="AEU35" s="133"/>
      <c r="AEV35" s="133"/>
      <c r="AEW35" s="133"/>
      <c r="AEX35" s="133"/>
      <c r="AEY35" s="133"/>
      <c r="AEZ35" s="133"/>
      <c r="AFA35" s="133"/>
      <c r="AFB35" s="133"/>
      <c r="AFC35" s="133"/>
      <c r="AFD35" s="133"/>
      <c r="AFE35" s="133"/>
      <c r="AFF35" s="133"/>
      <c r="AFG35" s="133"/>
      <c r="AFH35" s="133"/>
      <c r="AFI35" s="133"/>
      <c r="AFJ35" s="133"/>
      <c r="AFK35" s="133"/>
      <c r="AFL35" s="133"/>
      <c r="AFM35" s="133"/>
      <c r="AFN35" s="133"/>
      <c r="AFO35" s="133"/>
      <c r="AFP35" s="133"/>
      <c r="AFQ35" s="133"/>
      <c r="AFR35" s="133"/>
      <c r="AFS35" s="133"/>
      <c r="AFT35" s="133"/>
      <c r="AFU35" s="133"/>
      <c r="AFV35" s="133"/>
      <c r="AFW35" s="133"/>
      <c r="AFX35" s="133"/>
      <c r="AFY35" s="133"/>
      <c r="AFZ35" s="133"/>
      <c r="AGA35" s="133"/>
      <c r="AGB35" s="133"/>
      <c r="AGC35" s="133"/>
      <c r="AGD35" s="133"/>
      <c r="AGE35" s="133"/>
      <c r="AGF35" s="133"/>
      <c r="AGG35" s="133"/>
      <c r="AGH35" s="133"/>
      <c r="AGI35" s="133"/>
      <c r="AGJ35" s="133"/>
      <c r="AGK35" s="133"/>
      <c r="AGL35" s="133"/>
      <c r="AGM35" s="133"/>
      <c r="AGN35" s="133"/>
      <c r="AGO35" s="133"/>
      <c r="AGP35" s="133"/>
      <c r="AGQ35" s="133"/>
      <c r="AGR35" s="133"/>
      <c r="AGS35" s="133"/>
      <c r="AGT35" s="133"/>
      <c r="AGU35" s="133"/>
      <c r="AGV35" s="133"/>
      <c r="AGW35" s="133"/>
      <c r="AGX35" s="133"/>
      <c r="AGY35" s="133"/>
      <c r="AGZ35" s="133"/>
      <c r="AHA35" s="133"/>
      <c r="AHB35" s="133"/>
      <c r="AHC35" s="133"/>
      <c r="AHD35" s="133"/>
      <c r="AHE35" s="133"/>
      <c r="AHF35" s="133"/>
      <c r="AHG35" s="133"/>
      <c r="AHH35" s="133"/>
      <c r="AHI35" s="133"/>
      <c r="AHJ35" s="133"/>
      <c r="AHK35" s="133"/>
      <c r="AHL35" s="133"/>
      <c r="AHM35" s="133"/>
      <c r="AHN35" s="133"/>
      <c r="AHO35" s="133"/>
      <c r="AHP35" s="133"/>
      <c r="AHQ35" s="133"/>
      <c r="AHR35" s="133"/>
      <c r="AHS35" s="133"/>
      <c r="AHT35" s="133"/>
      <c r="AHU35" s="133"/>
      <c r="AHV35" s="133"/>
      <c r="AHW35" s="133"/>
      <c r="AHX35" s="133"/>
      <c r="AHY35" s="133"/>
      <c r="AHZ35" s="133"/>
      <c r="AIA35" s="133"/>
      <c r="AIB35" s="133"/>
      <c r="AIC35" s="133"/>
      <c r="AID35" s="133"/>
      <c r="AIE35" s="133"/>
      <c r="AIF35" s="133"/>
      <c r="AIG35" s="133"/>
      <c r="AIH35" s="133"/>
      <c r="AII35" s="133"/>
      <c r="AIJ35" s="133"/>
      <c r="AIK35" s="133"/>
      <c r="AIL35" s="133"/>
      <c r="AIM35" s="133"/>
      <c r="AIN35" s="133"/>
      <c r="AIO35" s="133"/>
      <c r="AIP35" s="133"/>
      <c r="AIQ35" s="133"/>
      <c r="AIR35" s="133"/>
      <c r="AIS35" s="133"/>
      <c r="AIT35" s="133"/>
      <c r="AIU35" s="133"/>
      <c r="AIV35" s="133"/>
      <c r="AIW35" s="133"/>
      <c r="AIX35" s="133"/>
      <c r="AIY35" s="133"/>
      <c r="AIZ35" s="133"/>
      <c r="AJA35" s="133"/>
      <c r="AJB35" s="133"/>
      <c r="AJC35" s="133"/>
      <c r="AJD35" s="133"/>
      <c r="AJE35" s="133"/>
      <c r="AJF35" s="133"/>
      <c r="AJG35" s="133"/>
      <c r="AJH35" s="133"/>
      <c r="AJI35" s="133"/>
      <c r="AJJ35" s="133"/>
      <c r="AJK35" s="133"/>
      <c r="AJL35" s="133"/>
      <c r="AJM35" s="133"/>
      <c r="AJN35" s="133"/>
      <c r="AJO35" s="133"/>
      <c r="AJP35" s="133"/>
      <c r="AJQ35" s="133"/>
      <c r="AJR35" s="133"/>
      <c r="AJS35" s="133"/>
      <c r="AJT35" s="133"/>
      <c r="AJU35" s="133"/>
      <c r="AJV35" s="133"/>
      <c r="AJW35" s="133"/>
      <c r="AJX35" s="133"/>
      <c r="AJY35" s="133"/>
      <c r="AJZ35" s="133"/>
      <c r="AKA35" s="133"/>
      <c r="AKB35" s="133"/>
      <c r="AKC35" s="133"/>
      <c r="AKD35" s="133"/>
      <c r="AKE35" s="133"/>
      <c r="AKF35" s="133"/>
      <c r="AKG35" s="133"/>
      <c r="AKH35" s="133"/>
      <c r="AKI35" s="133"/>
      <c r="AKJ35" s="133"/>
      <c r="AKK35" s="133"/>
      <c r="AKL35" s="133"/>
      <c r="AKM35" s="133"/>
      <c r="AKN35" s="133"/>
      <c r="AKO35" s="133"/>
      <c r="AKP35" s="133"/>
      <c r="AKQ35" s="133"/>
      <c r="AKR35" s="133"/>
      <c r="AKS35" s="133"/>
      <c r="AKT35" s="133"/>
      <c r="AKU35" s="133"/>
      <c r="AKV35" s="133"/>
      <c r="AKW35" s="133"/>
      <c r="AKX35" s="133"/>
      <c r="AKY35" s="133"/>
      <c r="AKZ35" s="133"/>
      <c r="ALA35" s="133"/>
      <c r="ALB35" s="133"/>
      <c r="ALC35" s="133"/>
      <c r="ALD35" s="133"/>
      <c r="ALE35" s="133"/>
      <c r="ALF35" s="133"/>
      <c r="ALG35" s="133"/>
      <c r="ALH35" s="133"/>
      <c r="ALI35" s="133"/>
      <c r="ALJ35" s="133"/>
      <c r="ALK35" s="133"/>
      <c r="ALL35" s="133"/>
      <c r="ALM35" s="133"/>
      <c r="ALN35" s="133"/>
      <c r="ALO35" s="133"/>
      <c r="ALP35" s="133"/>
      <c r="ALQ35" s="133"/>
      <c r="ALR35" s="133"/>
      <c r="ALS35" s="133"/>
      <c r="ALT35" s="133"/>
      <c r="ALU35" s="133"/>
      <c r="ALV35" s="133"/>
      <c r="ALW35" s="133"/>
      <c r="ALX35" s="133"/>
      <c r="ALY35" s="133"/>
      <c r="ALZ35" s="133"/>
    </row>
    <row r="36" spans="1:1020" s="128" customFormat="1">
      <c r="A36" s="256"/>
      <c r="B36" s="258"/>
      <c r="C36" s="186">
        <f>SUM(D36:R36)</f>
        <v>1</v>
      </c>
      <c r="D36" s="134">
        <v>0</v>
      </c>
      <c r="E36" s="135">
        <v>0</v>
      </c>
      <c r="F36" s="135">
        <v>0</v>
      </c>
      <c r="G36" s="135">
        <v>0</v>
      </c>
      <c r="H36" s="136">
        <v>0.25</v>
      </c>
      <c r="I36" s="136">
        <v>0.25</v>
      </c>
      <c r="J36" s="135">
        <v>0</v>
      </c>
      <c r="K36" s="135">
        <v>0</v>
      </c>
      <c r="L36" s="135">
        <v>0</v>
      </c>
      <c r="M36" s="135">
        <v>0</v>
      </c>
      <c r="N36" s="136">
        <v>0.25</v>
      </c>
      <c r="O36" s="136">
        <v>0.25</v>
      </c>
      <c r="P36" s="135">
        <v>0</v>
      </c>
      <c r="Q36" s="135">
        <v>0</v>
      </c>
      <c r="R36" s="144">
        <v>0</v>
      </c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3"/>
      <c r="EX36" s="133"/>
      <c r="EY36" s="133"/>
      <c r="EZ36" s="133"/>
      <c r="FA36" s="133"/>
      <c r="FB36" s="133"/>
      <c r="FC36" s="133"/>
      <c r="FD36" s="133"/>
      <c r="FE36" s="133"/>
      <c r="FF36" s="133"/>
      <c r="FG36" s="133"/>
      <c r="FH36" s="133"/>
      <c r="FI36" s="133"/>
      <c r="FJ36" s="133"/>
      <c r="FK36" s="133"/>
      <c r="FL36" s="133"/>
      <c r="FM36" s="133"/>
      <c r="FN36" s="133"/>
      <c r="FO36" s="133"/>
      <c r="FP36" s="133"/>
      <c r="FQ36" s="133"/>
      <c r="FR36" s="133"/>
      <c r="FS36" s="133"/>
      <c r="FT36" s="133"/>
      <c r="FU36" s="133"/>
      <c r="FV36" s="133"/>
      <c r="FW36" s="133"/>
      <c r="FX36" s="133"/>
      <c r="FY36" s="133"/>
      <c r="FZ36" s="133"/>
      <c r="GA36" s="133"/>
      <c r="GB36" s="133"/>
      <c r="GC36" s="133"/>
      <c r="GD36" s="133"/>
      <c r="GE36" s="133"/>
      <c r="GF36" s="133"/>
      <c r="GG36" s="133"/>
      <c r="GH36" s="133"/>
      <c r="GI36" s="133"/>
      <c r="GJ36" s="133"/>
      <c r="GK36" s="133"/>
      <c r="GL36" s="133"/>
      <c r="GM36" s="133"/>
      <c r="GN36" s="133"/>
      <c r="GO36" s="133"/>
      <c r="GP36" s="133"/>
      <c r="GQ36" s="133"/>
      <c r="GR36" s="133"/>
      <c r="GS36" s="133"/>
      <c r="GT36" s="133"/>
      <c r="GU36" s="133"/>
      <c r="GV36" s="133"/>
      <c r="GW36" s="133"/>
      <c r="GX36" s="133"/>
      <c r="GY36" s="133"/>
      <c r="GZ36" s="133"/>
      <c r="HA36" s="133"/>
      <c r="HB36" s="133"/>
      <c r="HC36" s="133"/>
      <c r="HD36" s="133"/>
      <c r="HE36" s="133"/>
      <c r="HF36" s="133"/>
      <c r="HG36" s="133"/>
      <c r="HH36" s="133"/>
      <c r="HI36" s="133"/>
      <c r="HJ36" s="133"/>
      <c r="HK36" s="133"/>
      <c r="HL36" s="133"/>
      <c r="HM36" s="133"/>
      <c r="HN36" s="133"/>
      <c r="HO36" s="133"/>
      <c r="HP36" s="133"/>
      <c r="HQ36" s="133"/>
      <c r="HR36" s="133"/>
      <c r="HS36" s="133"/>
      <c r="HT36" s="133"/>
      <c r="HU36" s="133"/>
      <c r="HV36" s="133"/>
      <c r="HW36" s="133"/>
      <c r="HX36" s="133"/>
      <c r="HY36" s="133"/>
      <c r="HZ36" s="133"/>
      <c r="IA36" s="133"/>
      <c r="IB36" s="133"/>
      <c r="IC36" s="133"/>
      <c r="ID36" s="133"/>
      <c r="IE36" s="133"/>
      <c r="IF36" s="133"/>
      <c r="IG36" s="133"/>
      <c r="IH36" s="133"/>
      <c r="II36" s="133"/>
      <c r="IJ36" s="133"/>
      <c r="IK36" s="133"/>
      <c r="IL36" s="133"/>
      <c r="IM36" s="133"/>
      <c r="IN36" s="133"/>
      <c r="IO36" s="133"/>
      <c r="IP36" s="133"/>
      <c r="IQ36" s="133"/>
      <c r="IR36" s="133"/>
      <c r="IS36" s="133"/>
      <c r="IT36" s="133"/>
      <c r="IU36" s="133"/>
      <c r="IV36" s="133"/>
      <c r="IW36" s="133"/>
      <c r="IX36" s="133"/>
      <c r="IY36" s="133"/>
      <c r="IZ36" s="133"/>
      <c r="JA36" s="133"/>
      <c r="JB36" s="133"/>
      <c r="JC36" s="133"/>
      <c r="JD36" s="133"/>
      <c r="JE36" s="133"/>
      <c r="JF36" s="133"/>
      <c r="JG36" s="133"/>
      <c r="JH36" s="133"/>
      <c r="JI36" s="133"/>
      <c r="JJ36" s="133"/>
      <c r="JK36" s="133"/>
      <c r="JL36" s="133"/>
      <c r="JM36" s="133"/>
      <c r="JN36" s="133"/>
      <c r="JO36" s="133"/>
      <c r="JP36" s="133"/>
      <c r="JQ36" s="133"/>
      <c r="JR36" s="133"/>
      <c r="JS36" s="133"/>
      <c r="JT36" s="133"/>
      <c r="JU36" s="133"/>
      <c r="JV36" s="133"/>
      <c r="JW36" s="133"/>
      <c r="JX36" s="133"/>
      <c r="JY36" s="133"/>
      <c r="JZ36" s="133"/>
      <c r="KA36" s="133"/>
      <c r="KB36" s="133"/>
      <c r="KC36" s="133"/>
      <c r="KD36" s="133"/>
      <c r="KE36" s="133"/>
      <c r="KF36" s="133"/>
      <c r="KG36" s="133"/>
      <c r="KH36" s="133"/>
      <c r="KI36" s="133"/>
      <c r="KJ36" s="133"/>
      <c r="KK36" s="133"/>
      <c r="KL36" s="133"/>
      <c r="KM36" s="133"/>
      <c r="KN36" s="133"/>
      <c r="KO36" s="133"/>
      <c r="KP36" s="133"/>
      <c r="KQ36" s="133"/>
      <c r="KR36" s="133"/>
      <c r="KS36" s="133"/>
      <c r="KT36" s="133"/>
      <c r="KU36" s="133"/>
      <c r="KV36" s="133"/>
      <c r="KW36" s="133"/>
      <c r="KX36" s="133"/>
      <c r="KY36" s="133"/>
      <c r="KZ36" s="133"/>
      <c r="LA36" s="133"/>
      <c r="LB36" s="133"/>
      <c r="LC36" s="133"/>
      <c r="LD36" s="133"/>
      <c r="LE36" s="133"/>
      <c r="LF36" s="133"/>
      <c r="LG36" s="133"/>
      <c r="LH36" s="133"/>
      <c r="LI36" s="133"/>
      <c r="LJ36" s="133"/>
      <c r="LK36" s="133"/>
      <c r="LL36" s="133"/>
      <c r="LM36" s="133"/>
      <c r="LN36" s="133"/>
      <c r="LO36" s="133"/>
      <c r="LP36" s="133"/>
      <c r="LQ36" s="133"/>
      <c r="LR36" s="133"/>
      <c r="LS36" s="133"/>
      <c r="LT36" s="133"/>
      <c r="LU36" s="133"/>
      <c r="LV36" s="133"/>
      <c r="LW36" s="133"/>
      <c r="LX36" s="133"/>
      <c r="LY36" s="133"/>
      <c r="LZ36" s="133"/>
      <c r="MA36" s="133"/>
      <c r="MB36" s="133"/>
      <c r="MC36" s="133"/>
      <c r="MD36" s="133"/>
      <c r="ME36" s="133"/>
      <c r="MF36" s="133"/>
      <c r="MG36" s="133"/>
      <c r="MH36" s="133"/>
      <c r="MI36" s="133"/>
      <c r="MJ36" s="133"/>
      <c r="MK36" s="133"/>
      <c r="ML36" s="133"/>
      <c r="MM36" s="133"/>
      <c r="MN36" s="133"/>
      <c r="MO36" s="133"/>
      <c r="MP36" s="133"/>
      <c r="MQ36" s="133"/>
      <c r="MR36" s="133"/>
      <c r="MS36" s="133"/>
      <c r="MT36" s="133"/>
      <c r="MU36" s="133"/>
      <c r="MV36" s="133"/>
      <c r="MW36" s="133"/>
      <c r="MX36" s="133"/>
      <c r="MY36" s="133"/>
      <c r="MZ36" s="133"/>
      <c r="NA36" s="133"/>
      <c r="NB36" s="133"/>
      <c r="NC36" s="133"/>
      <c r="ND36" s="133"/>
      <c r="NE36" s="133"/>
      <c r="NF36" s="133"/>
      <c r="NG36" s="133"/>
      <c r="NH36" s="133"/>
      <c r="NI36" s="133"/>
      <c r="NJ36" s="133"/>
      <c r="NK36" s="133"/>
      <c r="NL36" s="133"/>
      <c r="NM36" s="133"/>
      <c r="NN36" s="133"/>
      <c r="NO36" s="133"/>
      <c r="NP36" s="133"/>
      <c r="NQ36" s="133"/>
      <c r="NR36" s="133"/>
      <c r="NS36" s="133"/>
      <c r="NT36" s="133"/>
      <c r="NU36" s="133"/>
      <c r="NV36" s="133"/>
      <c r="NW36" s="133"/>
      <c r="NX36" s="133"/>
      <c r="NY36" s="133"/>
      <c r="NZ36" s="133"/>
      <c r="OA36" s="133"/>
      <c r="OB36" s="133"/>
      <c r="OC36" s="133"/>
      <c r="OD36" s="133"/>
      <c r="OE36" s="133"/>
      <c r="OF36" s="133"/>
      <c r="OG36" s="133"/>
      <c r="OH36" s="133"/>
      <c r="OI36" s="133"/>
      <c r="OJ36" s="133"/>
      <c r="OK36" s="133"/>
      <c r="OL36" s="133"/>
      <c r="OM36" s="133"/>
      <c r="ON36" s="133"/>
      <c r="OO36" s="133"/>
      <c r="OP36" s="133"/>
      <c r="OQ36" s="133"/>
      <c r="OR36" s="133"/>
      <c r="OS36" s="133"/>
      <c r="OT36" s="133"/>
      <c r="OU36" s="133"/>
      <c r="OV36" s="133"/>
      <c r="OW36" s="133"/>
      <c r="OX36" s="133"/>
      <c r="OY36" s="133"/>
      <c r="OZ36" s="133"/>
      <c r="PA36" s="133"/>
      <c r="PB36" s="133"/>
      <c r="PC36" s="133"/>
      <c r="PD36" s="133"/>
      <c r="PE36" s="133"/>
      <c r="PF36" s="133"/>
      <c r="PG36" s="133"/>
      <c r="PH36" s="133"/>
      <c r="PI36" s="133"/>
      <c r="PJ36" s="133"/>
      <c r="PK36" s="133"/>
      <c r="PL36" s="133"/>
      <c r="PM36" s="133"/>
      <c r="PN36" s="133"/>
      <c r="PO36" s="133"/>
      <c r="PP36" s="133"/>
      <c r="PQ36" s="133"/>
      <c r="PR36" s="133"/>
      <c r="PS36" s="133"/>
      <c r="PT36" s="133"/>
      <c r="PU36" s="133"/>
      <c r="PV36" s="133"/>
      <c r="PW36" s="133"/>
      <c r="PX36" s="133"/>
      <c r="PY36" s="133"/>
      <c r="PZ36" s="133"/>
      <c r="QA36" s="133"/>
      <c r="QB36" s="133"/>
      <c r="QC36" s="133"/>
      <c r="QD36" s="133"/>
      <c r="QE36" s="133"/>
      <c r="QF36" s="133"/>
      <c r="QG36" s="133"/>
      <c r="QH36" s="133"/>
      <c r="QI36" s="133"/>
      <c r="QJ36" s="133"/>
      <c r="QK36" s="133"/>
      <c r="QL36" s="133"/>
      <c r="QM36" s="133"/>
      <c r="QN36" s="133"/>
      <c r="QO36" s="133"/>
      <c r="QP36" s="133"/>
      <c r="QQ36" s="133"/>
      <c r="QR36" s="133"/>
      <c r="QS36" s="133"/>
      <c r="QT36" s="133"/>
      <c r="QU36" s="133"/>
      <c r="QV36" s="133"/>
      <c r="QW36" s="133"/>
      <c r="QX36" s="133"/>
      <c r="QY36" s="133"/>
      <c r="QZ36" s="133"/>
      <c r="RA36" s="133"/>
      <c r="RB36" s="133"/>
      <c r="RC36" s="133"/>
      <c r="RD36" s="133"/>
      <c r="RE36" s="133"/>
      <c r="RF36" s="133"/>
      <c r="RG36" s="133"/>
      <c r="RH36" s="133"/>
      <c r="RI36" s="133"/>
      <c r="RJ36" s="133"/>
      <c r="RK36" s="133"/>
      <c r="RL36" s="133"/>
      <c r="RM36" s="133"/>
      <c r="RN36" s="133"/>
      <c r="RO36" s="133"/>
      <c r="RP36" s="133"/>
      <c r="RQ36" s="133"/>
      <c r="RR36" s="133"/>
      <c r="RS36" s="133"/>
      <c r="RT36" s="133"/>
      <c r="RU36" s="133"/>
      <c r="RV36" s="133"/>
      <c r="RW36" s="133"/>
      <c r="RX36" s="133"/>
      <c r="RY36" s="133"/>
      <c r="RZ36" s="133"/>
      <c r="SA36" s="133"/>
      <c r="SB36" s="133"/>
      <c r="SC36" s="133"/>
      <c r="SD36" s="133"/>
      <c r="SE36" s="133"/>
      <c r="SF36" s="133"/>
      <c r="SG36" s="133"/>
      <c r="SH36" s="133"/>
      <c r="SI36" s="133"/>
      <c r="SJ36" s="133"/>
      <c r="SK36" s="133"/>
      <c r="SL36" s="133"/>
      <c r="SM36" s="133"/>
      <c r="SN36" s="133"/>
      <c r="SO36" s="133"/>
      <c r="SP36" s="133"/>
      <c r="SQ36" s="133"/>
      <c r="SR36" s="133"/>
      <c r="SS36" s="133"/>
      <c r="ST36" s="133"/>
      <c r="SU36" s="133"/>
      <c r="SV36" s="133"/>
      <c r="SW36" s="133"/>
      <c r="SX36" s="133"/>
      <c r="SY36" s="133"/>
      <c r="SZ36" s="133"/>
      <c r="TA36" s="133"/>
      <c r="TB36" s="133"/>
      <c r="TC36" s="133"/>
      <c r="TD36" s="133"/>
      <c r="TE36" s="133"/>
      <c r="TF36" s="133"/>
      <c r="TG36" s="133"/>
      <c r="TH36" s="133"/>
      <c r="TI36" s="133"/>
      <c r="TJ36" s="133"/>
      <c r="TK36" s="133"/>
      <c r="TL36" s="133"/>
      <c r="TM36" s="133"/>
      <c r="TN36" s="133"/>
      <c r="TO36" s="133"/>
      <c r="TP36" s="133"/>
      <c r="TQ36" s="133"/>
      <c r="TR36" s="133"/>
      <c r="TS36" s="133"/>
      <c r="TT36" s="133"/>
      <c r="TU36" s="133"/>
      <c r="TV36" s="133"/>
      <c r="TW36" s="133"/>
      <c r="TX36" s="133"/>
      <c r="TY36" s="133"/>
      <c r="TZ36" s="133"/>
      <c r="UA36" s="133"/>
      <c r="UB36" s="133"/>
      <c r="UC36" s="133"/>
      <c r="UD36" s="133"/>
      <c r="UE36" s="133"/>
      <c r="UF36" s="133"/>
      <c r="UG36" s="133"/>
      <c r="UH36" s="133"/>
      <c r="UI36" s="133"/>
      <c r="UJ36" s="133"/>
      <c r="UK36" s="133"/>
      <c r="UL36" s="133"/>
      <c r="UM36" s="133"/>
      <c r="UN36" s="133"/>
      <c r="UO36" s="133"/>
      <c r="UP36" s="133"/>
      <c r="UQ36" s="133"/>
      <c r="UR36" s="133"/>
      <c r="US36" s="133"/>
      <c r="UT36" s="133"/>
      <c r="UU36" s="133"/>
      <c r="UV36" s="133"/>
      <c r="UW36" s="133"/>
      <c r="UX36" s="133"/>
      <c r="UY36" s="133"/>
      <c r="UZ36" s="133"/>
      <c r="VA36" s="133"/>
      <c r="VB36" s="133"/>
      <c r="VC36" s="133"/>
      <c r="VD36" s="133"/>
      <c r="VE36" s="133"/>
      <c r="VF36" s="133"/>
      <c r="VG36" s="133"/>
      <c r="VH36" s="133"/>
      <c r="VI36" s="133"/>
      <c r="VJ36" s="133"/>
      <c r="VK36" s="133"/>
      <c r="VL36" s="133"/>
      <c r="VM36" s="133"/>
      <c r="VN36" s="133"/>
      <c r="VO36" s="133"/>
      <c r="VP36" s="133"/>
      <c r="VQ36" s="133"/>
      <c r="VR36" s="133"/>
      <c r="VS36" s="133"/>
      <c r="VT36" s="133"/>
      <c r="VU36" s="133"/>
      <c r="VV36" s="133"/>
      <c r="VW36" s="133"/>
      <c r="VX36" s="133"/>
      <c r="VY36" s="133"/>
      <c r="VZ36" s="133"/>
      <c r="WA36" s="133"/>
      <c r="WB36" s="133"/>
      <c r="WC36" s="133"/>
      <c r="WD36" s="133"/>
      <c r="WE36" s="133"/>
      <c r="WF36" s="133"/>
      <c r="WG36" s="133"/>
      <c r="WH36" s="133"/>
      <c r="WI36" s="133"/>
      <c r="WJ36" s="133"/>
      <c r="WK36" s="133"/>
      <c r="WL36" s="133"/>
      <c r="WM36" s="133"/>
      <c r="WN36" s="133"/>
      <c r="WO36" s="133"/>
      <c r="WP36" s="133"/>
      <c r="WQ36" s="133"/>
      <c r="WR36" s="133"/>
      <c r="WS36" s="133"/>
      <c r="WT36" s="133"/>
      <c r="WU36" s="133"/>
      <c r="WV36" s="133"/>
      <c r="WW36" s="133"/>
      <c r="WX36" s="133"/>
      <c r="WY36" s="133"/>
      <c r="WZ36" s="133"/>
      <c r="XA36" s="133"/>
      <c r="XB36" s="133"/>
      <c r="XC36" s="133"/>
      <c r="XD36" s="133"/>
      <c r="XE36" s="133"/>
      <c r="XF36" s="133"/>
      <c r="XG36" s="133"/>
      <c r="XH36" s="133"/>
      <c r="XI36" s="133"/>
      <c r="XJ36" s="133"/>
      <c r="XK36" s="133"/>
      <c r="XL36" s="133"/>
      <c r="XM36" s="133"/>
      <c r="XN36" s="133"/>
      <c r="XO36" s="133"/>
      <c r="XP36" s="133"/>
      <c r="XQ36" s="133"/>
      <c r="XR36" s="133"/>
      <c r="XS36" s="133"/>
      <c r="XT36" s="133"/>
      <c r="XU36" s="133"/>
      <c r="XV36" s="133"/>
      <c r="XW36" s="133"/>
      <c r="XX36" s="133"/>
      <c r="XY36" s="133"/>
      <c r="XZ36" s="133"/>
      <c r="YA36" s="133"/>
      <c r="YB36" s="133"/>
      <c r="YC36" s="133"/>
      <c r="YD36" s="133"/>
      <c r="YE36" s="133"/>
      <c r="YF36" s="133"/>
      <c r="YG36" s="133"/>
      <c r="YH36" s="133"/>
      <c r="YI36" s="133"/>
      <c r="YJ36" s="133"/>
      <c r="YK36" s="133"/>
      <c r="YL36" s="133"/>
      <c r="YM36" s="133"/>
      <c r="YN36" s="133"/>
      <c r="YO36" s="133"/>
      <c r="YP36" s="133"/>
      <c r="YQ36" s="133"/>
      <c r="YR36" s="133"/>
      <c r="YS36" s="133"/>
      <c r="YT36" s="133"/>
      <c r="YU36" s="133"/>
      <c r="YV36" s="133"/>
      <c r="YW36" s="133"/>
      <c r="YX36" s="133"/>
      <c r="YY36" s="133"/>
      <c r="YZ36" s="133"/>
      <c r="ZA36" s="133"/>
      <c r="ZB36" s="133"/>
      <c r="ZC36" s="133"/>
      <c r="ZD36" s="133"/>
      <c r="ZE36" s="133"/>
      <c r="ZF36" s="133"/>
      <c r="ZG36" s="133"/>
      <c r="ZH36" s="133"/>
      <c r="ZI36" s="133"/>
      <c r="ZJ36" s="133"/>
      <c r="ZK36" s="133"/>
      <c r="ZL36" s="133"/>
      <c r="ZM36" s="133"/>
      <c r="ZN36" s="133"/>
      <c r="ZO36" s="133"/>
      <c r="ZP36" s="133"/>
      <c r="ZQ36" s="133"/>
      <c r="ZR36" s="133"/>
      <c r="ZS36" s="133"/>
      <c r="ZT36" s="133"/>
      <c r="ZU36" s="133"/>
      <c r="ZV36" s="133"/>
      <c r="ZW36" s="133"/>
      <c r="ZX36" s="133"/>
      <c r="ZY36" s="133"/>
      <c r="ZZ36" s="133"/>
      <c r="AAA36" s="133"/>
      <c r="AAB36" s="133"/>
      <c r="AAC36" s="133"/>
      <c r="AAD36" s="133"/>
      <c r="AAE36" s="133"/>
      <c r="AAF36" s="133"/>
      <c r="AAG36" s="133"/>
      <c r="AAH36" s="133"/>
      <c r="AAI36" s="133"/>
      <c r="AAJ36" s="133"/>
      <c r="AAK36" s="133"/>
      <c r="AAL36" s="133"/>
      <c r="AAM36" s="133"/>
      <c r="AAN36" s="133"/>
      <c r="AAO36" s="133"/>
      <c r="AAP36" s="133"/>
      <c r="AAQ36" s="133"/>
      <c r="AAR36" s="133"/>
      <c r="AAS36" s="133"/>
      <c r="AAT36" s="133"/>
      <c r="AAU36" s="133"/>
      <c r="AAV36" s="133"/>
      <c r="AAW36" s="133"/>
      <c r="AAX36" s="133"/>
      <c r="AAY36" s="133"/>
      <c r="AAZ36" s="133"/>
      <c r="ABA36" s="133"/>
      <c r="ABB36" s="133"/>
      <c r="ABC36" s="133"/>
      <c r="ABD36" s="133"/>
      <c r="ABE36" s="133"/>
      <c r="ABF36" s="133"/>
      <c r="ABG36" s="133"/>
      <c r="ABH36" s="133"/>
      <c r="ABI36" s="133"/>
      <c r="ABJ36" s="133"/>
      <c r="ABK36" s="133"/>
      <c r="ABL36" s="133"/>
      <c r="ABM36" s="133"/>
      <c r="ABN36" s="133"/>
      <c r="ABO36" s="133"/>
      <c r="ABP36" s="133"/>
      <c r="ABQ36" s="133"/>
      <c r="ABR36" s="133"/>
      <c r="ABS36" s="133"/>
      <c r="ABT36" s="133"/>
      <c r="ABU36" s="133"/>
      <c r="ABV36" s="133"/>
      <c r="ABW36" s="133"/>
      <c r="ABX36" s="133"/>
      <c r="ABY36" s="133"/>
      <c r="ABZ36" s="133"/>
      <c r="ACA36" s="133"/>
      <c r="ACB36" s="133"/>
      <c r="ACC36" s="133"/>
      <c r="ACD36" s="133"/>
      <c r="ACE36" s="133"/>
      <c r="ACF36" s="133"/>
      <c r="ACG36" s="133"/>
      <c r="ACH36" s="133"/>
      <c r="ACI36" s="133"/>
      <c r="ACJ36" s="133"/>
      <c r="ACK36" s="133"/>
      <c r="ACL36" s="133"/>
      <c r="ACM36" s="133"/>
      <c r="ACN36" s="133"/>
      <c r="ACO36" s="133"/>
      <c r="ACP36" s="133"/>
      <c r="ACQ36" s="133"/>
      <c r="ACR36" s="133"/>
      <c r="ACS36" s="133"/>
      <c r="ACT36" s="133"/>
      <c r="ACU36" s="133"/>
      <c r="ACV36" s="133"/>
      <c r="ACW36" s="133"/>
      <c r="ACX36" s="133"/>
      <c r="ACY36" s="133"/>
      <c r="ACZ36" s="133"/>
      <c r="ADA36" s="133"/>
      <c r="ADB36" s="133"/>
      <c r="ADC36" s="133"/>
      <c r="ADD36" s="133"/>
      <c r="ADE36" s="133"/>
      <c r="ADF36" s="133"/>
      <c r="ADG36" s="133"/>
      <c r="ADH36" s="133"/>
      <c r="ADI36" s="133"/>
      <c r="ADJ36" s="133"/>
      <c r="ADK36" s="133"/>
      <c r="ADL36" s="133"/>
      <c r="ADM36" s="133"/>
      <c r="ADN36" s="133"/>
      <c r="ADO36" s="133"/>
      <c r="ADP36" s="133"/>
      <c r="ADQ36" s="133"/>
      <c r="ADR36" s="133"/>
      <c r="ADS36" s="133"/>
      <c r="ADT36" s="133"/>
      <c r="ADU36" s="133"/>
      <c r="ADV36" s="133"/>
      <c r="ADW36" s="133"/>
      <c r="ADX36" s="133"/>
      <c r="ADY36" s="133"/>
      <c r="ADZ36" s="133"/>
      <c r="AEA36" s="133"/>
      <c r="AEB36" s="133"/>
      <c r="AEC36" s="133"/>
      <c r="AED36" s="133"/>
      <c r="AEE36" s="133"/>
      <c r="AEF36" s="133"/>
      <c r="AEG36" s="133"/>
      <c r="AEH36" s="133"/>
      <c r="AEI36" s="133"/>
      <c r="AEJ36" s="133"/>
      <c r="AEK36" s="133"/>
      <c r="AEL36" s="133"/>
      <c r="AEM36" s="133"/>
      <c r="AEN36" s="133"/>
      <c r="AEO36" s="133"/>
      <c r="AEP36" s="133"/>
      <c r="AEQ36" s="133"/>
      <c r="AER36" s="133"/>
      <c r="AES36" s="133"/>
      <c r="AET36" s="133"/>
      <c r="AEU36" s="133"/>
      <c r="AEV36" s="133"/>
      <c r="AEW36" s="133"/>
      <c r="AEX36" s="133"/>
      <c r="AEY36" s="133"/>
      <c r="AEZ36" s="133"/>
      <c r="AFA36" s="133"/>
      <c r="AFB36" s="133"/>
      <c r="AFC36" s="133"/>
      <c r="AFD36" s="133"/>
      <c r="AFE36" s="133"/>
      <c r="AFF36" s="133"/>
      <c r="AFG36" s="133"/>
      <c r="AFH36" s="133"/>
      <c r="AFI36" s="133"/>
      <c r="AFJ36" s="133"/>
      <c r="AFK36" s="133"/>
      <c r="AFL36" s="133"/>
      <c r="AFM36" s="133"/>
      <c r="AFN36" s="133"/>
      <c r="AFO36" s="133"/>
      <c r="AFP36" s="133"/>
      <c r="AFQ36" s="133"/>
      <c r="AFR36" s="133"/>
      <c r="AFS36" s="133"/>
      <c r="AFT36" s="133"/>
      <c r="AFU36" s="133"/>
      <c r="AFV36" s="133"/>
      <c r="AFW36" s="133"/>
      <c r="AFX36" s="133"/>
      <c r="AFY36" s="133"/>
      <c r="AFZ36" s="133"/>
      <c r="AGA36" s="133"/>
      <c r="AGB36" s="133"/>
      <c r="AGC36" s="133"/>
      <c r="AGD36" s="133"/>
      <c r="AGE36" s="133"/>
      <c r="AGF36" s="133"/>
      <c r="AGG36" s="133"/>
      <c r="AGH36" s="133"/>
      <c r="AGI36" s="133"/>
      <c r="AGJ36" s="133"/>
      <c r="AGK36" s="133"/>
      <c r="AGL36" s="133"/>
      <c r="AGM36" s="133"/>
      <c r="AGN36" s="133"/>
      <c r="AGO36" s="133"/>
      <c r="AGP36" s="133"/>
      <c r="AGQ36" s="133"/>
      <c r="AGR36" s="133"/>
      <c r="AGS36" s="133"/>
      <c r="AGT36" s="133"/>
      <c r="AGU36" s="133"/>
      <c r="AGV36" s="133"/>
      <c r="AGW36" s="133"/>
      <c r="AGX36" s="133"/>
      <c r="AGY36" s="133"/>
      <c r="AGZ36" s="133"/>
      <c r="AHA36" s="133"/>
      <c r="AHB36" s="133"/>
      <c r="AHC36" s="133"/>
      <c r="AHD36" s="133"/>
      <c r="AHE36" s="133"/>
      <c r="AHF36" s="133"/>
      <c r="AHG36" s="133"/>
      <c r="AHH36" s="133"/>
      <c r="AHI36" s="133"/>
      <c r="AHJ36" s="133"/>
      <c r="AHK36" s="133"/>
      <c r="AHL36" s="133"/>
      <c r="AHM36" s="133"/>
      <c r="AHN36" s="133"/>
      <c r="AHO36" s="133"/>
      <c r="AHP36" s="133"/>
      <c r="AHQ36" s="133"/>
      <c r="AHR36" s="133"/>
      <c r="AHS36" s="133"/>
      <c r="AHT36" s="133"/>
      <c r="AHU36" s="133"/>
      <c r="AHV36" s="133"/>
      <c r="AHW36" s="133"/>
      <c r="AHX36" s="133"/>
      <c r="AHY36" s="133"/>
      <c r="AHZ36" s="133"/>
      <c r="AIA36" s="133"/>
      <c r="AIB36" s="133"/>
      <c r="AIC36" s="133"/>
      <c r="AID36" s="133"/>
      <c r="AIE36" s="133"/>
      <c r="AIF36" s="133"/>
      <c r="AIG36" s="133"/>
      <c r="AIH36" s="133"/>
      <c r="AII36" s="133"/>
      <c r="AIJ36" s="133"/>
      <c r="AIK36" s="133"/>
      <c r="AIL36" s="133"/>
      <c r="AIM36" s="133"/>
      <c r="AIN36" s="133"/>
      <c r="AIO36" s="133"/>
      <c r="AIP36" s="133"/>
      <c r="AIQ36" s="133"/>
      <c r="AIR36" s="133"/>
      <c r="AIS36" s="133"/>
      <c r="AIT36" s="133"/>
      <c r="AIU36" s="133"/>
      <c r="AIV36" s="133"/>
      <c r="AIW36" s="133"/>
      <c r="AIX36" s="133"/>
      <c r="AIY36" s="133"/>
      <c r="AIZ36" s="133"/>
      <c r="AJA36" s="133"/>
      <c r="AJB36" s="133"/>
      <c r="AJC36" s="133"/>
      <c r="AJD36" s="133"/>
      <c r="AJE36" s="133"/>
      <c r="AJF36" s="133"/>
      <c r="AJG36" s="133"/>
      <c r="AJH36" s="133"/>
      <c r="AJI36" s="133"/>
      <c r="AJJ36" s="133"/>
      <c r="AJK36" s="133"/>
      <c r="AJL36" s="133"/>
      <c r="AJM36" s="133"/>
      <c r="AJN36" s="133"/>
      <c r="AJO36" s="133"/>
      <c r="AJP36" s="133"/>
      <c r="AJQ36" s="133"/>
      <c r="AJR36" s="133"/>
      <c r="AJS36" s="133"/>
      <c r="AJT36" s="133"/>
      <c r="AJU36" s="133"/>
      <c r="AJV36" s="133"/>
      <c r="AJW36" s="133"/>
      <c r="AJX36" s="133"/>
      <c r="AJY36" s="133"/>
      <c r="AJZ36" s="133"/>
      <c r="AKA36" s="133"/>
      <c r="AKB36" s="133"/>
      <c r="AKC36" s="133"/>
      <c r="AKD36" s="133"/>
      <c r="AKE36" s="133"/>
      <c r="AKF36" s="133"/>
      <c r="AKG36" s="133"/>
      <c r="AKH36" s="133"/>
      <c r="AKI36" s="133"/>
      <c r="AKJ36" s="133"/>
      <c r="AKK36" s="133"/>
      <c r="AKL36" s="133"/>
      <c r="AKM36" s="133"/>
      <c r="AKN36" s="133"/>
      <c r="AKO36" s="133"/>
      <c r="AKP36" s="133"/>
      <c r="AKQ36" s="133"/>
      <c r="AKR36" s="133"/>
      <c r="AKS36" s="133"/>
      <c r="AKT36" s="133"/>
      <c r="AKU36" s="133"/>
      <c r="AKV36" s="133"/>
      <c r="AKW36" s="133"/>
      <c r="AKX36" s="133"/>
      <c r="AKY36" s="133"/>
      <c r="AKZ36" s="133"/>
      <c r="ALA36" s="133"/>
      <c r="ALB36" s="133"/>
      <c r="ALC36" s="133"/>
      <c r="ALD36" s="133"/>
      <c r="ALE36" s="133"/>
      <c r="ALF36" s="133"/>
      <c r="ALG36" s="133"/>
      <c r="ALH36" s="133"/>
      <c r="ALI36" s="133"/>
      <c r="ALJ36" s="133"/>
      <c r="ALK36" s="133"/>
      <c r="ALL36" s="133"/>
      <c r="ALM36" s="133"/>
      <c r="ALN36" s="133"/>
      <c r="ALO36" s="133"/>
      <c r="ALP36" s="133"/>
      <c r="ALQ36" s="133"/>
      <c r="ALR36" s="133"/>
      <c r="ALS36" s="133"/>
      <c r="ALT36" s="133"/>
      <c r="ALU36" s="133"/>
      <c r="ALV36" s="133"/>
      <c r="ALW36" s="133"/>
      <c r="ALX36" s="133"/>
      <c r="ALY36" s="133"/>
      <c r="ALZ36" s="133"/>
    </row>
    <row r="37" spans="1:1020" s="127" customFormat="1">
      <c r="A37" s="250">
        <v>17</v>
      </c>
      <c r="B37" s="253" t="s">
        <v>1162</v>
      </c>
      <c r="C37" s="187">
        <f>Orçamento!$N$537</f>
        <v>10437248.395379446</v>
      </c>
      <c r="D37" s="145">
        <f t="shared" ref="D37:R37" si="14">$C37*D38</f>
        <v>0</v>
      </c>
      <c r="E37" s="146">
        <f t="shared" si="14"/>
        <v>0</v>
      </c>
      <c r="F37" s="146">
        <f t="shared" si="14"/>
        <v>0</v>
      </c>
      <c r="G37" s="146">
        <f t="shared" si="14"/>
        <v>0</v>
      </c>
      <c r="H37" s="139">
        <f t="shared" si="14"/>
        <v>521862.41976897232</v>
      </c>
      <c r="I37" s="139">
        <f t="shared" si="14"/>
        <v>521862.41976897232</v>
      </c>
      <c r="J37" s="139">
        <f t="shared" si="14"/>
        <v>521862.41976897232</v>
      </c>
      <c r="K37" s="139">
        <f t="shared" si="14"/>
        <v>1043724.8395379446</v>
      </c>
      <c r="L37" s="139">
        <f t="shared" si="14"/>
        <v>1043724.8395379446</v>
      </c>
      <c r="M37" s="139">
        <f t="shared" si="14"/>
        <v>1043724.8395379446</v>
      </c>
      <c r="N37" s="139">
        <f t="shared" si="14"/>
        <v>1043724.8395379446</v>
      </c>
      <c r="O37" s="139">
        <f t="shared" si="14"/>
        <v>1043724.8395379446</v>
      </c>
      <c r="P37" s="139">
        <f t="shared" si="14"/>
        <v>2087449.6790758893</v>
      </c>
      <c r="Q37" s="139">
        <f t="shared" si="14"/>
        <v>1043724.8395379446</v>
      </c>
      <c r="R37" s="140">
        <f t="shared" si="14"/>
        <v>521862.41976897232</v>
      </c>
      <c r="AMA37" s="128"/>
      <c r="AMB37" s="128"/>
      <c r="AMC37" s="128"/>
      <c r="AMD37" s="128"/>
      <c r="AME37" s="128"/>
      <c r="AMF37" s="128"/>
    </row>
    <row r="38" spans="1:1020" s="127" customFormat="1">
      <c r="A38" s="250"/>
      <c r="B38" s="253"/>
      <c r="C38" s="186">
        <f>SUM(D38:R38)</f>
        <v>0.99999999999999989</v>
      </c>
      <c r="D38" s="148">
        <v>0</v>
      </c>
      <c r="E38" s="149">
        <v>0</v>
      </c>
      <c r="F38" s="149">
        <v>0</v>
      </c>
      <c r="G38" s="149">
        <v>0</v>
      </c>
      <c r="H38" s="136">
        <v>0.05</v>
      </c>
      <c r="I38" s="136">
        <v>0.05</v>
      </c>
      <c r="J38" s="136">
        <v>0.05</v>
      </c>
      <c r="K38" s="136">
        <v>0.1</v>
      </c>
      <c r="L38" s="136">
        <v>0.1</v>
      </c>
      <c r="M38" s="136">
        <v>0.1</v>
      </c>
      <c r="N38" s="136">
        <v>0.1</v>
      </c>
      <c r="O38" s="136">
        <v>0.1</v>
      </c>
      <c r="P38" s="136">
        <v>0.2</v>
      </c>
      <c r="Q38" s="136">
        <v>0.1</v>
      </c>
      <c r="R38" s="137">
        <v>0.05</v>
      </c>
      <c r="AMA38" s="128"/>
      <c r="AMB38" s="128"/>
      <c r="AMC38" s="128"/>
      <c r="AMD38" s="128"/>
      <c r="AME38" s="128"/>
      <c r="AMF38" s="128"/>
    </row>
    <row r="39" spans="1:1020" s="128" customFormat="1">
      <c r="A39" s="256">
        <v>18</v>
      </c>
      <c r="B39" s="258" t="s">
        <v>1277</v>
      </c>
      <c r="C39" s="188">
        <f>Orçamento!$N$596</f>
        <v>9410357.1992637031</v>
      </c>
      <c r="D39" s="151">
        <f t="shared" ref="D39:R39" si="15">$C39*D40</f>
        <v>0</v>
      </c>
      <c r="E39" s="142">
        <f t="shared" si="15"/>
        <v>0</v>
      </c>
      <c r="F39" s="142">
        <f t="shared" si="15"/>
        <v>0</v>
      </c>
      <c r="G39" s="142">
        <f t="shared" si="15"/>
        <v>0</v>
      </c>
      <c r="H39" s="152">
        <f t="shared" si="15"/>
        <v>0</v>
      </c>
      <c r="I39" s="152">
        <f t="shared" si="15"/>
        <v>941035.71992637031</v>
      </c>
      <c r="J39" s="152">
        <f t="shared" si="15"/>
        <v>941035.71992637031</v>
      </c>
      <c r="K39" s="152">
        <f t="shared" si="15"/>
        <v>941035.71992637031</v>
      </c>
      <c r="L39" s="152">
        <f t="shared" si="15"/>
        <v>941035.71992637031</v>
      </c>
      <c r="M39" s="152">
        <f t="shared" si="15"/>
        <v>941035.71992637031</v>
      </c>
      <c r="N39" s="152">
        <f t="shared" si="15"/>
        <v>1882071.4398527406</v>
      </c>
      <c r="O39" s="152">
        <f t="shared" si="15"/>
        <v>2823107.1597791109</v>
      </c>
      <c r="P39" s="142">
        <f t="shared" si="15"/>
        <v>0</v>
      </c>
      <c r="Q39" s="142">
        <f t="shared" si="15"/>
        <v>0</v>
      </c>
      <c r="R39" s="143">
        <f t="shared" si="15"/>
        <v>0</v>
      </c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3"/>
      <c r="FC39" s="133"/>
      <c r="FD39" s="133"/>
      <c r="FE39" s="133"/>
      <c r="FF39" s="133"/>
      <c r="FG39" s="133"/>
      <c r="FH39" s="133"/>
      <c r="FI39" s="133"/>
      <c r="FJ39" s="133"/>
      <c r="FK39" s="133"/>
      <c r="FL39" s="133"/>
      <c r="FM39" s="133"/>
      <c r="FN39" s="133"/>
      <c r="FO39" s="133"/>
      <c r="FP39" s="133"/>
      <c r="FQ39" s="133"/>
      <c r="FR39" s="133"/>
      <c r="FS39" s="133"/>
      <c r="FT39" s="133"/>
      <c r="FU39" s="133"/>
      <c r="FV39" s="133"/>
      <c r="FW39" s="133"/>
      <c r="FX39" s="133"/>
      <c r="FY39" s="133"/>
      <c r="FZ39" s="133"/>
      <c r="GA39" s="133"/>
      <c r="GB39" s="133"/>
      <c r="GC39" s="133"/>
      <c r="GD39" s="133"/>
      <c r="GE39" s="133"/>
      <c r="GF39" s="133"/>
      <c r="GG39" s="133"/>
      <c r="GH39" s="133"/>
      <c r="GI39" s="133"/>
      <c r="GJ39" s="133"/>
      <c r="GK39" s="133"/>
      <c r="GL39" s="133"/>
      <c r="GM39" s="133"/>
      <c r="GN39" s="133"/>
      <c r="GO39" s="133"/>
      <c r="GP39" s="133"/>
      <c r="GQ39" s="133"/>
      <c r="GR39" s="133"/>
      <c r="GS39" s="133"/>
      <c r="GT39" s="133"/>
      <c r="GU39" s="133"/>
      <c r="GV39" s="133"/>
      <c r="GW39" s="133"/>
      <c r="GX39" s="133"/>
      <c r="GY39" s="133"/>
      <c r="GZ39" s="133"/>
      <c r="HA39" s="133"/>
      <c r="HB39" s="133"/>
      <c r="HC39" s="133"/>
      <c r="HD39" s="133"/>
      <c r="HE39" s="133"/>
      <c r="HF39" s="133"/>
      <c r="HG39" s="133"/>
      <c r="HH39" s="133"/>
      <c r="HI39" s="133"/>
      <c r="HJ39" s="133"/>
      <c r="HK39" s="133"/>
      <c r="HL39" s="133"/>
      <c r="HM39" s="133"/>
      <c r="HN39" s="133"/>
      <c r="HO39" s="133"/>
      <c r="HP39" s="133"/>
      <c r="HQ39" s="133"/>
      <c r="HR39" s="133"/>
      <c r="HS39" s="133"/>
      <c r="HT39" s="133"/>
      <c r="HU39" s="133"/>
      <c r="HV39" s="133"/>
      <c r="HW39" s="133"/>
      <c r="HX39" s="133"/>
      <c r="HY39" s="133"/>
      <c r="HZ39" s="133"/>
      <c r="IA39" s="133"/>
      <c r="IB39" s="133"/>
      <c r="IC39" s="133"/>
      <c r="ID39" s="133"/>
      <c r="IE39" s="133"/>
      <c r="IF39" s="133"/>
      <c r="IG39" s="133"/>
      <c r="IH39" s="133"/>
      <c r="II39" s="133"/>
      <c r="IJ39" s="133"/>
      <c r="IK39" s="133"/>
      <c r="IL39" s="133"/>
      <c r="IM39" s="133"/>
      <c r="IN39" s="133"/>
      <c r="IO39" s="133"/>
      <c r="IP39" s="133"/>
      <c r="IQ39" s="133"/>
      <c r="IR39" s="133"/>
      <c r="IS39" s="133"/>
      <c r="IT39" s="133"/>
      <c r="IU39" s="133"/>
      <c r="IV39" s="133"/>
      <c r="IW39" s="133"/>
      <c r="IX39" s="133"/>
      <c r="IY39" s="133"/>
      <c r="IZ39" s="133"/>
      <c r="JA39" s="133"/>
      <c r="JB39" s="133"/>
      <c r="JC39" s="133"/>
      <c r="JD39" s="133"/>
      <c r="JE39" s="133"/>
      <c r="JF39" s="133"/>
      <c r="JG39" s="133"/>
      <c r="JH39" s="133"/>
      <c r="JI39" s="133"/>
      <c r="JJ39" s="133"/>
      <c r="JK39" s="133"/>
      <c r="JL39" s="133"/>
      <c r="JM39" s="133"/>
      <c r="JN39" s="133"/>
      <c r="JO39" s="133"/>
      <c r="JP39" s="133"/>
      <c r="JQ39" s="133"/>
      <c r="JR39" s="133"/>
      <c r="JS39" s="133"/>
      <c r="JT39" s="133"/>
      <c r="JU39" s="133"/>
      <c r="JV39" s="133"/>
      <c r="JW39" s="133"/>
      <c r="JX39" s="133"/>
      <c r="JY39" s="133"/>
      <c r="JZ39" s="133"/>
      <c r="KA39" s="133"/>
      <c r="KB39" s="133"/>
      <c r="KC39" s="133"/>
      <c r="KD39" s="133"/>
      <c r="KE39" s="133"/>
      <c r="KF39" s="133"/>
      <c r="KG39" s="133"/>
      <c r="KH39" s="133"/>
      <c r="KI39" s="133"/>
      <c r="KJ39" s="133"/>
      <c r="KK39" s="133"/>
      <c r="KL39" s="133"/>
      <c r="KM39" s="133"/>
      <c r="KN39" s="133"/>
      <c r="KO39" s="133"/>
      <c r="KP39" s="133"/>
      <c r="KQ39" s="133"/>
      <c r="KR39" s="133"/>
      <c r="KS39" s="133"/>
      <c r="KT39" s="133"/>
      <c r="KU39" s="133"/>
      <c r="KV39" s="133"/>
      <c r="KW39" s="133"/>
      <c r="KX39" s="133"/>
      <c r="KY39" s="133"/>
      <c r="KZ39" s="133"/>
      <c r="LA39" s="133"/>
      <c r="LB39" s="133"/>
      <c r="LC39" s="133"/>
      <c r="LD39" s="133"/>
      <c r="LE39" s="133"/>
      <c r="LF39" s="133"/>
      <c r="LG39" s="133"/>
      <c r="LH39" s="133"/>
      <c r="LI39" s="133"/>
      <c r="LJ39" s="133"/>
      <c r="LK39" s="133"/>
      <c r="LL39" s="133"/>
      <c r="LM39" s="133"/>
      <c r="LN39" s="133"/>
      <c r="LO39" s="133"/>
      <c r="LP39" s="133"/>
      <c r="LQ39" s="133"/>
      <c r="LR39" s="133"/>
      <c r="LS39" s="133"/>
      <c r="LT39" s="133"/>
      <c r="LU39" s="133"/>
      <c r="LV39" s="133"/>
      <c r="LW39" s="133"/>
      <c r="LX39" s="133"/>
      <c r="LY39" s="133"/>
      <c r="LZ39" s="133"/>
      <c r="MA39" s="133"/>
      <c r="MB39" s="133"/>
      <c r="MC39" s="133"/>
      <c r="MD39" s="133"/>
      <c r="ME39" s="133"/>
      <c r="MF39" s="133"/>
      <c r="MG39" s="133"/>
      <c r="MH39" s="133"/>
      <c r="MI39" s="133"/>
      <c r="MJ39" s="133"/>
      <c r="MK39" s="133"/>
      <c r="ML39" s="133"/>
      <c r="MM39" s="133"/>
      <c r="MN39" s="133"/>
      <c r="MO39" s="133"/>
      <c r="MP39" s="133"/>
      <c r="MQ39" s="133"/>
      <c r="MR39" s="133"/>
      <c r="MS39" s="133"/>
      <c r="MT39" s="133"/>
      <c r="MU39" s="133"/>
      <c r="MV39" s="133"/>
      <c r="MW39" s="133"/>
      <c r="MX39" s="133"/>
      <c r="MY39" s="133"/>
      <c r="MZ39" s="133"/>
      <c r="NA39" s="133"/>
      <c r="NB39" s="133"/>
      <c r="NC39" s="133"/>
      <c r="ND39" s="133"/>
      <c r="NE39" s="133"/>
      <c r="NF39" s="133"/>
      <c r="NG39" s="133"/>
      <c r="NH39" s="133"/>
      <c r="NI39" s="133"/>
      <c r="NJ39" s="133"/>
      <c r="NK39" s="133"/>
      <c r="NL39" s="133"/>
      <c r="NM39" s="133"/>
      <c r="NN39" s="133"/>
      <c r="NO39" s="133"/>
      <c r="NP39" s="133"/>
      <c r="NQ39" s="133"/>
      <c r="NR39" s="133"/>
      <c r="NS39" s="133"/>
      <c r="NT39" s="133"/>
      <c r="NU39" s="133"/>
      <c r="NV39" s="133"/>
      <c r="NW39" s="133"/>
      <c r="NX39" s="133"/>
      <c r="NY39" s="133"/>
      <c r="NZ39" s="133"/>
      <c r="OA39" s="133"/>
      <c r="OB39" s="133"/>
      <c r="OC39" s="133"/>
      <c r="OD39" s="133"/>
      <c r="OE39" s="133"/>
      <c r="OF39" s="133"/>
      <c r="OG39" s="133"/>
      <c r="OH39" s="133"/>
      <c r="OI39" s="133"/>
      <c r="OJ39" s="133"/>
      <c r="OK39" s="133"/>
      <c r="OL39" s="133"/>
      <c r="OM39" s="133"/>
      <c r="ON39" s="133"/>
      <c r="OO39" s="133"/>
      <c r="OP39" s="133"/>
      <c r="OQ39" s="133"/>
      <c r="OR39" s="133"/>
      <c r="OS39" s="133"/>
      <c r="OT39" s="133"/>
      <c r="OU39" s="133"/>
      <c r="OV39" s="133"/>
      <c r="OW39" s="133"/>
      <c r="OX39" s="133"/>
      <c r="OY39" s="133"/>
      <c r="OZ39" s="133"/>
      <c r="PA39" s="133"/>
      <c r="PB39" s="133"/>
      <c r="PC39" s="133"/>
      <c r="PD39" s="133"/>
      <c r="PE39" s="133"/>
      <c r="PF39" s="133"/>
      <c r="PG39" s="133"/>
      <c r="PH39" s="133"/>
      <c r="PI39" s="133"/>
      <c r="PJ39" s="133"/>
      <c r="PK39" s="133"/>
      <c r="PL39" s="133"/>
      <c r="PM39" s="133"/>
      <c r="PN39" s="133"/>
      <c r="PO39" s="133"/>
      <c r="PP39" s="133"/>
      <c r="PQ39" s="133"/>
      <c r="PR39" s="133"/>
      <c r="PS39" s="133"/>
      <c r="PT39" s="133"/>
      <c r="PU39" s="133"/>
      <c r="PV39" s="133"/>
      <c r="PW39" s="133"/>
      <c r="PX39" s="133"/>
      <c r="PY39" s="133"/>
      <c r="PZ39" s="133"/>
      <c r="QA39" s="133"/>
      <c r="QB39" s="133"/>
      <c r="QC39" s="133"/>
      <c r="QD39" s="133"/>
      <c r="QE39" s="133"/>
      <c r="QF39" s="133"/>
      <c r="QG39" s="133"/>
      <c r="QH39" s="133"/>
      <c r="QI39" s="133"/>
      <c r="QJ39" s="133"/>
      <c r="QK39" s="133"/>
      <c r="QL39" s="133"/>
      <c r="QM39" s="133"/>
      <c r="QN39" s="133"/>
      <c r="QO39" s="133"/>
      <c r="QP39" s="133"/>
      <c r="QQ39" s="133"/>
      <c r="QR39" s="133"/>
      <c r="QS39" s="133"/>
      <c r="QT39" s="133"/>
      <c r="QU39" s="133"/>
      <c r="QV39" s="133"/>
      <c r="QW39" s="133"/>
      <c r="QX39" s="133"/>
      <c r="QY39" s="133"/>
      <c r="QZ39" s="133"/>
      <c r="RA39" s="133"/>
      <c r="RB39" s="133"/>
      <c r="RC39" s="133"/>
      <c r="RD39" s="133"/>
      <c r="RE39" s="133"/>
      <c r="RF39" s="133"/>
      <c r="RG39" s="133"/>
      <c r="RH39" s="133"/>
      <c r="RI39" s="133"/>
      <c r="RJ39" s="133"/>
      <c r="RK39" s="133"/>
      <c r="RL39" s="133"/>
      <c r="RM39" s="133"/>
      <c r="RN39" s="133"/>
      <c r="RO39" s="133"/>
      <c r="RP39" s="133"/>
      <c r="RQ39" s="133"/>
      <c r="RR39" s="133"/>
      <c r="RS39" s="133"/>
      <c r="RT39" s="133"/>
      <c r="RU39" s="133"/>
      <c r="RV39" s="133"/>
      <c r="RW39" s="133"/>
      <c r="RX39" s="133"/>
      <c r="RY39" s="133"/>
      <c r="RZ39" s="133"/>
      <c r="SA39" s="133"/>
      <c r="SB39" s="133"/>
      <c r="SC39" s="133"/>
      <c r="SD39" s="133"/>
      <c r="SE39" s="133"/>
      <c r="SF39" s="133"/>
      <c r="SG39" s="133"/>
      <c r="SH39" s="133"/>
      <c r="SI39" s="133"/>
      <c r="SJ39" s="133"/>
      <c r="SK39" s="133"/>
      <c r="SL39" s="133"/>
      <c r="SM39" s="133"/>
      <c r="SN39" s="133"/>
      <c r="SO39" s="133"/>
      <c r="SP39" s="133"/>
      <c r="SQ39" s="133"/>
      <c r="SR39" s="133"/>
      <c r="SS39" s="133"/>
      <c r="ST39" s="133"/>
      <c r="SU39" s="133"/>
      <c r="SV39" s="133"/>
      <c r="SW39" s="133"/>
      <c r="SX39" s="133"/>
      <c r="SY39" s="133"/>
      <c r="SZ39" s="133"/>
      <c r="TA39" s="133"/>
      <c r="TB39" s="133"/>
      <c r="TC39" s="133"/>
      <c r="TD39" s="133"/>
      <c r="TE39" s="133"/>
      <c r="TF39" s="133"/>
      <c r="TG39" s="133"/>
      <c r="TH39" s="133"/>
      <c r="TI39" s="133"/>
      <c r="TJ39" s="133"/>
      <c r="TK39" s="133"/>
      <c r="TL39" s="133"/>
      <c r="TM39" s="133"/>
      <c r="TN39" s="133"/>
      <c r="TO39" s="133"/>
      <c r="TP39" s="133"/>
      <c r="TQ39" s="133"/>
      <c r="TR39" s="133"/>
      <c r="TS39" s="133"/>
      <c r="TT39" s="133"/>
      <c r="TU39" s="133"/>
      <c r="TV39" s="133"/>
      <c r="TW39" s="133"/>
      <c r="TX39" s="133"/>
      <c r="TY39" s="133"/>
      <c r="TZ39" s="133"/>
      <c r="UA39" s="133"/>
      <c r="UB39" s="133"/>
      <c r="UC39" s="133"/>
      <c r="UD39" s="133"/>
      <c r="UE39" s="133"/>
      <c r="UF39" s="133"/>
      <c r="UG39" s="133"/>
      <c r="UH39" s="133"/>
      <c r="UI39" s="133"/>
      <c r="UJ39" s="133"/>
      <c r="UK39" s="133"/>
      <c r="UL39" s="133"/>
      <c r="UM39" s="133"/>
      <c r="UN39" s="133"/>
      <c r="UO39" s="133"/>
      <c r="UP39" s="133"/>
      <c r="UQ39" s="133"/>
      <c r="UR39" s="133"/>
      <c r="US39" s="133"/>
      <c r="UT39" s="133"/>
      <c r="UU39" s="133"/>
      <c r="UV39" s="133"/>
      <c r="UW39" s="133"/>
      <c r="UX39" s="133"/>
      <c r="UY39" s="133"/>
      <c r="UZ39" s="133"/>
      <c r="VA39" s="133"/>
      <c r="VB39" s="133"/>
      <c r="VC39" s="133"/>
      <c r="VD39" s="133"/>
      <c r="VE39" s="133"/>
      <c r="VF39" s="133"/>
      <c r="VG39" s="133"/>
      <c r="VH39" s="133"/>
      <c r="VI39" s="133"/>
      <c r="VJ39" s="133"/>
      <c r="VK39" s="133"/>
      <c r="VL39" s="133"/>
      <c r="VM39" s="133"/>
      <c r="VN39" s="133"/>
      <c r="VO39" s="133"/>
      <c r="VP39" s="133"/>
      <c r="VQ39" s="133"/>
      <c r="VR39" s="133"/>
      <c r="VS39" s="133"/>
      <c r="VT39" s="133"/>
      <c r="VU39" s="133"/>
      <c r="VV39" s="133"/>
      <c r="VW39" s="133"/>
      <c r="VX39" s="133"/>
      <c r="VY39" s="133"/>
      <c r="VZ39" s="133"/>
      <c r="WA39" s="133"/>
      <c r="WB39" s="133"/>
      <c r="WC39" s="133"/>
      <c r="WD39" s="133"/>
      <c r="WE39" s="133"/>
      <c r="WF39" s="133"/>
      <c r="WG39" s="133"/>
      <c r="WH39" s="133"/>
      <c r="WI39" s="133"/>
      <c r="WJ39" s="133"/>
      <c r="WK39" s="133"/>
      <c r="WL39" s="133"/>
      <c r="WM39" s="133"/>
      <c r="WN39" s="133"/>
      <c r="WO39" s="133"/>
      <c r="WP39" s="133"/>
      <c r="WQ39" s="133"/>
      <c r="WR39" s="133"/>
      <c r="WS39" s="133"/>
      <c r="WT39" s="133"/>
      <c r="WU39" s="133"/>
      <c r="WV39" s="133"/>
      <c r="WW39" s="133"/>
      <c r="WX39" s="133"/>
      <c r="WY39" s="133"/>
      <c r="WZ39" s="133"/>
      <c r="XA39" s="133"/>
      <c r="XB39" s="133"/>
      <c r="XC39" s="133"/>
      <c r="XD39" s="133"/>
      <c r="XE39" s="133"/>
      <c r="XF39" s="133"/>
      <c r="XG39" s="133"/>
      <c r="XH39" s="133"/>
      <c r="XI39" s="133"/>
      <c r="XJ39" s="133"/>
      <c r="XK39" s="133"/>
      <c r="XL39" s="133"/>
      <c r="XM39" s="133"/>
      <c r="XN39" s="133"/>
      <c r="XO39" s="133"/>
      <c r="XP39" s="133"/>
      <c r="XQ39" s="133"/>
      <c r="XR39" s="133"/>
      <c r="XS39" s="133"/>
      <c r="XT39" s="133"/>
      <c r="XU39" s="133"/>
      <c r="XV39" s="133"/>
      <c r="XW39" s="133"/>
      <c r="XX39" s="133"/>
      <c r="XY39" s="133"/>
      <c r="XZ39" s="133"/>
      <c r="YA39" s="133"/>
      <c r="YB39" s="133"/>
      <c r="YC39" s="133"/>
      <c r="YD39" s="133"/>
      <c r="YE39" s="133"/>
      <c r="YF39" s="133"/>
      <c r="YG39" s="133"/>
      <c r="YH39" s="133"/>
      <c r="YI39" s="133"/>
      <c r="YJ39" s="133"/>
      <c r="YK39" s="133"/>
      <c r="YL39" s="133"/>
      <c r="YM39" s="133"/>
      <c r="YN39" s="133"/>
      <c r="YO39" s="133"/>
      <c r="YP39" s="133"/>
      <c r="YQ39" s="133"/>
      <c r="YR39" s="133"/>
      <c r="YS39" s="133"/>
      <c r="YT39" s="133"/>
      <c r="YU39" s="133"/>
      <c r="YV39" s="133"/>
      <c r="YW39" s="133"/>
      <c r="YX39" s="133"/>
      <c r="YY39" s="133"/>
      <c r="YZ39" s="133"/>
      <c r="ZA39" s="133"/>
      <c r="ZB39" s="133"/>
      <c r="ZC39" s="133"/>
      <c r="ZD39" s="133"/>
      <c r="ZE39" s="133"/>
      <c r="ZF39" s="133"/>
      <c r="ZG39" s="133"/>
      <c r="ZH39" s="133"/>
      <c r="ZI39" s="133"/>
      <c r="ZJ39" s="133"/>
      <c r="ZK39" s="133"/>
      <c r="ZL39" s="133"/>
      <c r="ZM39" s="133"/>
      <c r="ZN39" s="133"/>
      <c r="ZO39" s="133"/>
      <c r="ZP39" s="133"/>
      <c r="ZQ39" s="133"/>
      <c r="ZR39" s="133"/>
      <c r="ZS39" s="133"/>
      <c r="ZT39" s="133"/>
      <c r="ZU39" s="133"/>
      <c r="ZV39" s="133"/>
      <c r="ZW39" s="133"/>
      <c r="ZX39" s="133"/>
      <c r="ZY39" s="133"/>
      <c r="ZZ39" s="133"/>
      <c r="AAA39" s="133"/>
      <c r="AAB39" s="133"/>
      <c r="AAC39" s="133"/>
      <c r="AAD39" s="133"/>
      <c r="AAE39" s="133"/>
      <c r="AAF39" s="133"/>
      <c r="AAG39" s="133"/>
      <c r="AAH39" s="133"/>
      <c r="AAI39" s="133"/>
      <c r="AAJ39" s="133"/>
      <c r="AAK39" s="133"/>
      <c r="AAL39" s="133"/>
      <c r="AAM39" s="133"/>
      <c r="AAN39" s="133"/>
      <c r="AAO39" s="133"/>
      <c r="AAP39" s="133"/>
      <c r="AAQ39" s="133"/>
      <c r="AAR39" s="133"/>
      <c r="AAS39" s="133"/>
      <c r="AAT39" s="133"/>
      <c r="AAU39" s="133"/>
      <c r="AAV39" s="133"/>
      <c r="AAW39" s="133"/>
      <c r="AAX39" s="133"/>
      <c r="AAY39" s="133"/>
      <c r="AAZ39" s="133"/>
      <c r="ABA39" s="133"/>
      <c r="ABB39" s="133"/>
      <c r="ABC39" s="133"/>
      <c r="ABD39" s="133"/>
      <c r="ABE39" s="133"/>
      <c r="ABF39" s="133"/>
      <c r="ABG39" s="133"/>
      <c r="ABH39" s="133"/>
      <c r="ABI39" s="133"/>
      <c r="ABJ39" s="133"/>
      <c r="ABK39" s="133"/>
      <c r="ABL39" s="133"/>
      <c r="ABM39" s="133"/>
      <c r="ABN39" s="133"/>
      <c r="ABO39" s="133"/>
      <c r="ABP39" s="133"/>
      <c r="ABQ39" s="133"/>
      <c r="ABR39" s="133"/>
      <c r="ABS39" s="133"/>
      <c r="ABT39" s="133"/>
      <c r="ABU39" s="133"/>
      <c r="ABV39" s="133"/>
      <c r="ABW39" s="133"/>
      <c r="ABX39" s="133"/>
      <c r="ABY39" s="133"/>
      <c r="ABZ39" s="133"/>
      <c r="ACA39" s="133"/>
      <c r="ACB39" s="133"/>
      <c r="ACC39" s="133"/>
      <c r="ACD39" s="133"/>
      <c r="ACE39" s="133"/>
      <c r="ACF39" s="133"/>
      <c r="ACG39" s="133"/>
      <c r="ACH39" s="133"/>
      <c r="ACI39" s="133"/>
      <c r="ACJ39" s="133"/>
      <c r="ACK39" s="133"/>
      <c r="ACL39" s="133"/>
      <c r="ACM39" s="133"/>
      <c r="ACN39" s="133"/>
      <c r="ACO39" s="133"/>
      <c r="ACP39" s="133"/>
      <c r="ACQ39" s="133"/>
      <c r="ACR39" s="133"/>
      <c r="ACS39" s="133"/>
      <c r="ACT39" s="133"/>
      <c r="ACU39" s="133"/>
      <c r="ACV39" s="133"/>
      <c r="ACW39" s="133"/>
      <c r="ACX39" s="133"/>
      <c r="ACY39" s="133"/>
      <c r="ACZ39" s="133"/>
      <c r="ADA39" s="133"/>
      <c r="ADB39" s="133"/>
      <c r="ADC39" s="133"/>
      <c r="ADD39" s="133"/>
      <c r="ADE39" s="133"/>
      <c r="ADF39" s="133"/>
      <c r="ADG39" s="133"/>
      <c r="ADH39" s="133"/>
      <c r="ADI39" s="133"/>
      <c r="ADJ39" s="133"/>
      <c r="ADK39" s="133"/>
      <c r="ADL39" s="133"/>
      <c r="ADM39" s="133"/>
      <c r="ADN39" s="133"/>
      <c r="ADO39" s="133"/>
      <c r="ADP39" s="133"/>
      <c r="ADQ39" s="133"/>
      <c r="ADR39" s="133"/>
      <c r="ADS39" s="133"/>
      <c r="ADT39" s="133"/>
      <c r="ADU39" s="133"/>
      <c r="ADV39" s="133"/>
      <c r="ADW39" s="133"/>
      <c r="ADX39" s="133"/>
      <c r="ADY39" s="133"/>
      <c r="ADZ39" s="133"/>
      <c r="AEA39" s="133"/>
      <c r="AEB39" s="133"/>
      <c r="AEC39" s="133"/>
      <c r="AED39" s="133"/>
      <c r="AEE39" s="133"/>
      <c r="AEF39" s="133"/>
      <c r="AEG39" s="133"/>
      <c r="AEH39" s="133"/>
      <c r="AEI39" s="133"/>
      <c r="AEJ39" s="133"/>
      <c r="AEK39" s="133"/>
      <c r="AEL39" s="133"/>
      <c r="AEM39" s="133"/>
      <c r="AEN39" s="133"/>
      <c r="AEO39" s="133"/>
      <c r="AEP39" s="133"/>
      <c r="AEQ39" s="133"/>
      <c r="AER39" s="133"/>
      <c r="AES39" s="133"/>
      <c r="AET39" s="133"/>
      <c r="AEU39" s="133"/>
      <c r="AEV39" s="133"/>
      <c r="AEW39" s="133"/>
      <c r="AEX39" s="133"/>
      <c r="AEY39" s="133"/>
      <c r="AEZ39" s="133"/>
      <c r="AFA39" s="133"/>
      <c r="AFB39" s="133"/>
      <c r="AFC39" s="133"/>
      <c r="AFD39" s="133"/>
      <c r="AFE39" s="133"/>
      <c r="AFF39" s="133"/>
      <c r="AFG39" s="133"/>
      <c r="AFH39" s="133"/>
      <c r="AFI39" s="133"/>
      <c r="AFJ39" s="133"/>
      <c r="AFK39" s="133"/>
      <c r="AFL39" s="133"/>
      <c r="AFM39" s="133"/>
      <c r="AFN39" s="133"/>
      <c r="AFO39" s="133"/>
      <c r="AFP39" s="133"/>
      <c r="AFQ39" s="133"/>
      <c r="AFR39" s="133"/>
      <c r="AFS39" s="133"/>
      <c r="AFT39" s="133"/>
      <c r="AFU39" s="133"/>
      <c r="AFV39" s="133"/>
      <c r="AFW39" s="133"/>
      <c r="AFX39" s="133"/>
      <c r="AFY39" s="133"/>
      <c r="AFZ39" s="133"/>
      <c r="AGA39" s="133"/>
      <c r="AGB39" s="133"/>
      <c r="AGC39" s="133"/>
      <c r="AGD39" s="133"/>
      <c r="AGE39" s="133"/>
      <c r="AGF39" s="133"/>
      <c r="AGG39" s="133"/>
      <c r="AGH39" s="133"/>
      <c r="AGI39" s="133"/>
      <c r="AGJ39" s="133"/>
      <c r="AGK39" s="133"/>
      <c r="AGL39" s="133"/>
      <c r="AGM39" s="133"/>
      <c r="AGN39" s="133"/>
      <c r="AGO39" s="133"/>
      <c r="AGP39" s="133"/>
      <c r="AGQ39" s="133"/>
      <c r="AGR39" s="133"/>
      <c r="AGS39" s="133"/>
      <c r="AGT39" s="133"/>
      <c r="AGU39" s="133"/>
      <c r="AGV39" s="133"/>
      <c r="AGW39" s="133"/>
      <c r="AGX39" s="133"/>
      <c r="AGY39" s="133"/>
      <c r="AGZ39" s="133"/>
      <c r="AHA39" s="133"/>
      <c r="AHB39" s="133"/>
      <c r="AHC39" s="133"/>
      <c r="AHD39" s="133"/>
      <c r="AHE39" s="133"/>
      <c r="AHF39" s="133"/>
      <c r="AHG39" s="133"/>
      <c r="AHH39" s="133"/>
      <c r="AHI39" s="133"/>
      <c r="AHJ39" s="133"/>
      <c r="AHK39" s="133"/>
      <c r="AHL39" s="133"/>
      <c r="AHM39" s="133"/>
      <c r="AHN39" s="133"/>
      <c r="AHO39" s="133"/>
      <c r="AHP39" s="133"/>
      <c r="AHQ39" s="133"/>
      <c r="AHR39" s="133"/>
      <c r="AHS39" s="133"/>
      <c r="AHT39" s="133"/>
      <c r="AHU39" s="133"/>
      <c r="AHV39" s="133"/>
      <c r="AHW39" s="133"/>
      <c r="AHX39" s="133"/>
      <c r="AHY39" s="133"/>
      <c r="AHZ39" s="133"/>
      <c r="AIA39" s="133"/>
      <c r="AIB39" s="133"/>
      <c r="AIC39" s="133"/>
      <c r="AID39" s="133"/>
      <c r="AIE39" s="133"/>
      <c r="AIF39" s="133"/>
      <c r="AIG39" s="133"/>
      <c r="AIH39" s="133"/>
      <c r="AII39" s="133"/>
      <c r="AIJ39" s="133"/>
      <c r="AIK39" s="133"/>
      <c r="AIL39" s="133"/>
      <c r="AIM39" s="133"/>
      <c r="AIN39" s="133"/>
      <c r="AIO39" s="133"/>
      <c r="AIP39" s="133"/>
      <c r="AIQ39" s="133"/>
      <c r="AIR39" s="133"/>
      <c r="AIS39" s="133"/>
      <c r="AIT39" s="133"/>
      <c r="AIU39" s="133"/>
      <c r="AIV39" s="133"/>
      <c r="AIW39" s="133"/>
      <c r="AIX39" s="133"/>
      <c r="AIY39" s="133"/>
      <c r="AIZ39" s="133"/>
      <c r="AJA39" s="133"/>
      <c r="AJB39" s="133"/>
      <c r="AJC39" s="133"/>
      <c r="AJD39" s="133"/>
      <c r="AJE39" s="133"/>
      <c r="AJF39" s="133"/>
      <c r="AJG39" s="133"/>
      <c r="AJH39" s="133"/>
      <c r="AJI39" s="133"/>
      <c r="AJJ39" s="133"/>
      <c r="AJK39" s="133"/>
      <c r="AJL39" s="133"/>
      <c r="AJM39" s="133"/>
      <c r="AJN39" s="133"/>
      <c r="AJO39" s="133"/>
      <c r="AJP39" s="133"/>
      <c r="AJQ39" s="133"/>
      <c r="AJR39" s="133"/>
      <c r="AJS39" s="133"/>
      <c r="AJT39" s="133"/>
      <c r="AJU39" s="133"/>
      <c r="AJV39" s="133"/>
      <c r="AJW39" s="133"/>
      <c r="AJX39" s="133"/>
      <c r="AJY39" s="133"/>
      <c r="AJZ39" s="133"/>
      <c r="AKA39" s="133"/>
      <c r="AKB39" s="133"/>
      <c r="AKC39" s="133"/>
      <c r="AKD39" s="133"/>
      <c r="AKE39" s="133"/>
      <c r="AKF39" s="133"/>
      <c r="AKG39" s="133"/>
      <c r="AKH39" s="133"/>
      <c r="AKI39" s="133"/>
      <c r="AKJ39" s="133"/>
      <c r="AKK39" s="133"/>
      <c r="AKL39" s="133"/>
      <c r="AKM39" s="133"/>
      <c r="AKN39" s="133"/>
      <c r="AKO39" s="133"/>
      <c r="AKP39" s="133"/>
      <c r="AKQ39" s="133"/>
      <c r="AKR39" s="133"/>
      <c r="AKS39" s="133"/>
      <c r="AKT39" s="133"/>
      <c r="AKU39" s="133"/>
      <c r="AKV39" s="133"/>
      <c r="AKW39" s="133"/>
      <c r="AKX39" s="133"/>
      <c r="AKY39" s="133"/>
      <c r="AKZ39" s="133"/>
      <c r="ALA39" s="133"/>
      <c r="ALB39" s="133"/>
      <c r="ALC39" s="133"/>
      <c r="ALD39" s="133"/>
      <c r="ALE39" s="133"/>
      <c r="ALF39" s="133"/>
      <c r="ALG39" s="133"/>
      <c r="ALH39" s="133"/>
      <c r="ALI39" s="133"/>
      <c r="ALJ39" s="133"/>
      <c r="ALK39" s="133"/>
      <c r="ALL39" s="133"/>
      <c r="ALM39" s="133"/>
      <c r="ALN39" s="133"/>
      <c r="ALO39" s="133"/>
      <c r="ALP39" s="133"/>
      <c r="ALQ39" s="133"/>
      <c r="ALR39" s="133"/>
      <c r="ALS39" s="133"/>
      <c r="ALT39" s="133"/>
      <c r="ALU39" s="133"/>
      <c r="ALV39" s="133"/>
      <c r="ALW39" s="133"/>
      <c r="ALX39" s="133"/>
      <c r="ALY39" s="133"/>
      <c r="ALZ39" s="133"/>
    </row>
    <row r="40" spans="1:1020" s="128" customFormat="1">
      <c r="A40" s="256"/>
      <c r="B40" s="258"/>
      <c r="C40" s="186">
        <f>SUM(D40:R40)</f>
        <v>1</v>
      </c>
      <c r="D40" s="134">
        <v>0</v>
      </c>
      <c r="E40" s="135">
        <v>0</v>
      </c>
      <c r="F40" s="135">
        <v>0</v>
      </c>
      <c r="G40" s="135">
        <v>0</v>
      </c>
      <c r="H40" s="135">
        <v>0</v>
      </c>
      <c r="I40" s="136">
        <v>0.1</v>
      </c>
      <c r="J40" s="136">
        <v>0.1</v>
      </c>
      <c r="K40" s="136">
        <v>0.1</v>
      </c>
      <c r="L40" s="136">
        <v>0.1</v>
      </c>
      <c r="M40" s="136">
        <v>0.1</v>
      </c>
      <c r="N40" s="136">
        <v>0.2</v>
      </c>
      <c r="O40" s="136">
        <v>0.3</v>
      </c>
      <c r="P40" s="135">
        <v>0</v>
      </c>
      <c r="Q40" s="135">
        <v>0</v>
      </c>
      <c r="R40" s="144">
        <v>0</v>
      </c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  <c r="EE40" s="133"/>
      <c r="EF40" s="133"/>
      <c r="EG40" s="133"/>
      <c r="EH40" s="133"/>
      <c r="EI40" s="133"/>
      <c r="EJ40" s="133"/>
      <c r="EK40" s="133"/>
      <c r="EL40" s="133"/>
      <c r="EM40" s="133"/>
      <c r="EN40" s="133"/>
      <c r="EO40" s="133"/>
      <c r="EP40" s="133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3"/>
      <c r="FF40" s="133"/>
      <c r="FG40" s="133"/>
      <c r="FH40" s="133"/>
      <c r="FI40" s="133"/>
      <c r="FJ40" s="133"/>
      <c r="FK40" s="133"/>
      <c r="FL40" s="133"/>
      <c r="FM40" s="133"/>
      <c r="FN40" s="133"/>
      <c r="FO40" s="133"/>
      <c r="FP40" s="133"/>
      <c r="FQ40" s="133"/>
      <c r="FR40" s="133"/>
      <c r="FS40" s="133"/>
      <c r="FT40" s="133"/>
      <c r="FU40" s="133"/>
      <c r="FV40" s="133"/>
      <c r="FW40" s="133"/>
      <c r="FX40" s="133"/>
      <c r="FY40" s="133"/>
      <c r="FZ40" s="133"/>
      <c r="GA40" s="133"/>
      <c r="GB40" s="133"/>
      <c r="GC40" s="133"/>
      <c r="GD40" s="133"/>
      <c r="GE40" s="133"/>
      <c r="GF40" s="133"/>
      <c r="GG40" s="133"/>
      <c r="GH40" s="133"/>
      <c r="GI40" s="133"/>
      <c r="GJ40" s="133"/>
      <c r="GK40" s="133"/>
      <c r="GL40" s="133"/>
      <c r="GM40" s="133"/>
      <c r="GN40" s="133"/>
      <c r="GO40" s="133"/>
      <c r="GP40" s="133"/>
      <c r="GQ40" s="133"/>
      <c r="GR40" s="133"/>
      <c r="GS40" s="133"/>
      <c r="GT40" s="133"/>
      <c r="GU40" s="133"/>
      <c r="GV40" s="133"/>
      <c r="GW40" s="133"/>
      <c r="GX40" s="133"/>
      <c r="GY40" s="133"/>
      <c r="GZ40" s="133"/>
      <c r="HA40" s="133"/>
      <c r="HB40" s="133"/>
      <c r="HC40" s="133"/>
      <c r="HD40" s="133"/>
      <c r="HE40" s="133"/>
      <c r="HF40" s="133"/>
      <c r="HG40" s="133"/>
      <c r="HH40" s="133"/>
      <c r="HI40" s="133"/>
      <c r="HJ40" s="133"/>
      <c r="HK40" s="133"/>
      <c r="HL40" s="133"/>
      <c r="HM40" s="133"/>
      <c r="HN40" s="133"/>
      <c r="HO40" s="133"/>
      <c r="HP40" s="133"/>
      <c r="HQ40" s="133"/>
      <c r="HR40" s="133"/>
      <c r="HS40" s="133"/>
      <c r="HT40" s="133"/>
      <c r="HU40" s="133"/>
      <c r="HV40" s="133"/>
      <c r="HW40" s="133"/>
      <c r="HX40" s="133"/>
      <c r="HY40" s="133"/>
      <c r="HZ40" s="133"/>
      <c r="IA40" s="133"/>
      <c r="IB40" s="133"/>
      <c r="IC40" s="133"/>
      <c r="ID40" s="133"/>
      <c r="IE40" s="133"/>
      <c r="IF40" s="133"/>
      <c r="IG40" s="133"/>
      <c r="IH40" s="133"/>
      <c r="II40" s="133"/>
      <c r="IJ40" s="133"/>
      <c r="IK40" s="133"/>
      <c r="IL40" s="133"/>
      <c r="IM40" s="133"/>
      <c r="IN40" s="133"/>
      <c r="IO40" s="133"/>
      <c r="IP40" s="133"/>
      <c r="IQ40" s="133"/>
      <c r="IR40" s="133"/>
      <c r="IS40" s="133"/>
      <c r="IT40" s="133"/>
      <c r="IU40" s="133"/>
      <c r="IV40" s="133"/>
      <c r="IW40" s="133"/>
      <c r="IX40" s="133"/>
      <c r="IY40" s="133"/>
      <c r="IZ40" s="133"/>
      <c r="JA40" s="133"/>
      <c r="JB40" s="133"/>
      <c r="JC40" s="133"/>
      <c r="JD40" s="133"/>
      <c r="JE40" s="133"/>
      <c r="JF40" s="133"/>
      <c r="JG40" s="133"/>
      <c r="JH40" s="133"/>
      <c r="JI40" s="133"/>
      <c r="JJ40" s="133"/>
      <c r="JK40" s="133"/>
      <c r="JL40" s="133"/>
      <c r="JM40" s="133"/>
      <c r="JN40" s="133"/>
      <c r="JO40" s="133"/>
      <c r="JP40" s="133"/>
      <c r="JQ40" s="133"/>
      <c r="JR40" s="133"/>
      <c r="JS40" s="133"/>
      <c r="JT40" s="133"/>
      <c r="JU40" s="133"/>
      <c r="JV40" s="133"/>
      <c r="JW40" s="133"/>
      <c r="JX40" s="133"/>
      <c r="JY40" s="133"/>
      <c r="JZ40" s="133"/>
      <c r="KA40" s="133"/>
      <c r="KB40" s="133"/>
      <c r="KC40" s="133"/>
      <c r="KD40" s="133"/>
      <c r="KE40" s="133"/>
      <c r="KF40" s="133"/>
      <c r="KG40" s="133"/>
      <c r="KH40" s="133"/>
      <c r="KI40" s="133"/>
      <c r="KJ40" s="133"/>
      <c r="KK40" s="133"/>
      <c r="KL40" s="133"/>
      <c r="KM40" s="133"/>
      <c r="KN40" s="133"/>
      <c r="KO40" s="133"/>
      <c r="KP40" s="133"/>
      <c r="KQ40" s="133"/>
      <c r="KR40" s="133"/>
      <c r="KS40" s="133"/>
      <c r="KT40" s="133"/>
      <c r="KU40" s="133"/>
      <c r="KV40" s="133"/>
      <c r="KW40" s="133"/>
      <c r="KX40" s="133"/>
      <c r="KY40" s="133"/>
      <c r="KZ40" s="133"/>
      <c r="LA40" s="133"/>
      <c r="LB40" s="133"/>
      <c r="LC40" s="133"/>
      <c r="LD40" s="133"/>
      <c r="LE40" s="133"/>
      <c r="LF40" s="133"/>
      <c r="LG40" s="133"/>
      <c r="LH40" s="133"/>
      <c r="LI40" s="133"/>
      <c r="LJ40" s="133"/>
      <c r="LK40" s="133"/>
      <c r="LL40" s="133"/>
      <c r="LM40" s="133"/>
      <c r="LN40" s="133"/>
      <c r="LO40" s="133"/>
      <c r="LP40" s="133"/>
      <c r="LQ40" s="133"/>
      <c r="LR40" s="133"/>
      <c r="LS40" s="133"/>
      <c r="LT40" s="133"/>
      <c r="LU40" s="133"/>
      <c r="LV40" s="133"/>
      <c r="LW40" s="133"/>
      <c r="LX40" s="133"/>
      <c r="LY40" s="133"/>
      <c r="LZ40" s="133"/>
      <c r="MA40" s="133"/>
      <c r="MB40" s="133"/>
      <c r="MC40" s="133"/>
      <c r="MD40" s="133"/>
      <c r="ME40" s="133"/>
      <c r="MF40" s="133"/>
      <c r="MG40" s="133"/>
      <c r="MH40" s="133"/>
      <c r="MI40" s="133"/>
      <c r="MJ40" s="133"/>
      <c r="MK40" s="133"/>
      <c r="ML40" s="133"/>
      <c r="MM40" s="133"/>
      <c r="MN40" s="133"/>
      <c r="MO40" s="133"/>
      <c r="MP40" s="133"/>
      <c r="MQ40" s="133"/>
      <c r="MR40" s="133"/>
      <c r="MS40" s="133"/>
      <c r="MT40" s="133"/>
      <c r="MU40" s="133"/>
      <c r="MV40" s="133"/>
      <c r="MW40" s="133"/>
      <c r="MX40" s="133"/>
      <c r="MY40" s="133"/>
      <c r="MZ40" s="133"/>
      <c r="NA40" s="133"/>
      <c r="NB40" s="133"/>
      <c r="NC40" s="133"/>
      <c r="ND40" s="133"/>
      <c r="NE40" s="133"/>
      <c r="NF40" s="133"/>
      <c r="NG40" s="133"/>
      <c r="NH40" s="133"/>
      <c r="NI40" s="133"/>
      <c r="NJ40" s="133"/>
      <c r="NK40" s="133"/>
      <c r="NL40" s="133"/>
      <c r="NM40" s="133"/>
      <c r="NN40" s="133"/>
      <c r="NO40" s="133"/>
      <c r="NP40" s="133"/>
      <c r="NQ40" s="133"/>
      <c r="NR40" s="133"/>
      <c r="NS40" s="133"/>
      <c r="NT40" s="133"/>
      <c r="NU40" s="133"/>
      <c r="NV40" s="133"/>
      <c r="NW40" s="133"/>
      <c r="NX40" s="133"/>
      <c r="NY40" s="133"/>
      <c r="NZ40" s="133"/>
      <c r="OA40" s="133"/>
      <c r="OB40" s="133"/>
      <c r="OC40" s="133"/>
      <c r="OD40" s="133"/>
      <c r="OE40" s="133"/>
      <c r="OF40" s="133"/>
      <c r="OG40" s="133"/>
      <c r="OH40" s="133"/>
      <c r="OI40" s="133"/>
      <c r="OJ40" s="133"/>
      <c r="OK40" s="133"/>
      <c r="OL40" s="133"/>
      <c r="OM40" s="133"/>
      <c r="ON40" s="133"/>
      <c r="OO40" s="133"/>
      <c r="OP40" s="133"/>
      <c r="OQ40" s="133"/>
      <c r="OR40" s="133"/>
      <c r="OS40" s="133"/>
      <c r="OT40" s="133"/>
      <c r="OU40" s="133"/>
      <c r="OV40" s="133"/>
      <c r="OW40" s="133"/>
      <c r="OX40" s="133"/>
      <c r="OY40" s="133"/>
      <c r="OZ40" s="133"/>
      <c r="PA40" s="133"/>
      <c r="PB40" s="133"/>
      <c r="PC40" s="133"/>
      <c r="PD40" s="133"/>
      <c r="PE40" s="133"/>
      <c r="PF40" s="133"/>
      <c r="PG40" s="133"/>
      <c r="PH40" s="133"/>
      <c r="PI40" s="133"/>
      <c r="PJ40" s="133"/>
      <c r="PK40" s="133"/>
      <c r="PL40" s="133"/>
      <c r="PM40" s="133"/>
      <c r="PN40" s="133"/>
      <c r="PO40" s="133"/>
      <c r="PP40" s="133"/>
      <c r="PQ40" s="133"/>
      <c r="PR40" s="133"/>
      <c r="PS40" s="133"/>
      <c r="PT40" s="133"/>
      <c r="PU40" s="133"/>
      <c r="PV40" s="133"/>
      <c r="PW40" s="133"/>
      <c r="PX40" s="133"/>
      <c r="PY40" s="133"/>
      <c r="PZ40" s="133"/>
      <c r="QA40" s="133"/>
      <c r="QB40" s="133"/>
      <c r="QC40" s="133"/>
      <c r="QD40" s="133"/>
      <c r="QE40" s="133"/>
      <c r="QF40" s="133"/>
      <c r="QG40" s="133"/>
      <c r="QH40" s="133"/>
      <c r="QI40" s="133"/>
      <c r="QJ40" s="133"/>
      <c r="QK40" s="133"/>
      <c r="QL40" s="133"/>
      <c r="QM40" s="133"/>
      <c r="QN40" s="133"/>
      <c r="QO40" s="133"/>
      <c r="QP40" s="133"/>
      <c r="QQ40" s="133"/>
      <c r="QR40" s="133"/>
      <c r="QS40" s="133"/>
      <c r="QT40" s="133"/>
      <c r="QU40" s="133"/>
      <c r="QV40" s="133"/>
      <c r="QW40" s="133"/>
      <c r="QX40" s="133"/>
      <c r="QY40" s="133"/>
      <c r="QZ40" s="133"/>
      <c r="RA40" s="133"/>
      <c r="RB40" s="133"/>
      <c r="RC40" s="133"/>
      <c r="RD40" s="133"/>
      <c r="RE40" s="133"/>
      <c r="RF40" s="133"/>
      <c r="RG40" s="133"/>
      <c r="RH40" s="133"/>
      <c r="RI40" s="133"/>
      <c r="RJ40" s="133"/>
      <c r="RK40" s="133"/>
      <c r="RL40" s="133"/>
      <c r="RM40" s="133"/>
      <c r="RN40" s="133"/>
      <c r="RO40" s="133"/>
      <c r="RP40" s="133"/>
      <c r="RQ40" s="133"/>
      <c r="RR40" s="133"/>
      <c r="RS40" s="133"/>
      <c r="RT40" s="133"/>
      <c r="RU40" s="133"/>
      <c r="RV40" s="133"/>
      <c r="RW40" s="133"/>
      <c r="RX40" s="133"/>
      <c r="RY40" s="133"/>
      <c r="RZ40" s="133"/>
      <c r="SA40" s="133"/>
      <c r="SB40" s="133"/>
      <c r="SC40" s="133"/>
      <c r="SD40" s="133"/>
      <c r="SE40" s="133"/>
      <c r="SF40" s="133"/>
      <c r="SG40" s="133"/>
      <c r="SH40" s="133"/>
      <c r="SI40" s="133"/>
      <c r="SJ40" s="133"/>
      <c r="SK40" s="133"/>
      <c r="SL40" s="133"/>
      <c r="SM40" s="133"/>
      <c r="SN40" s="133"/>
      <c r="SO40" s="133"/>
      <c r="SP40" s="133"/>
      <c r="SQ40" s="133"/>
      <c r="SR40" s="133"/>
      <c r="SS40" s="133"/>
      <c r="ST40" s="133"/>
      <c r="SU40" s="133"/>
      <c r="SV40" s="133"/>
      <c r="SW40" s="133"/>
      <c r="SX40" s="133"/>
      <c r="SY40" s="133"/>
      <c r="SZ40" s="133"/>
      <c r="TA40" s="133"/>
      <c r="TB40" s="133"/>
      <c r="TC40" s="133"/>
      <c r="TD40" s="133"/>
      <c r="TE40" s="133"/>
      <c r="TF40" s="133"/>
      <c r="TG40" s="133"/>
      <c r="TH40" s="133"/>
      <c r="TI40" s="133"/>
      <c r="TJ40" s="133"/>
      <c r="TK40" s="133"/>
      <c r="TL40" s="133"/>
      <c r="TM40" s="133"/>
      <c r="TN40" s="133"/>
      <c r="TO40" s="133"/>
      <c r="TP40" s="133"/>
      <c r="TQ40" s="133"/>
      <c r="TR40" s="133"/>
      <c r="TS40" s="133"/>
      <c r="TT40" s="133"/>
      <c r="TU40" s="133"/>
      <c r="TV40" s="133"/>
      <c r="TW40" s="133"/>
      <c r="TX40" s="133"/>
      <c r="TY40" s="133"/>
      <c r="TZ40" s="133"/>
      <c r="UA40" s="133"/>
      <c r="UB40" s="133"/>
      <c r="UC40" s="133"/>
      <c r="UD40" s="133"/>
      <c r="UE40" s="133"/>
      <c r="UF40" s="133"/>
      <c r="UG40" s="133"/>
      <c r="UH40" s="133"/>
      <c r="UI40" s="133"/>
      <c r="UJ40" s="133"/>
      <c r="UK40" s="133"/>
      <c r="UL40" s="133"/>
      <c r="UM40" s="133"/>
      <c r="UN40" s="133"/>
      <c r="UO40" s="133"/>
      <c r="UP40" s="133"/>
      <c r="UQ40" s="133"/>
      <c r="UR40" s="133"/>
      <c r="US40" s="133"/>
      <c r="UT40" s="133"/>
      <c r="UU40" s="133"/>
      <c r="UV40" s="133"/>
      <c r="UW40" s="133"/>
      <c r="UX40" s="133"/>
      <c r="UY40" s="133"/>
      <c r="UZ40" s="133"/>
      <c r="VA40" s="133"/>
      <c r="VB40" s="133"/>
      <c r="VC40" s="133"/>
      <c r="VD40" s="133"/>
      <c r="VE40" s="133"/>
      <c r="VF40" s="133"/>
      <c r="VG40" s="133"/>
      <c r="VH40" s="133"/>
      <c r="VI40" s="133"/>
      <c r="VJ40" s="133"/>
      <c r="VK40" s="133"/>
      <c r="VL40" s="133"/>
      <c r="VM40" s="133"/>
      <c r="VN40" s="133"/>
      <c r="VO40" s="133"/>
      <c r="VP40" s="133"/>
      <c r="VQ40" s="133"/>
      <c r="VR40" s="133"/>
      <c r="VS40" s="133"/>
      <c r="VT40" s="133"/>
      <c r="VU40" s="133"/>
      <c r="VV40" s="133"/>
      <c r="VW40" s="133"/>
      <c r="VX40" s="133"/>
      <c r="VY40" s="133"/>
      <c r="VZ40" s="133"/>
      <c r="WA40" s="133"/>
      <c r="WB40" s="133"/>
      <c r="WC40" s="133"/>
      <c r="WD40" s="133"/>
      <c r="WE40" s="133"/>
      <c r="WF40" s="133"/>
      <c r="WG40" s="133"/>
      <c r="WH40" s="133"/>
      <c r="WI40" s="133"/>
      <c r="WJ40" s="133"/>
      <c r="WK40" s="133"/>
      <c r="WL40" s="133"/>
      <c r="WM40" s="133"/>
      <c r="WN40" s="133"/>
      <c r="WO40" s="133"/>
      <c r="WP40" s="133"/>
      <c r="WQ40" s="133"/>
      <c r="WR40" s="133"/>
      <c r="WS40" s="133"/>
      <c r="WT40" s="133"/>
      <c r="WU40" s="133"/>
      <c r="WV40" s="133"/>
      <c r="WW40" s="133"/>
      <c r="WX40" s="133"/>
      <c r="WY40" s="133"/>
      <c r="WZ40" s="133"/>
      <c r="XA40" s="133"/>
      <c r="XB40" s="133"/>
      <c r="XC40" s="133"/>
      <c r="XD40" s="133"/>
      <c r="XE40" s="133"/>
      <c r="XF40" s="133"/>
      <c r="XG40" s="133"/>
      <c r="XH40" s="133"/>
      <c r="XI40" s="133"/>
      <c r="XJ40" s="133"/>
      <c r="XK40" s="133"/>
      <c r="XL40" s="133"/>
      <c r="XM40" s="133"/>
      <c r="XN40" s="133"/>
      <c r="XO40" s="133"/>
      <c r="XP40" s="133"/>
      <c r="XQ40" s="133"/>
      <c r="XR40" s="133"/>
      <c r="XS40" s="133"/>
      <c r="XT40" s="133"/>
      <c r="XU40" s="133"/>
      <c r="XV40" s="133"/>
      <c r="XW40" s="133"/>
      <c r="XX40" s="133"/>
      <c r="XY40" s="133"/>
      <c r="XZ40" s="133"/>
      <c r="YA40" s="133"/>
      <c r="YB40" s="133"/>
      <c r="YC40" s="133"/>
      <c r="YD40" s="133"/>
      <c r="YE40" s="133"/>
      <c r="YF40" s="133"/>
      <c r="YG40" s="133"/>
      <c r="YH40" s="133"/>
      <c r="YI40" s="133"/>
      <c r="YJ40" s="133"/>
      <c r="YK40" s="133"/>
      <c r="YL40" s="133"/>
      <c r="YM40" s="133"/>
      <c r="YN40" s="133"/>
      <c r="YO40" s="133"/>
      <c r="YP40" s="133"/>
      <c r="YQ40" s="133"/>
      <c r="YR40" s="133"/>
      <c r="YS40" s="133"/>
      <c r="YT40" s="133"/>
      <c r="YU40" s="133"/>
      <c r="YV40" s="133"/>
      <c r="YW40" s="133"/>
      <c r="YX40" s="133"/>
      <c r="YY40" s="133"/>
      <c r="YZ40" s="133"/>
      <c r="ZA40" s="133"/>
      <c r="ZB40" s="133"/>
      <c r="ZC40" s="133"/>
      <c r="ZD40" s="133"/>
      <c r="ZE40" s="133"/>
      <c r="ZF40" s="133"/>
      <c r="ZG40" s="133"/>
      <c r="ZH40" s="133"/>
      <c r="ZI40" s="133"/>
      <c r="ZJ40" s="133"/>
      <c r="ZK40" s="133"/>
      <c r="ZL40" s="133"/>
      <c r="ZM40" s="133"/>
      <c r="ZN40" s="133"/>
      <c r="ZO40" s="133"/>
      <c r="ZP40" s="133"/>
      <c r="ZQ40" s="133"/>
      <c r="ZR40" s="133"/>
      <c r="ZS40" s="133"/>
      <c r="ZT40" s="133"/>
      <c r="ZU40" s="133"/>
      <c r="ZV40" s="133"/>
      <c r="ZW40" s="133"/>
      <c r="ZX40" s="133"/>
      <c r="ZY40" s="133"/>
      <c r="ZZ40" s="133"/>
      <c r="AAA40" s="133"/>
      <c r="AAB40" s="133"/>
      <c r="AAC40" s="133"/>
      <c r="AAD40" s="133"/>
      <c r="AAE40" s="133"/>
      <c r="AAF40" s="133"/>
      <c r="AAG40" s="133"/>
      <c r="AAH40" s="133"/>
      <c r="AAI40" s="133"/>
      <c r="AAJ40" s="133"/>
      <c r="AAK40" s="133"/>
      <c r="AAL40" s="133"/>
      <c r="AAM40" s="133"/>
      <c r="AAN40" s="133"/>
      <c r="AAO40" s="133"/>
      <c r="AAP40" s="133"/>
      <c r="AAQ40" s="133"/>
      <c r="AAR40" s="133"/>
      <c r="AAS40" s="133"/>
      <c r="AAT40" s="133"/>
      <c r="AAU40" s="133"/>
      <c r="AAV40" s="133"/>
      <c r="AAW40" s="133"/>
      <c r="AAX40" s="133"/>
      <c r="AAY40" s="133"/>
      <c r="AAZ40" s="133"/>
      <c r="ABA40" s="133"/>
      <c r="ABB40" s="133"/>
      <c r="ABC40" s="133"/>
      <c r="ABD40" s="133"/>
      <c r="ABE40" s="133"/>
      <c r="ABF40" s="133"/>
      <c r="ABG40" s="133"/>
      <c r="ABH40" s="133"/>
      <c r="ABI40" s="133"/>
      <c r="ABJ40" s="133"/>
      <c r="ABK40" s="133"/>
      <c r="ABL40" s="133"/>
      <c r="ABM40" s="133"/>
      <c r="ABN40" s="133"/>
      <c r="ABO40" s="133"/>
      <c r="ABP40" s="133"/>
      <c r="ABQ40" s="133"/>
      <c r="ABR40" s="133"/>
      <c r="ABS40" s="133"/>
      <c r="ABT40" s="133"/>
      <c r="ABU40" s="133"/>
      <c r="ABV40" s="133"/>
      <c r="ABW40" s="133"/>
      <c r="ABX40" s="133"/>
      <c r="ABY40" s="133"/>
      <c r="ABZ40" s="133"/>
      <c r="ACA40" s="133"/>
      <c r="ACB40" s="133"/>
      <c r="ACC40" s="133"/>
      <c r="ACD40" s="133"/>
      <c r="ACE40" s="133"/>
      <c r="ACF40" s="133"/>
      <c r="ACG40" s="133"/>
      <c r="ACH40" s="133"/>
      <c r="ACI40" s="133"/>
      <c r="ACJ40" s="133"/>
      <c r="ACK40" s="133"/>
      <c r="ACL40" s="133"/>
      <c r="ACM40" s="133"/>
      <c r="ACN40" s="133"/>
      <c r="ACO40" s="133"/>
      <c r="ACP40" s="133"/>
      <c r="ACQ40" s="133"/>
      <c r="ACR40" s="133"/>
      <c r="ACS40" s="133"/>
      <c r="ACT40" s="133"/>
      <c r="ACU40" s="133"/>
      <c r="ACV40" s="133"/>
      <c r="ACW40" s="133"/>
      <c r="ACX40" s="133"/>
      <c r="ACY40" s="133"/>
      <c r="ACZ40" s="133"/>
      <c r="ADA40" s="133"/>
      <c r="ADB40" s="133"/>
      <c r="ADC40" s="133"/>
      <c r="ADD40" s="133"/>
      <c r="ADE40" s="133"/>
      <c r="ADF40" s="133"/>
      <c r="ADG40" s="133"/>
      <c r="ADH40" s="133"/>
      <c r="ADI40" s="133"/>
      <c r="ADJ40" s="133"/>
      <c r="ADK40" s="133"/>
      <c r="ADL40" s="133"/>
      <c r="ADM40" s="133"/>
      <c r="ADN40" s="133"/>
      <c r="ADO40" s="133"/>
      <c r="ADP40" s="133"/>
      <c r="ADQ40" s="133"/>
      <c r="ADR40" s="133"/>
      <c r="ADS40" s="133"/>
      <c r="ADT40" s="133"/>
      <c r="ADU40" s="133"/>
      <c r="ADV40" s="133"/>
      <c r="ADW40" s="133"/>
      <c r="ADX40" s="133"/>
      <c r="ADY40" s="133"/>
      <c r="ADZ40" s="133"/>
      <c r="AEA40" s="133"/>
      <c r="AEB40" s="133"/>
      <c r="AEC40" s="133"/>
      <c r="AED40" s="133"/>
      <c r="AEE40" s="133"/>
      <c r="AEF40" s="133"/>
      <c r="AEG40" s="133"/>
      <c r="AEH40" s="133"/>
      <c r="AEI40" s="133"/>
      <c r="AEJ40" s="133"/>
      <c r="AEK40" s="133"/>
      <c r="AEL40" s="133"/>
      <c r="AEM40" s="133"/>
      <c r="AEN40" s="133"/>
      <c r="AEO40" s="133"/>
      <c r="AEP40" s="133"/>
      <c r="AEQ40" s="133"/>
      <c r="AER40" s="133"/>
      <c r="AES40" s="133"/>
      <c r="AET40" s="133"/>
      <c r="AEU40" s="133"/>
      <c r="AEV40" s="133"/>
      <c r="AEW40" s="133"/>
      <c r="AEX40" s="133"/>
      <c r="AEY40" s="133"/>
      <c r="AEZ40" s="133"/>
      <c r="AFA40" s="133"/>
      <c r="AFB40" s="133"/>
      <c r="AFC40" s="133"/>
      <c r="AFD40" s="133"/>
      <c r="AFE40" s="133"/>
      <c r="AFF40" s="133"/>
      <c r="AFG40" s="133"/>
      <c r="AFH40" s="133"/>
      <c r="AFI40" s="133"/>
      <c r="AFJ40" s="133"/>
      <c r="AFK40" s="133"/>
      <c r="AFL40" s="133"/>
      <c r="AFM40" s="133"/>
      <c r="AFN40" s="133"/>
      <c r="AFO40" s="133"/>
      <c r="AFP40" s="133"/>
      <c r="AFQ40" s="133"/>
      <c r="AFR40" s="133"/>
      <c r="AFS40" s="133"/>
      <c r="AFT40" s="133"/>
      <c r="AFU40" s="133"/>
      <c r="AFV40" s="133"/>
      <c r="AFW40" s="133"/>
      <c r="AFX40" s="133"/>
      <c r="AFY40" s="133"/>
      <c r="AFZ40" s="133"/>
      <c r="AGA40" s="133"/>
      <c r="AGB40" s="133"/>
      <c r="AGC40" s="133"/>
      <c r="AGD40" s="133"/>
      <c r="AGE40" s="133"/>
      <c r="AGF40" s="133"/>
      <c r="AGG40" s="133"/>
      <c r="AGH40" s="133"/>
      <c r="AGI40" s="133"/>
      <c r="AGJ40" s="133"/>
      <c r="AGK40" s="133"/>
      <c r="AGL40" s="133"/>
      <c r="AGM40" s="133"/>
      <c r="AGN40" s="133"/>
      <c r="AGO40" s="133"/>
      <c r="AGP40" s="133"/>
      <c r="AGQ40" s="133"/>
      <c r="AGR40" s="133"/>
      <c r="AGS40" s="133"/>
      <c r="AGT40" s="133"/>
      <c r="AGU40" s="133"/>
      <c r="AGV40" s="133"/>
      <c r="AGW40" s="133"/>
      <c r="AGX40" s="133"/>
      <c r="AGY40" s="133"/>
      <c r="AGZ40" s="133"/>
      <c r="AHA40" s="133"/>
      <c r="AHB40" s="133"/>
      <c r="AHC40" s="133"/>
      <c r="AHD40" s="133"/>
      <c r="AHE40" s="133"/>
      <c r="AHF40" s="133"/>
      <c r="AHG40" s="133"/>
      <c r="AHH40" s="133"/>
      <c r="AHI40" s="133"/>
      <c r="AHJ40" s="133"/>
      <c r="AHK40" s="133"/>
      <c r="AHL40" s="133"/>
      <c r="AHM40" s="133"/>
      <c r="AHN40" s="133"/>
      <c r="AHO40" s="133"/>
      <c r="AHP40" s="133"/>
      <c r="AHQ40" s="133"/>
      <c r="AHR40" s="133"/>
      <c r="AHS40" s="133"/>
      <c r="AHT40" s="133"/>
      <c r="AHU40" s="133"/>
      <c r="AHV40" s="133"/>
      <c r="AHW40" s="133"/>
      <c r="AHX40" s="133"/>
      <c r="AHY40" s="133"/>
      <c r="AHZ40" s="133"/>
      <c r="AIA40" s="133"/>
      <c r="AIB40" s="133"/>
      <c r="AIC40" s="133"/>
      <c r="AID40" s="133"/>
      <c r="AIE40" s="133"/>
      <c r="AIF40" s="133"/>
      <c r="AIG40" s="133"/>
      <c r="AIH40" s="133"/>
      <c r="AII40" s="133"/>
      <c r="AIJ40" s="133"/>
      <c r="AIK40" s="133"/>
      <c r="AIL40" s="133"/>
      <c r="AIM40" s="133"/>
      <c r="AIN40" s="133"/>
      <c r="AIO40" s="133"/>
      <c r="AIP40" s="133"/>
      <c r="AIQ40" s="133"/>
      <c r="AIR40" s="133"/>
      <c r="AIS40" s="133"/>
      <c r="AIT40" s="133"/>
      <c r="AIU40" s="133"/>
      <c r="AIV40" s="133"/>
      <c r="AIW40" s="133"/>
      <c r="AIX40" s="133"/>
      <c r="AIY40" s="133"/>
      <c r="AIZ40" s="133"/>
      <c r="AJA40" s="133"/>
      <c r="AJB40" s="133"/>
      <c r="AJC40" s="133"/>
      <c r="AJD40" s="133"/>
      <c r="AJE40" s="133"/>
      <c r="AJF40" s="133"/>
      <c r="AJG40" s="133"/>
      <c r="AJH40" s="133"/>
      <c r="AJI40" s="133"/>
      <c r="AJJ40" s="133"/>
      <c r="AJK40" s="133"/>
      <c r="AJL40" s="133"/>
      <c r="AJM40" s="133"/>
      <c r="AJN40" s="133"/>
      <c r="AJO40" s="133"/>
      <c r="AJP40" s="133"/>
      <c r="AJQ40" s="133"/>
      <c r="AJR40" s="133"/>
      <c r="AJS40" s="133"/>
      <c r="AJT40" s="133"/>
      <c r="AJU40" s="133"/>
      <c r="AJV40" s="133"/>
      <c r="AJW40" s="133"/>
      <c r="AJX40" s="133"/>
      <c r="AJY40" s="133"/>
      <c r="AJZ40" s="133"/>
      <c r="AKA40" s="133"/>
      <c r="AKB40" s="133"/>
      <c r="AKC40" s="133"/>
      <c r="AKD40" s="133"/>
      <c r="AKE40" s="133"/>
      <c r="AKF40" s="133"/>
      <c r="AKG40" s="133"/>
      <c r="AKH40" s="133"/>
      <c r="AKI40" s="133"/>
      <c r="AKJ40" s="133"/>
      <c r="AKK40" s="133"/>
      <c r="AKL40" s="133"/>
      <c r="AKM40" s="133"/>
      <c r="AKN40" s="133"/>
      <c r="AKO40" s="133"/>
      <c r="AKP40" s="133"/>
      <c r="AKQ40" s="133"/>
      <c r="AKR40" s="133"/>
      <c r="AKS40" s="133"/>
      <c r="AKT40" s="133"/>
      <c r="AKU40" s="133"/>
      <c r="AKV40" s="133"/>
      <c r="AKW40" s="133"/>
      <c r="AKX40" s="133"/>
      <c r="AKY40" s="133"/>
      <c r="AKZ40" s="133"/>
      <c r="ALA40" s="133"/>
      <c r="ALB40" s="133"/>
      <c r="ALC40" s="133"/>
      <c r="ALD40" s="133"/>
      <c r="ALE40" s="133"/>
      <c r="ALF40" s="133"/>
      <c r="ALG40" s="133"/>
      <c r="ALH40" s="133"/>
      <c r="ALI40" s="133"/>
      <c r="ALJ40" s="133"/>
      <c r="ALK40" s="133"/>
      <c r="ALL40" s="133"/>
      <c r="ALM40" s="133"/>
      <c r="ALN40" s="133"/>
      <c r="ALO40" s="133"/>
      <c r="ALP40" s="133"/>
      <c r="ALQ40" s="133"/>
      <c r="ALR40" s="133"/>
      <c r="ALS40" s="133"/>
      <c r="ALT40" s="133"/>
      <c r="ALU40" s="133"/>
      <c r="ALV40" s="133"/>
      <c r="ALW40" s="133"/>
      <c r="ALX40" s="133"/>
      <c r="ALY40" s="133"/>
      <c r="ALZ40" s="133"/>
    </row>
    <row r="41" spans="1:1020" s="127" customFormat="1">
      <c r="A41" s="250">
        <v>19</v>
      </c>
      <c r="B41" s="253" t="s">
        <v>1357</v>
      </c>
      <c r="C41" s="187">
        <f>Orçamento!$N$633</f>
        <v>1521685.7161439999</v>
      </c>
      <c r="D41" s="145">
        <f t="shared" ref="D41:R41" si="16">$C41*D42</f>
        <v>0</v>
      </c>
      <c r="E41" s="146">
        <f t="shared" si="16"/>
        <v>0</v>
      </c>
      <c r="F41" s="146">
        <f t="shared" si="16"/>
        <v>0</v>
      </c>
      <c r="G41" s="139">
        <f t="shared" si="16"/>
        <v>760842.85807199997</v>
      </c>
      <c r="H41" s="146">
        <f t="shared" si="16"/>
        <v>0</v>
      </c>
      <c r="I41" s="146">
        <f t="shared" si="16"/>
        <v>0</v>
      </c>
      <c r="J41" s="146">
        <f t="shared" si="16"/>
        <v>0</v>
      </c>
      <c r="K41" s="146">
        <f t="shared" si="16"/>
        <v>0</v>
      </c>
      <c r="L41" s="146">
        <f t="shared" si="16"/>
        <v>0</v>
      </c>
      <c r="M41" s="146">
        <f t="shared" si="16"/>
        <v>0</v>
      </c>
      <c r="N41" s="139">
        <f t="shared" si="16"/>
        <v>760842.85807199997</v>
      </c>
      <c r="O41" s="146">
        <f t="shared" si="16"/>
        <v>0</v>
      </c>
      <c r="P41" s="146">
        <f t="shared" si="16"/>
        <v>0</v>
      </c>
      <c r="Q41" s="146">
        <f t="shared" si="16"/>
        <v>0</v>
      </c>
      <c r="R41" s="147">
        <f t="shared" si="16"/>
        <v>0</v>
      </c>
      <c r="AMA41" s="128"/>
      <c r="AMB41" s="128"/>
      <c r="AMC41" s="128"/>
      <c r="AMD41" s="128"/>
      <c r="AME41" s="128"/>
      <c r="AMF41" s="128"/>
    </row>
    <row r="42" spans="1:1020" s="127" customFormat="1">
      <c r="A42" s="250"/>
      <c r="B42" s="253"/>
      <c r="C42" s="186">
        <f>SUM(D42:R42)</f>
        <v>1</v>
      </c>
      <c r="D42" s="148">
        <v>0</v>
      </c>
      <c r="E42" s="149">
        <v>0</v>
      </c>
      <c r="F42" s="149">
        <v>0</v>
      </c>
      <c r="G42" s="136">
        <v>0.5</v>
      </c>
      <c r="H42" s="149"/>
      <c r="I42" s="149">
        <v>0</v>
      </c>
      <c r="J42" s="149">
        <v>0</v>
      </c>
      <c r="K42" s="149">
        <v>0</v>
      </c>
      <c r="L42" s="149">
        <v>0</v>
      </c>
      <c r="M42" s="149">
        <v>0</v>
      </c>
      <c r="N42" s="136">
        <v>0.5</v>
      </c>
      <c r="O42" s="149">
        <v>0</v>
      </c>
      <c r="P42" s="149">
        <v>0</v>
      </c>
      <c r="Q42" s="149">
        <v>0</v>
      </c>
      <c r="R42" s="150">
        <v>0</v>
      </c>
      <c r="AMA42" s="128"/>
      <c r="AMB42" s="128"/>
      <c r="AMC42" s="128"/>
      <c r="AMD42" s="128"/>
      <c r="AME42" s="128"/>
      <c r="AMF42" s="128"/>
    </row>
    <row r="43" spans="1:1020" s="128" customFormat="1">
      <c r="A43" s="256">
        <v>20</v>
      </c>
      <c r="B43" s="258" t="s">
        <v>1370</v>
      </c>
      <c r="C43" s="188">
        <f>Orçamento!$N$639</f>
        <v>816085.55481816002</v>
      </c>
      <c r="D43" s="151">
        <f t="shared" ref="D43:R43" si="17">$C43*D44</f>
        <v>0</v>
      </c>
      <c r="E43" s="142">
        <f t="shared" si="17"/>
        <v>0</v>
      </c>
      <c r="F43" s="142">
        <f t="shared" si="17"/>
        <v>0</v>
      </c>
      <c r="G43" s="142">
        <f t="shared" si="17"/>
        <v>0</v>
      </c>
      <c r="H43" s="142">
        <f t="shared" si="17"/>
        <v>0</v>
      </c>
      <c r="I43" s="142">
        <f t="shared" si="17"/>
        <v>0</v>
      </c>
      <c r="J43" s="152">
        <f t="shared" si="17"/>
        <v>163217.110963632</v>
      </c>
      <c r="K43" s="152">
        <f t="shared" si="17"/>
        <v>122412.833222724</v>
      </c>
      <c r="L43" s="152">
        <f t="shared" si="17"/>
        <v>122412.833222724</v>
      </c>
      <c r="M43" s="142">
        <f t="shared" si="17"/>
        <v>0</v>
      </c>
      <c r="N43" s="142">
        <f t="shared" si="17"/>
        <v>0</v>
      </c>
      <c r="O43" s="142">
        <f t="shared" si="17"/>
        <v>0</v>
      </c>
      <c r="P43" s="152">
        <f t="shared" si="17"/>
        <v>163217.110963632</v>
      </c>
      <c r="Q43" s="152">
        <f t="shared" si="17"/>
        <v>122412.833222724</v>
      </c>
      <c r="R43" s="153">
        <f t="shared" si="17"/>
        <v>122412.833222724</v>
      </c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  <c r="CO43" s="133"/>
      <c r="CP43" s="133"/>
      <c r="CQ43" s="133"/>
      <c r="CR43" s="133"/>
      <c r="CS43" s="133"/>
      <c r="CT43" s="133"/>
      <c r="CU43" s="133"/>
      <c r="CV43" s="133"/>
      <c r="CW43" s="133"/>
      <c r="CX43" s="133"/>
      <c r="CY43" s="133"/>
      <c r="CZ43" s="133"/>
      <c r="DA43" s="133"/>
      <c r="DB43" s="133"/>
      <c r="DC43" s="133"/>
      <c r="DD43" s="133"/>
      <c r="DE43" s="133"/>
      <c r="DF43" s="133"/>
      <c r="DG43" s="133"/>
      <c r="DH43" s="133"/>
      <c r="DI43" s="133"/>
      <c r="DJ43" s="133"/>
      <c r="DK43" s="133"/>
      <c r="DL43" s="133"/>
      <c r="DM43" s="133"/>
      <c r="DN43" s="133"/>
      <c r="DO43" s="133"/>
      <c r="DP43" s="133"/>
      <c r="DQ43" s="133"/>
      <c r="DR43" s="133"/>
      <c r="DS43" s="133"/>
      <c r="DT43" s="133"/>
      <c r="DU43" s="133"/>
      <c r="DV43" s="133"/>
      <c r="DW43" s="133"/>
      <c r="DX43" s="133"/>
      <c r="DY43" s="133"/>
      <c r="DZ43" s="133"/>
      <c r="EA43" s="133"/>
      <c r="EB43" s="133"/>
      <c r="EC43" s="133"/>
      <c r="ED43" s="133"/>
      <c r="EE43" s="133"/>
      <c r="EF43" s="133"/>
      <c r="EG43" s="133"/>
      <c r="EH43" s="133"/>
      <c r="EI43" s="133"/>
      <c r="EJ43" s="133"/>
      <c r="EK43" s="133"/>
      <c r="EL43" s="133"/>
      <c r="EM43" s="133"/>
      <c r="EN43" s="133"/>
      <c r="EO43" s="133"/>
      <c r="EP43" s="133"/>
      <c r="EQ43" s="133"/>
      <c r="ER43" s="133"/>
      <c r="ES43" s="133"/>
      <c r="ET43" s="133"/>
      <c r="EU43" s="133"/>
      <c r="EV43" s="133"/>
      <c r="EW43" s="133"/>
      <c r="EX43" s="133"/>
      <c r="EY43" s="133"/>
      <c r="EZ43" s="133"/>
      <c r="FA43" s="133"/>
      <c r="FB43" s="133"/>
      <c r="FC43" s="133"/>
      <c r="FD43" s="133"/>
      <c r="FE43" s="133"/>
      <c r="FF43" s="133"/>
      <c r="FG43" s="133"/>
      <c r="FH43" s="133"/>
      <c r="FI43" s="133"/>
      <c r="FJ43" s="133"/>
      <c r="FK43" s="133"/>
      <c r="FL43" s="133"/>
      <c r="FM43" s="133"/>
      <c r="FN43" s="133"/>
      <c r="FO43" s="133"/>
      <c r="FP43" s="133"/>
      <c r="FQ43" s="133"/>
      <c r="FR43" s="133"/>
      <c r="FS43" s="133"/>
      <c r="FT43" s="133"/>
      <c r="FU43" s="133"/>
      <c r="FV43" s="133"/>
      <c r="FW43" s="133"/>
      <c r="FX43" s="133"/>
      <c r="FY43" s="133"/>
      <c r="FZ43" s="133"/>
      <c r="GA43" s="133"/>
      <c r="GB43" s="133"/>
      <c r="GC43" s="133"/>
      <c r="GD43" s="133"/>
      <c r="GE43" s="133"/>
      <c r="GF43" s="133"/>
      <c r="GG43" s="133"/>
      <c r="GH43" s="133"/>
      <c r="GI43" s="133"/>
      <c r="GJ43" s="133"/>
      <c r="GK43" s="133"/>
      <c r="GL43" s="133"/>
      <c r="GM43" s="133"/>
      <c r="GN43" s="133"/>
      <c r="GO43" s="133"/>
      <c r="GP43" s="133"/>
      <c r="GQ43" s="133"/>
      <c r="GR43" s="133"/>
      <c r="GS43" s="133"/>
      <c r="GT43" s="133"/>
      <c r="GU43" s="133"/>
      <c r="GV43" s="133"/>
      <c r="GW43" s="133"/>
      <c r="GX43" s="133"/>
      <c r="GY43" s="133"/>
      <c r="GZ43" s="133"/>
      <c r="HA43" s="133"/>
      <c r="HB43" s="133"/>
      <c r="HC43" s="133"/>
      <c r="HD43" s="133"/>
      <c r="HE43" s="133"/>
      <c r="HF43" s="133"/>
      <c r="HG43" s="133"/>
      <c r="HH43" s="133"/>
      <c r="HI43" s="133"/>
      <c r="HJ43" s="133"/>
      <c r="HK43" s="133"/>
      <c r="HL43" s="133"/>
      <c r="HM43" s="133"/>
      <c r="HN43" s="133"/>
      <c r="HO43" s="133"/>
      <c r="HP43" s="133"/>
      <c r="HQ43" s="133"/>
      <c r="HR43" s="133"/>
      <c r="HS43" s="133"/>
      <c r="HT43" s="133"/>
      <c r="HU43" s="133"/>
      <c r="HV43" s="133"/>
      <c r="HW43" s="133"/>
      <c r="HX43" s="133"/>
      <c r="HY43" s="133"/>
      <c r="HZ43" s="133"/>
      <c r="IA43" s="133"/>
      <c r="IB43" s="133"/>
      <c r="IC43" s="133"/>
      <c r="ID43" s="133"/>
      <c r="IE43" s="133"/>
      <c r="IF43" s="133"/>
      <c r="IG43" s="133"/>
      <c r="IH43" s="133"/>
      <c r="II43" s="133"/>
      <c r="IJ43" s="133"/>
      <c r="IK43" s="133"/>
      <c r="IL43" s="133"/>
      <c r="IM43" s="133"/>
      <c r="IN43" s="133"/>
      <c r="IO43" s="133"/>
      <c r="IP43" s="133"/>
      <c r="IQ43" s="133"/>
      <c r="IR43" s="133"/>
      <c r="IS43" s="133"/>
      <c r="IT43" s="133"/>
      <c r="IU43" s="133"/>
      <c r="IV43" s="133"/>
      <c r="IW43" s="133"/>
      <c r="IX43" s="133"/>
      <c r="IY43" s="133"/>
      <c r="IZ43" s="133"/>
      <c r="JA43" s="133"/>
      <c r="JB43" s="133"/>
      <c r="JC43" s="133"/>
      <c r="JD43" s="133"/>
      <c r="JE43" s="133"/>
      <c r="JF43" s="133"/>
      <c r="JG43" s="133"/>
      <c r="JH43" s="133"/>
      <c r="JI43" s="133"/>
      <c r="JJ43" s="133"/>
      <c r="JK43" s="133"/>
      <c r="JL43" s="133"/>
      <c r="JM43" s="133"/>
      <c r="JN43" s="133"/>
      <c r="JO43" s="133"/>
      <c r="JP43" s="133"/>
      <c r="JQ43" s="133"/>
      <c r="JR43" s="133"/>
      <c r="JS43" s="133"/>
      <c r="JT43" s="133"/>
      <c r="JU43" s="133"/>
      <c r="JV43" s="133"/>
      <c r="JW43" s="133"/>
      <c r="JX43" s="133"/>
      <c r="JY43" s="133"/>
      <c r="JZ43" s="133"/>
      <c r="KA43" s="133"/>
      <c r="KB43" s="133"/>
      <c r="KC43" s="133"/>
      <c r="KD43" s="133"/>
      <c r="KE43" s="133"/>
      <c r="KF43" s="133"/>
      <c r="KG43" s="133"/>
      <c r="KH43" s="133"/>
      <c r="KI43" s="133"/>
      <c r="KJ43" s="133"/>
      <c r="KK43" s="133"/>
      <c r="KL43" s="133"/>
      <c r="KM43" s="133"/>
      <c r="KN43" s="133"/>
      <c r="KO43" s="133"/>
      <c r="KP43" s="133"/>
      <c r="KQ43" s="133"/>
      <c r="KR43" s="133"/>
      <c r="KS43" s="133"/>
      <c r="KT43" s="133"/>
      <c r="KU43" s="133"/>
      <c r="KV43" s="133"/>
      <c r="KW43" s="133"/>
      <c r="KX43" s="133"/>
      <c r="KY43" s="133"/>
      <c r="KZ43" s="133"/>
      <c r="LA43" s="133"/>
      <c r="LB43" s="133"/>
      <c r="LC43" s="133"/>
      <c r="LD43" s="133"/>
      <c r="LE43" s="133"/>
      <c r="LF43" s="133"/>
      <c r="LG43" s="133"/>
      <c r="LH43" s="133"/>
      <c r="LI43" s="133"/>
      <c r="LJ43" s="133"/>
      <c r="LK43" s="133"/>
      <c r="LL43" s="133"/>
      <c r="LM43" s="133"/>
      <c r="LN43" s="133"/>
      <c r="LO43" s="133"/>
      <c r="LP43" s="133"/>
      <c r="LQ43" s="133"/>
      <c r="LR43" s="133"/>
      <c r="LS43" s="133"/>
      <c r="LT43" s="133"/>
      <c r="LU43" s="133"/>
      <c r="LV43" s="133"/>
      <c r="LW43" s="133"/>
      <c r="LX43" s="133"/>
      <c r="LY43" s="133"/>
      <c r="LZ43" s="133"/>
      <c r="MA43" s="133"/>
      <c r="MB43" s="133"/>
      <c r="MC43" s="133"/>
      <c r="MD43" s="133"/>
      <c r="ME43" s="133"/>
      <c r="MF43" s="133"/>
      <c r="MG43" s="133"/>
      <c r="MH43" s="133"/>
      <c r="MI43" s="133"/>
      <c r="MJ43" s="133"/>
      <c r="MK43" s="133"/>
      <c r="ML43" s="133"/>
      <c r="MM43" s="133"/>
      <c r="MN43" s="133"/>
      <c r="MO43" s="133"/>
      <c r="MP43" s="133"/>
      <c r="MQ43" s="133"/>
      <c r="MR43" s="133"/>
      <c r="MS43" s="133"/>
      <c r="MT43" s="133"/>
      <c r="MU43" s="133"/>
      <c r="MV43" s="133"/>
      <c r="MW43" s="133"/>
      <c r="MX43" s="133"/>
      <c r="MY43" s="133"/>
      <c r="MZ43" s="133"/>
      <c r="NA43" s="133"/>
      <c r="NB43" s="133"/>
      <c r="NC43" s="133"/>
      <c r="ND43" s="133"/>
      <c r="NE43" s="133"/>
      <c r="NF43" s="133"/>
      <c r="NG43" s="133"/>
      <c r="NH43" s="133"/>
      <c r="NI43" s="133"/>
      <c r="NJ43" s="133"/>
      <c r="NK43" s="133"/>
      <c r="NL43" s="133"/>
      <c r="NM43" s="133"/>
      <c r="NN43" s="133"/>
      <c r="NO43" s="133"/>
      <c r="NP43" s="133"/>
      <c r="NQ43" s="133"/>
      <c r="NR43" s="133"/>
      <c r="NS43" s="133"/>
      <c r="NT43" s="133"/>
      <c r="NU43" s="133"/>
      <c r="NV43" s="133"/>
      <c r="NW43" s="133"/>
      <c r="NX43" s="133"/>
      <c r="NY43" s="133"/>
      <c r="NZ43" s="133"/>
      <c r="OA43" s="133"/>
      <c r="OB43" s="133"/>
      <c r="OC43" s="133"/>
      <c r="OD43" s="133"/>
      <c r="OE43" s="133"/>
      <c r="OF43" s="133"/>
      <c r="OG43" s="133"/>
      <c r="OH43" s="133"/>
      <c r="OI43" s="133"/>
      <c r="OJ43" s="133"/>
      <c r="OK43" s="133"/>
      <c r="OL43" s="133"/>
      <c r="OM43" s="133"/>
      <c r="ON43" s="133"/>
      <c r="OO43" s="133"/>
      <c r="OP43" s="133"/>
      <c r="OQ43" s="133"/>
      <c r="OR43" s="133"/>
      <c r="OS43" s="133"/>
      <c r="OT43" s="133"/>
      <c r="OU43" s="133"/>
      <c r="OV43" s="133"/>
      <c r="OW43" s="133"/>
      <c r="OX43" s="133"/>
      <c r="OY43" s="133"/>
      <c r="OZ43" s="133"/>
      <c r="PA43" s="133"/>
      <c r="PB43" s="133"/>
      <c r="PC43" s="133"/>
      <c r="PD43" s="133"/>
      <c r="PE43" s="133"/>
      <c r="PF43" s="133"/>
      <c r="PG43" s="133"/>
      <c r="PH43" s="133"/>
      <c r="PI43" s="133"/>
      <c r="PJ43" s="133"/>
      <c r="PK43" s="133"/>
      <c r="PL43" s="133"/>
      <c r="PM43" s="133"/>
      <c r="PN43" s="133"/>
      <c r="PO43" s="133"/>
      <c r="PP43" s="133"/>
      <c r="PQ43" s="133"/>
      <c r="PR43" s="133"/>
      <c r="PS43" s="133"/>
      <c r="PT43" s="133"/>
      <c r="PU43" s="133"/>
      <c r="PV43" s="133"/>
      <c r="PW43" s="133"/>
      <c r="PX43" s="133"/>
      <c r="PY43" s="133"/>
      <c r="PZ43" s="133"/>
      <c r="QA43" s="133"/>
      <c r="QB43" s="133"/>
      <c r="QC43" s="133"/>
      <c r="QD43" s="133"/>
      <c r="QE43" s="133"/>
      <c r="QF43" s="133"/>
      <c r="QG43" s="133"/>
      <c r="QH43" s="133"/>
      <c r="QI43" s="133"/>
      <c r="QJ43" s="133"/>
      <c r="QK43" s="133"/>
      <c r="QL43" s="133"/>
      <c r="QM43" s="133"/>
      <c r="QN43" s="133"/>
      <c r="QO43" s="133"/>
      <c r="QP43" s="133"/>
      <c r="QQ43" s="133"/>
      <c r="QR43" s="133"/>
      <c r="QS43" s="133"/>
      <c r="QT43" s="133"/>
      <c r="QU43" s="133"/>
      <c r="QV43" s="133"/>
      <c r="QW43" s="133"/>
      <c r="QX43" s="133"/>
      <c r="QY43" s="133"/>
      <c r="QZ43" s="133"/>
      <c r="RA43" s="133"/>
      <c r="RB43" s="133"/>
      <c r="RC43" s="133"/>
      <c r="RD43" s="133"/>
      <c r="RE43" s="133"/>
      <c r="RF43" s="133"/>
      <c r="RG43" s="133"/>
      <c r="RH43" s="133"/>
      <c r="RI43" s="133"/>
      <c r="RJ43" s="133"/>
      <c r="RK43" s="133"/>
      <c r="RL43" s="133"/>
      <c r="RM43" s="133"/>
      <c r="RN43" s="133"/>
      <c r="RO43" s="133"/>
      <c r="RP43" s="133"/>
      <c r="RQ43" s="133"/>
      <c r="RR43" s="133"/>
      <c r="RS43" s="133"/>
      <c r="RT43" s="133"/>
      <c r="RU43" s="133"/>
      <c r="RV43" s="133"/>
      <c r="RW43" s="133"/>
      <c r="RX43" s="133"/>
      <c r="RY43" s="133"/>
      <c r="RZ43" s="133"/>
      <c r="SA43" s="133"/>
      <c r="SB43" s="133"/>
      <c r="SC43" s="133"/>
      <c r="SD43" s="133"/>
      <c r="SE43" s="133"/>
      <c r="SF43" s="133"/>
      <c r="SG43" s="133"/>
      <c r="SH43" s="133"/>
      <c r="SI43" s="133"/>
      <c r="SJ43" s="133"/>
      <c r="SK43" s="133"/>
      <c r="SL43" s="133"/>
      <c r="SM43" s="133"/>
      <c r="SN43" s="133"/>
      <c r="SO43" s="133"/>
      <c r="SP43" s="133"/>
      <c r="SQ43" s="133"/>
      <c r="SR43" s="133"/>
      <c r="SS43" s="133"/>
      <c r="ST43" s="133"/>
      <c r="SU43" s="133"/>
      <c r="SV43" s="133"/>
      <c r="SW43" s="133"/>
      <c r="SX43" s="133"/>
      <c r="SY43" s="133"/>
      <c r="SZ43" s="133"/>
      <c r="TA43" s="133"/>
      <c r="TB43" s="133"/>
      <c r="TC43" s="133"/>
      <c r="TD43" s="133"/>
      <c r="TE43" s="133"/>
      <c r="TF43" s="133"/>
      <c r="TG43" s="133"/>
      <c r="TH43" s="133"/>
      <c r="TI43" s="133"/>
      <c r="TJ43" s="133"/>
      <c r="TK43" s="133"/>
      <c r="TL43" s="133"/>
      <c r="TM43" s="133"/>
      <c r="TN43" s="133"/>
      <c r="TO43" s="133"/>
      <c r="TP43" s="133"/>
      <c r="TQ43" s="133"/>
      <c r="TR43" s="133"/>
      <c r="TS43" s="133"/>
      <c r="TT43" s="133"/>
      <c r="TU43" s="133"/>
      <c r="TV43" s="133"/>
      <c r="TW43" s="133"/>
      <c r="TX43" s="133"/>
      <c r="TY43" s="133"/>
      <c r="TZ43" s="133"/>
      <c r="UA43" s="133"/>
      <c r="UB43" s="133"/>
      <c r="UC43" s="133"/>
      <c r="UD43" s="133"/>
      <c r="UE43" s="133"/>
      <c r="UF43" s="133"/>
      <c r="UG43" s="133"/>
      <c r="UH43" s="133"/>
      <c r="UI43" s="133"/>
      <c r="UJ43" s="133"/>
      <c r="UK43" s="133"/>
      <c r="UL43" s="133"/>
      <c r="UM43" s="133"/>
      <c r="UN43" s="133"/>
      <c r="UO43" s="133"/>
      <c r="UP43" s="133"/>
      <c r="UQ43" s="133"/>
      <c r="UR43" s="133"/>
      <c r="US43" s="133"/>
      <c r="UT43" s="133"/>
      <c r="UU43" s="133"/>
      <c r="UV43" s="133"/>
      <c r="UW43" s="133"/>
      <c r="UX43" s="133"/>
      <c r="UY43" s="133"/>
      <c r="UZ43" s="133"/>
      <c r="VA43" s="133"/>
      <c r="VB43" s="133"/>
      <c r="VC43" s="133"/>
      <c r="VD43" s="133"/>
      <c r="VE43" s="133"/>
      <c r="VF43" s="133"/>
      <c r="VG43" s="133"/>
      <c r="VH43" s="133"/>
      <c r="VI43" s="133"/>
      <c r="VJ43" s="133"/>
      <c r="VK43" s="133"/>
      <c r="VL43" s="133"/>
      <c r="VM43" s="133"/>
      <c r="VN43" s="133"/>
      <c r="VO43" s="133"/>
      <c r="VP43" s="133"/>
      <c r="VQ43" s="133"/>
      <c r="VR43" s="133"/>
      <c r="VS43" s="133"/>
      <c r="VT43" s="133"/>
      <c r="VU43" s="133"/>
      <c r="VV43" s="133"/>
      <c r="VW43" s="133"/>
      <c r="VX43" s="133"/>
      <c r="VY43" s="133"/>
      <c r="VZ43" s="133"/>
      <c r="WA43" s="133"/>
      <c r="WB43" s="133"/>
      <c r="WC43" s="133"/>
      <c r="WD43" s="133"/>
      <c r="WE43" s="133"/>
      <c r="WF43" s="133"/>
      <c r="WG43" s="133"/>
      <c r="WH43" s="133"/>
      <c r="WI43" s="133"/>
      <c r="WJ43" s="133"/>
      <c r="WK43" s="133"/>
      <c r="WL43" s="133"/>
      <c r="WM43" s="133"/>
      <c r="WN43" s="133"/>
      <c r="WO43" s="133"/>
      <c r="WP43" s="133"/>
      <c r="WQ43" s="133"/>
      <c r="WR43" s="133"/>
      <c r="WS43" s="133"/>
      <c r="WT43" s="133"/>
      <c r="WU43" s="133"/>
      <c r="WV43" s="133"/>
      <c r="WW43" s="133"/>
      <c r="WX43" s="133"/>
      <c r="WY43" s="133"/>
      <c r="WZ43" s="133"/>
      <c r="XA43" s="133"/>
      <c r="XB43" s="133"/>
      <c r="XC43" s="133"/>
      <c r="XD43" s="133"/>
      <c r="XE43" s="133"/>
      <c r="XF43" s="133"/>
      <c r="XG43" s="133"/>
      <c r="XH43" s="133"/>
      <c r="XI43" s="133"/>
      <c r="XJ43" s="133"/>
      <c r="XK43" s="133"/>
      <c r="XL43" s="133"/>
      <c r="XM43" s="133"/>
      <c r="XN43" s="133"/>
      <c r="XO43" s="133"/>
      <c r="XP43" s="133"/>
      <c r="XQ43" s="133"/>
      <c r="XR43" s="133"/>
      <c r="XS43" s="133"/>
      <c r="XT43" s="133"/>
      <c r="XU43" s="133"/>
      <c r="XV43" s="133"/>
      <c r="XW43" s="133"/>
      <c r="XX43" s="133"/>
      <c r="XY43" s="133"/>
      <c r="XZ43" s="133"/>
      <c r="YA43" s="133"/>
      <c r="YB43" s="133"/>
      <c r="YC43" s="133"/>
      <c r="YD43" s="133"/>
      <c r="YE43" s="133"/>
      <c r="YF43" s="133"/>
      <c r="YG43" s="133"/>
      <c r="YH43" s="133"/>
      <c r="YI43" s="133"/>
      <c r="YJ43" s="133"/>
      <c r="YK43" s="133"/>
      <c r="YL43" s="133"/>
      <c r="YM43" s="133"/>
      <c r="YN43" s="133"/>
      <c r="YO43" s="133"/>
      <c r="YP43" s="133"/>
      <c r="YQ43" s="133"/>
      <c r="YR43" s="133"/>
      <c r="YS43" s="133"/>
      <c r="YT43" s="133"/>
      <c r="YU43" s="133"/>
      <c r="YV43" s="133"/>
      <c r="YW43" s="133"/>
      <c r="YX43" s="133"/>
      <c r="YY43" s="133"/>
      <c r="YZ43" s="133"/>
      <c r="ZA43" s="133"/>
      <c r="ZB43" s="133"/>
      <c r="ZC43" s="133"/>
      <c r="ZD43" s="133"/>
      <c r="ZE43" s="133"/>
      <c r="ZF43" s="133"/>
      <c r="ZG43" s="133"/>
      <c r="ZH43" s="133"/>
      <c r="ZI43" s="133"/>
      <c r="ZJ43" s="133"/>
      <c r="ZK43" s="133"/>
      <c r="ZL43" s="133"/>
      <c r="ZM43" s="133"/>
      <c r="ZN43" s="133"/>
      <c r="ZO43" s="133"/>
      <c r="ZP43" s="133"/>
      <c r="ZQ43" s="133"/>
      <c r="ZR43" s="133"/>
      <c r="ZS43" s="133"/>
      <c r="ZT43" s="133"/>
      <c r="ZU43" s="133"/>
      <c r="ZV43" s="133"/>
      <c r="ZW43" s="133"/>
      <c r="ZX43" s="133"/>
      <c r="ZY43" s="133"/>
      <c r="ZZ43" s="133"/>
      <c r="AAA43" s="133"/>
      <c r="AAB43" s="133"/>
      <c r="AAC43" s="133"/>
      <c r="AAD43" s="133"/>
      <c r="AAE43" s="133"/>
      <c r="AAF43" s="133"/>
      <c r="AAG43" s="133"/>
      <c r="AAH43" s="133"/>
      <c r="AAI43" s="133"/>
      <c r="AAJ43" s="133"/>
      <c r="AAK43" s="133"/>
      <c r="AAL43" s="133"/>
      <c r="AAM43" s="133"/>
      <c r="AAN43" s="133"/>
      <c r="AAO43" s="133"/>
      <c r="AAP43" s="133"/>
      <c r="AAQ43" s="133"/>
      <c r="AAR43" s="133"/>
      <c r="AAS43" s="133"/>
      <c r="AAT43" s="133"/>
      <c r="AAU43" s="133"/>
      <c r="AAV43" s="133"/>
      <c r="AAW43" s="133"/>
      <c r="AAX43" s="133"/>
      <c r="AAY43" s="133"/>
      <c r="AAZ43" s="133"/>
      <c r="ABA43" s="133"/>
      <c r="ABB43" s="133"/>
      <c r="ABC43" s="133"/>
      <c r="ABD43" s="133"/>
      <c r="ABE43" s="133"/>
      <c r="ABF43" s="133"/>
      <c r="ABG43" s="133"/>
      <c r="ABH43" s="133"/>
      <c r="ABI43" s="133"/>
      <c r="ABJ43" s="133"/>
      <c r="ABK43" s="133"/>
      <c r="ABL43" s="133"/>
      <c r="ABM43" s="133"/>
      <c r="ABN43" s="133"/>
      <c r="ABO43" s="133"/>
      <c r="ABP43" s="133"/>
      <c r="ABQ43" s="133"/>
      <c r="ABR43" s="133"/>
      <c r="ABS43" s="133"/>
      <c r="ABT43" s="133"/>
      <c r="ABU43" s="133"/>
      <c r="ABV43" s="133"/>
      <c r="ABW43" s="133"/>
      <c r="ABX43" s="133"/>
      <c r="ABY43" s="133"/>
      <c r="ABZ43" s="133"/>
      <c r="ACA43" s="133"/>
      <c r="ACB43" s="133"/>
      <c r="ACC43" s="133"/>
      <c r="ACD43" s="133"/>
      <c r="ACE43" s="133"/>
      <c r="ACF43" s="133"/>
      <c r="ACG43" s="133"/>
      <c r="ACH43" s="133"/>
      <c r="ACI43" s="133"/>
      <c r="ACJ43" s="133"/>
      <c r="ACK43" s="133"/>
      <c r="ACL43" s="133"/>
      <c r="ACM43" s="133"/>
      <c r="ACN43" s="133"/>
      <c r="ACO43" s="133"/>
      <c r="ACP43" s="133"/>
      <c r="ACQ43" s="133"/>
      <c r="ACR43" s="133"/>
      <c r="ACS43" s="133"/>
      <c r="ACT43" s="133"/>
      <c r="ACU43" s="133"/>
      <c r="ACV43" s="133"/>
      <c r="ACW43" s="133"/>
      <c r="ACX43" s="133"/>
      <c r="ACY43" s="133"/>
      <c r="ACZ43" s="133"/>
      <c r="ADA43" s="133"/>
      <c r="ADB43" s="133"/>
      <c r="ADC43" s="133"/>
      <c r="ADD43" s="133"/>
      <c r="ADE43" s="133"/>
      <c r="ADF43" s="133"/>
      <c r="ADG43" s="133"/>
      <c r="ADH43" s="133"/>
      <c r="ADI43" s="133"/>
      <c r="ADJ43" s="133"/>
      <c r="ADK43" s="133"/>
      <c r="ADL43" s="133"/>
      <c r="ADM43" s="133"/>
      <c r="ADN43" s="133"/>
      <c r="ADO43" s="133"/>
      <c r="ADP43" s="133"/>
      <c r="ADQ43" s="133"/>
      <c r="ADR43" s="133"/>
      <c r="ADS43" s="133"/>
      <c r="ADT43" s="133"/>
      <c r="ADU43" s="133"/>
      <c r="ADV43" s="133"/>
      <c r="ADW43" s="133"/>
      <c r="ADX43" s="133"/>
      <c r="ADY43" s="133"/>
      <c r="ADZ43" s="133"/>
      <c r="AEA43" s="133"/>
      <c r="AEB43" s="133"/>
      <c r="AEC43" s="133"/>
      <c r="AED43" s="133"/>
      <c r="AEE43" s="133"/>
      <c r="AEF43" s="133"/>
      <c r="AEG43" s="133"/>
      <c r="AEH43" s="133"/>
      <c r="AEI43" s="133"/>
      <c r="AEJ43" s="133"/>
      <c r="AEK43" s="133"/>
      <c r="AEL43" s="133"/>
      <c r="AEM43" s="133"/>
      <c r="AEN43" s="133"/>
      <c r="AEO43" s="133"/>
      <c r="AEP43" s="133"/>
      <c r="AEQ43" s="133"/>
      <c r="AER43" s="133"/>
      <c r="AES43" s="133"/>
      <c r="AET43" s="133"/>
      <c r="AEU43" s="133"/>
      <c r="AEV43" s="133"/>
      <c r="AEW43" s="133"/>
      <c r="AEX43" s="133"/>
      <c r="AEY43" s="133"/>
      <c r="AEZ43" s="133"/>
      <c r="AFA43" s="133"/>
      <c r="AFB43" s="133"/>
      <c r="AFC43" s="133"/>
      <c r="AFD43" s="133"/>
      <c r="AFE43" s="133"/>
      <c r="AFF43" s="133"/>
      <c r="AFG43" s="133"/>
      <c r="AFH43" s="133"/>
      <c r="AFI43" s="133"/>
      <c r="AFJ43" s="133"/>
      <c r="AFK43" s="133"/>
      <c r="AFL43" s="133"/>
      <c r="AFM43" s="133"/>
      <c r="AFN43" s="133"/>
      <c r="AFO43" s="133"/>
      <c r="AFP43" s="133"/>
      <c r="AFQ43" s="133"/>
      <c r="AFR43" s="133"/>
      <c r="AFS43" s="133"/>
      <c r="AFT43" s="133"/>
      <c r="AFU43" s="133"/>
      <c r="AFV43" s="133"/>
      <c r="AFW43" s="133"/>
      <c r="AFX43" s="133"/>
      <c r="AFY43" s="133"/>
      <c r="AFZ43" s="133"/>
      <c r="AGA43" s="133"/>
      <c r="AGB43" s="133"/>
      <c r="AGC43" s="133"/>
      <c r="AGD43" s="133"/>
      <c r="AGE43" s="133"/>
      <c r="AGF43" s="133"/>
      <c r="AGG43" s="133"/>
      <c r="AGH43" s="133"/>
      <c r="AGI43" s="133"/>
      <c r="AGJ43" s="133"/>
      <c r="AGK43" s="133"/>
      <c r="AGL43" s="133"/>
      <c r="AGM43" s="133"/>
      <c r="AGN43" s="133"/>
      <c r="AGO43" s="133"/>
      <c r="AGP43" s="133"/>
      <c r="AGQ43" s="133"/>
      <c r="AGR43" s="133"/>
      <c r="AGS43" s="133"/>
      <c r="AGT43" s="133"/>
      <c r="AGU43" s="133"/>
      <c r="AGV43" s="133"/>
      <c r="AGW43" s="133"/>
      <c r="AGX43" s="133"/>
      <c r="AGY43" s="133"/>
      <c r="AGZ43" s="133"/>
      <c r="AHA43" s="133"/>
      <c r="AHB43" s="133"/>
      <c r="AHC43" s="133"/>
      <c r="AHD43" s="133"/>
      <c r="AHE43" s="133"/>
      <c r="AHF43" s="133"/>
      <c r="AHG43" s="133"/>
      <c r="AHH43" s="133"/>
      <c r="AHI43" s="133"/>
      <c r="AHJ43" s="133"/>
      <c r="AHK43" s="133"/>
      <c r="AHL43" s="133"/>
      <c r="AHM43" s="133"/>
      <c r="AHN43" s="133"/>
      <c r="AHO43" s="133"/>
      <c r="AHP43" s="133"/>
      <c r="AHQ43" s="133"/>
      <c r="AHR43" s="133"/>
      <c r="AHS43" s="133"/>
      <c r="AHT43" s="133"/>
      <c r="AHU43" s="133"/>
      <c r="AHV43" s="133"/>
      <c r="AHW43" s="133"/>
      <c r="AHX43" s="133"/>
      <c r="AHY43" s="133"/>
      <c r="AHZ43" s="133"/>
      <c r="AIA43" s="133"/>
      <c r="AIB43" s="133"/>
      <c r="AIC43" s="133"/>
      <c r="AID43" s="133"/>
      <c r="AIE43" s="133"/>
      <c r="AIF43" s="133"/>
      <c r="AIG43" s="133"/>
      <c r="AIH43" s="133"/>
      <c r="AII43" s="133"/>
      <c r="AIJ43" s="133"/>
      <c r="AIK43" s="133"/>
      <c r="AIL43" s="133"/>
      <c r="AIM43" s="133"/>
      <c r="AIN43" s="133"/>
      <c r="AIO43" s="133"/>
      <c r="AIP43" s="133"/>
      <c r="AIQ43" s="133"/>
      <c r="AIR43" s="133"/>
      <c r="AIS43" s="133"/>
      <c r="AIT43" s="133"/>
      <c r="AIU43" s="133"/>
      <c r="AIV43" s="133"/>
      <c r="AIW43" s="133"/>
      <c r="AIX43" s="133"/>
      <c r="AIY43" s="133"/>
      <c r="AIZ43" s="133"/>
      <c r="AJA43" s="133"/>
      <c r="AJB43" s="133"/>
      <c r="AJC43" s="133"/>
      <c r="AJD43" s="133"/>
      <c r="AJE43" s="133"/>
      <c r="AJF43" s="133"/>
      <c r="AJG43" s="133"/>
      <c r="AJH43" s="133"/>
      <c r="AJI43" s="133"/>
      <c r="AJJ43" s="133"/>
      <c r="AJK43" s="133"/>
      <c r="AJL43" s="133"/>
      <c r="AJM43" s="133"/>
      <c r="AJN43" s="133"/>
      <c r="AJO43" s="133"/>
      <c r="AJP43" s="133"/>
      <c r="AJQ43" s="133"/>
      <c r="AJR43" s="133"/>
      <c r="AJS43" s="133"/>
      <c r="AJT43" s="133"/>
      <c r="AJU43" s="133"/>
      <c r="AJV43" s="133"/>
      <c r="AJW43" s="133"/>
      <c r="AJX43" s="133"/>
      <c r="AJY43" s="133"/>
      <c r="AJZ43" s="133"/>
      <c r="AKA43" s="133"/>
      <c r="AKB43" s="133"/>
      <c r="AKC43" s="133"/>
      <c r="AKD43" s="133"/>
      <c r="AKE43" s="133"/>
      <c r="AKF43" s="133"/>
      <c r="AKG43" s="133"/>
      <c r="AKH43" s="133"/>
      <c r="AKI43" s="133"/>
      <c r="AKJ43" s="133"/>
      <c r="AKK43" s="133"/>
      <c r="AKL43" s="133"/>
      <c r="AKM43" s="133"/>
      <c r="AKN43" s="133"/>
      <c r="AKO43" s="133"/>
      <c r="AKP43" s="133"/>
      <c r="AKQ43" s="133"/>
      <c r="AKR43" s="133"/>
      <c r="AKS43" s="133"/>
      <c r="AKT43" s="133"/>
      <c r="AKU43" s="133"/>
      <c r="AKV43" s="133"/>
      <c r="AKW43" s="133"/>
      <c r="AKX43" s="133"/>
      <c r="AKY43" s="133"/>
      <c r="AKZ43" s="133"/>
      <c r="ALA43" s="133"/>
      <c r="ALB43" s="133"/>
      <c r="ALC43" s="133"/>
      <c r="ALD43" s="133"/>
      <c r="ALE43" s="133"/>
      <c r="ALF43" s="133"/>
      <c r="ALG43" s="133"/>
      <c r="ALH43" s="133"/>
      <c r="ALI43" s="133"/>
      <c r="ALJ43" s="133"/>
      <c r="ALK43" s="133"/>
      <c r="ALL43" s="133"/>
      <c r="ALM43" s="133"/>
      <c r="ALN43" s="133"/>
      <c r="ALO43" s="133"/>
      <c r="ALP43" s="133"/>
      <c r="ALQ43" s="133"/>
      <c r="ALR43" s="133"/>
      <c r="ALS43" s="133"/>
      <c r="ALT43" s="133"/>
      <c r="ALU43" s="133"/>
      <c r="ALV43" s="133"/>
      <c r="ALW43" s="133"/>
      <c r="ALX43" s="133"/>
      <c r="ALY43" s="133"/>
      <c r="ALZ43" s="133"/>
    </row>
    <row r="44" spans="1:1020" s="128" customFormat="1">
      <c r="A44" s="256"/>
      <c r="B44" s="258"/>
      <c r="C44" s="186">
        <f>SUM(D44:R44)</f>
        <v>1</v>
      </c>
      <c r="D44" s="134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6">
        <v>0.2</v>
      </c>
      <c r="K44" s="136">
        <v>0.15</v>
      </c>
      <c r="L44" s="136">
        <v>0.15</v>
      </c>
      <c r="M44" s="135">
        <v>0</v>
      </c>
      <c r="N44" s="135">
        <v>0</v>
      </c>
      <c r="O44" s="135">
        <v>0</v>
      </c>
      <c r="P44" s="136">
        <v>0.2</v>
      </c>
      <c r="Q44" s="136">
        <v>0.15</v>
      </c>
      <c r="R44" s="137">
        <v>0.15</v>
      </c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  <c r="EE44" s="133"/>
      <c r="EF44" s="133"/>
      <c r="EG44" s="133"/>
      <c r="EH44" s="133"/>
      <c r="EI44" s="133"/>
      <c r="EJ44" s="133"/>
      <c r="EK44" s="133"/>
      <c r="EL44" s="133"/>
      <c r="EM44" s="133"/>
      <c r="EN44" s="133"/>
      <c r="EO44" s="133"/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3"/>
      <c r="FD44" s="133"/>
      <c r="FE44" s="133"/>
      <c r="FF44" s="133"/>
      <c r="FG44" s="133"/>
      <c r="FH44" s="133"/>
      <c r="FI44" s="133"/>
      <c r="FJ44" s="133"/>
      <c r="FK44" s="133"/>
      <c r="FL44" s="133"/>
      <c r="FM44" s="133"/>
      <c r="FN44" s="133"/>
      <c r="FO44" s="133"/>
      <c r="FP44" s="133"/>
      <c r="FQ44" s="133"/>
      <c r="FR44" s="133"/>
      <c r="FS44" s="133"/>
      <c r="FT44" s="133"/>
      <c r="FU44" s="133"/>
      <c r="FV44" s="133"/>
      <c r="FW44" s="133"/>
      <c r="FX44" s="133"/>
      <c r="FY44" s="133"/>
      <c r="FZ44" s="133"/>
      <c r="GA44" s="133"/>
      <c r="GB44" s="133"/>
      <c r="GC44" s="133"/>
      <c r="GD44" s="133"/>
      <c r="GE44" s="133"/>
      <c r="GF44" s="133"/>
      <c r="GG44" s="133"/>
      <c r="GH44" s="133"/>
      <c r="GI44" s="133"/>
      <c r="GJ44" s="133"/>
      <c r="GK44" s="133"/>
      <c r="GL44" s="133"/>
      <c r="GM44" s="133"/>
      <c r="GN44" s="133"/>
      <c r="GO44" s="133"/>
      <c r="GP44" s="133"/>
      <c r="GQ44" s="133"/>
      <c r="GR44" s="133"/>
      <c r="GS44" s="133"/>
      <c r="GT44" s="133"/>
      <c r="GU44" s="133"/>
      <c r="GV44" s="133"/>
      <c r="GW44" s="133"/>
      <c r="GX44" s="133"/>
      <c r="GY44" s="133"/>
      <c r="GZ44" s="133"/>
      <c r="HA44" s="133"/>
      <c r="HB44" s="133"/>
      <c r="HC44" s="133"/>
      <c r="HD44" s="133"/>
      <c r="HE44" s="133"/>
      <c r="HF44" s="133"/>
      <c r="HG44" s="133"/>
      <c r="HH44" s="133"/>
      <c r="HI44" s="133"/>
      <c r="HJ44" s="133"/>
      <c r="HK44" s="133"/>
      <c r="HL44" s="133"/>
      <c r="HM44" s="133"/>
      <c r="HN44" s="133"/>
      <c r="HO44" s="133"/>
      <c r="HP44" s="133"/>
      <c r="HQ44" s="133"/>
      <c r="HR44" s="133"/>
      <c r="HS44" s="133"/>
      <c r="HT44" s="133"/>
      <c r="HU44" s="133"/>
      <c r="HV44" s="133"/>
      <c r="HW44" s="133"/>
      <c r="HX44" s="133"/>
      <c r="HY44" s="133"/>
      <c r="HZ44" s="133"/>
      <c r="IA44" s="133"/>
      <c r="IB44" s="133"/>
      <c r="IC44" s="133"/>
      <c r="ID44" s="133"/>
      <c r="IE44" s="133"/>
      <c r="IF44" s="133"/>
      <c r="IG44" s="133"/>
      <c r="IH44" s="133"/>
      <c r="II44" s="133"/>
      <c r="IJ44" s="133"/>
      <c r="IK44" s="133"/>
      <c r="IL44" s="133"/>
      <c r="IM44" s="133"/>
      <c r="IN44" s="133"/>
      <c r="IO44" s="133"/>
      <c r="IP44" s="133"/>
      <c r="IQ44" s="133"/>
      <c r="IR44" s="133"/>
      <c r="IS44" s="133"/>
      <c r="IT44" s="133"/>
      <c r="IU44" s="133"/>
      <c r="IV44" s="133"/>
      <c r="IW44" s="133"/>
      <c r="IX44" s="133"/>
      <c r="IY44" s="133"/>
      <c r="IZ44" s="133"/>
      <c r="JA44" s="133"/>
      <c r="JB44" s="133"/>
      <c r="JC44" s="133"/>
      <c r="JD44" s="133"/>
      <c r="JE44" s="133"/>
      <c r="JF44" s="133"/>
      <c r="JG44" s="133"/>
      <c r="JH44" s="133"/>
      <c r="JI44" s="133"/>
      <c r="JJ44" s="133"/>
      <c r="JK44" s="133"/>
      <c r="JL44" s="133"/>
      <c r="JM44" s="133"/>
      <c r="JN44" s="133"/>
      <c r="JO44" s="133"/>
      <c r="JP44" s="133"/>
      <c r="JQ44" s="133"/>
      <c r="JR44" s="133"/>
      <c r="JS44" s="133"/>
      <c r="JT44" s="133"/>
      <c r="JU44" s="133"/>
      <c r="JV44" s="133"/>
      <c r="JW44" s="133"/>
      <c r="JX44" s="133"/>
      <c r="JY44" s="133"/>
      <c r="JZ44" s="133"/>
      <c r="KA44" s="133"/>
      <c r="KB44" s="133"/>
      <c r="KC44" s="133"/>
      <c r="KD44" s="133"/>
      <c r="KE44" s="133"/>
      <c r="KF44" s="133"/>
      <c r="KG44" s="133"/>
      <c r="KH44" s="133"/>
      <c r="KI44" s="133"/>
      <c r="KJ44" s="133"/>
      <c r="KK44" s="133"/>
      <c r="KL44" s="133"/>
      <c r="KM44" s="133"/>
      <c r="KN44" s="133"/>
      <c r="KO44" s="133"/>
      <c r="KP44" s="133"/>
      <c r="KQ44" s="133"/>
      <c r="KR44" s="133"/>
      <c r="KS44" s="133"/>
      <c r="KT44" s="133"/>
      <c r="KU44" s="133"/>
      <c r="KV44" s="133"/>
      <c r="KW44" s="133"/>
      <c r="KX44" s="133"/>
      <c r="KY44" s="133"/>
      <c r="KZ44" s="133"/>
      <c r="LA44" s="133"/>
      <c r="LB44" s="133"/>
      <c r="LC44" s="133"/>
      <c r="LD44" s="133"/>
      <c r="LE44" s="133"/>
      <c r="LF44" s="133"/>
      <c r="LG44" s="133"/>
      <c r="LH44" s="133"/>
      <c r="LI44" s="133"/>
      <c r="LJ44" s="133"/>
      <c r="LK44" s="133"/>
      <c r="LL44" s="133"/>
      <c r="LM44" s="133"/>
      <c r="LN44" s="133"/>
      <c r="LO44" s="133"/>
      <c r="LP44" s="133"/>
      <c r="LQ44" s="133"/>
      <c r="LR44" s="133"/>
      <c r="LS44" s="133"/>
      <c r="LT44" s="133"/>
      <c r="LU44" s="133"/>
      <c r="LV44" s="133"/>
      <c r="LW44" s="133"/>
      <c r="LX44" s="133"/>
      <c r="LY44" s="133"/>
      <c r="LZ44" s="133"/>
      <c r="MA44" s="133"/>
      <c r="MB44" s="133"/>
      <c r="MC44" s="133"/>
      <c r="MD44" s="133"/>
      <c r="ME44" s="133"/>
      <c r="MF44" s="133"/>
      <c r="MG44" s="133"/>
      <c r="MH44" s="133"/>
      <c r="MI44" s="133"/>
      <c r="MJ44" s="133"/>
      <c r="MK44" s="133"/>
      <c r="ML44" s="133"/>
      <c r="MM44" s="133"/>
      <c r="MN44" s="133"/>
      <c r="MO44" s="133"/>
      <c r="MP44" s="133"/>
      <c r="MQ44" s="133"/>
      <c r="MR44" s="133"/>
      <c r="MS44" s="133"/>
      <c r="MT44" s="133"/>
      <c r="MU44" s="133"/>
      <c r="MV44" s="133"/>
      <c r="MW44" s="133"/>
      <c r="MX44" s="133"/>
      <c r="MY44" s="133"/>
      <c r="MZ44" s="133"/>
      <c r="NA44" s="133"/>
      <c r="NB44" s="133"/>
      <c r="NC44" s="133"/>
      <c r="ND44" s="133"/>
      <c r="NE44" s="133"/>
      <c r="NF44" s="133"/>
      <c r="NG44" s="133"/>
      <c r="NH44" s="133"/>
      <c r="NI44" s="133"/>
      <c r="NJ44" s="133"/>
      <c r="NK44" s="133"/>
      <c r="NL44" s="133"/>
      <c r="NM44" s="133"/>
      <c r="NN44" s="133"/>
      <c r="NO44" s="133"/>
      <c r="NP44" s="133"/>
      <c r="NQ44" s="133"/>
      <c r="NR44" s="133"/>
      <c r="NS44" s="133"/>
      <c r="NT44" s="133"/>
      <c r="NU44" s="133"/>
      <c r="NV44" s="133"/>
      <c r="NW44" s="133"/>
      <c r="NX44" s="133"/>
      <c r="NY44" s="133"/>
      <c r="NZ44" s="133"/>
      <c r="OA44" s="133"/>
      <c r="OB44" s="133"/>
      <c r="OC44" s="133"/>
      <c r="OD44" s="133"/>
      <c r="OE44" s="133"/>
      <c r="OF44" s="133"/>
      <c r="OG44" s="133"/>
      <c r="OH44" s="133"/>
      <c r="OI44" s="133"/>
      <c r="OJ44" s="133"/>
      <c r="OK44" s="133"/>
      <c r="OL44" s="133"/>
      <c r="OM44" s="133"/>
      <c r="ON44" s="133"/>
      <c r="OO44" s="133"/>
      <c r="OP44" s="133"/>
      <c r="OQ44" s="133"/>
      <c r="OR44" s="133"/>
      <c r="OS44" s="133"/>
      <c r="OT44" s="133"/>
      <c r="OU44" s="133"/>
      <c r="OV44" s="133"/>
      <c r="OW44" s="133"/>
      <c r="OX44" s="133"/>
      <c r="OY44" s="133"/>
      <c r="OZ44" s="133"/>
      <c r="PA44" s="133"/>
      <c r="PB44" s="133"/>
      <c r="PC44" s="133"/>
      <c r="PD44" s="133"/>
      <c r="PE44" s="133"/>
      <c r="PF44" s="133"/>
      <c r="PG44" s="133"/>
      <c r="PH44" s="133"/>
      <c r="PI44" s="133"/>
      <c r="PJ44" s="133"/>
      <c r="PK44" s="133"/>
      <c r="PL44" s="133"/>
      <c r="PM44" s="133"/>
      <c r="PN44" s="133"/>
      <c r="PO44" s="133"/>
      <c r="PP44" s="133"/>
      <c r="PQ44" s="133"/>
      <c r="PR44" s="133"/>
      <c r="PS44" s="133"/>
      <c r="PT44" s="133"/>
      <c r="PU44" s="133"/>
      <c r="PV44" s="133"/>
      <c r="PW44" s="133"/>
      <c r="PX44" s="133"/>
      <c r="PY44" s="133"/>
      <c r="PZ44" s="133"/>
      <c r="QA44" s="133"/>
      <c r="QB44" s="133"/>
      <c r="QC44" s="133"/>
      <c r="QD44" s="133"/>
      <c r="QE44" s="133"/>
      <c r="QF44" s="133"/>
      <c r="QG44" s="133"/>
      <c r="QH44" s="133"/>
      <c r="QI44" s="133"/>
      <c r="QJ44" s="133"/>
      <c r="QK44" s="133"/>
      <c r="QL44" s="133"/>
      <c r="QM44" s="133"/>
      <c r="QN44" s="133"/>
      <c r="QO44" s="133"/>
      <c r="QP44" s="133"/>
      <c r="QQ44" s="133"/>
      <c r="QR44" s="133"/>
      <c r="QS44" s="133"/>
      <c r="QT44" s="133"/>
      <c r="QU44" s="133"/>
      <c r="QV44" s="133"/>
      <c r="QW44" s="133"/>
      <c r="QX44" s="133"/>
      <c r="QY44" s="133"/>
      <c r="QZ44" s="133"/>
      <c r="RA44" s="133"/>
      <c r="RB44" s="133"/>
      <c r="RC44" s="133"/>
      <c r="RD44" s="133"/>
      <c r="RE44" s="133"/>
      <c r="RF44" s="133"/>
      <c r="RG44" s="133"/>
      <c r="RH44" s="133"/>
      <c r="RI44" s="133"/>
      <c r="RJ44" s="133"/>
      <c r="RK44" s="133"/>
      <c r="RL44" s="133"/>
      <c r="RM44" s="133"/>
      <c r="RN44" s="133"/>
      <c r="RO44" s="133"/>
      <c r="RP44" s="133"/>
      <c r="RQ44" s="133"/>
      <c r="RR44" s="133"/>
      <c r="RS44" s="133"/>
      <c r="RT44" s="133"/>
      <c r="RU44" s="133"/>
      <c r="RV44" s="133"/>
      <c r="RW44" s="133"/>
      <c r="RX44" s="133"/>
      <c r="RY44" s="133"/>
      <c r="RZ44" s="133"/>
      <c r="SA44" s="133"/>
      <c r="SB44" s="133"/>
      <c r="SC44" s="133"/>
      <c r="SD44" s="133"/>
      <c r="SE44" s="133"/>
      <c r="SF44" s="133"/>
      <c r="SG44" s="133"/>
      <c r="SH44" s="133"/>
      <c r="SI44" s="133"/>
      <c r="SJ44" s="133"/>
      <c r="SK44" s="133"/>
      <c r="SL44" s="133"/>
      <c r="SM44" s="133"/>
      <c r="SN44" s="133"/>
      <c r="SO44" s="133"/>
      <c r="SP44" s="133"/>
      <c r="SQ44" s="133"/>
      <c r="SR44" s="133"/>
      <c r="SS44" s="133"/>
      <c r="ST44" s="133"/>
      <c r="SU44" s="133"/>
      <c r="SV44" s="133"/>
      <c r="SW44" s="133"/>
      <c r="SX44" s="133"/>
      <c r="SY44" s="133"/>
      <c r="SZ44" s="133"/>
      <c r="TA44" s="133"/>
      <c r="TB44" s="133"/>
      <c r="TC44" s="133"/>
      <c r="TD44" s="133"/>
      <c r="TE44" s="133"/>
      <c r="TF44" s="133"/>
      <c r="TG44" s="133"/>
      <c r="TH44" s="133"/>
      <c r="TI44" s="133"/>
      <c r="TJ44" s="133"/>
      <c r="TK44" s="133"/>
      <c r="TL44" s="133"/>
      <c r="TM44" s="133"/>
      <c r="TN44" s="133"/>
      <c r="TO44" s="133"/>
      <c r="TP44" s="133"/>
      <c r="TQ44" s="133"/>
      <c r="TR44" s="133"/>
      <c r="TS44" s="133"/>
      <c r="TT44" s="133"/>
      <c r="TU44" s="133"/>
      <c r="TV44" s="133"/>
      <c r="TW44" s="133"/>
      <c r="TX44" s="133"/>
      <c r="TY44" s="133"/>
      <c r="TZ44" s="133"/>
      <c r="UA44" s="133"/>
      <c r="UB44" s="133"/>
      <c r="UC44" s="133"/>
      <c r="UD44" s="133"/>
      <c r="UE44" s="133"/>
      <c r="UF44" s="133"/>
      <c r="UG44" s="133"/>
      <c r="UH44" s="133"/>
      <c r="UI44" s="133"/>
      <c r="UJ44" s="133"/>
      <c r="UK44" s="133"/>
      <c r="UL44" s="133"/>
      <c r="UM44" s="133"/>
      <c r="UN44" s="133"/>
      <c r="UO44" s="133"/>
      <c r="UP44" s="133"/>
      <c r="UQ44" s="133"/>
      <c r="UR44" s="133"/>
      <c r="US44" s="133"/>
      <c r="UT44" s="133"/>
      <c r="UU44" s="133"/>
      <c r="UV44" s="133"/>
      <c r="UW44" s="133"/>
      <c r="UX44" s="133"/>
      <c r="UY44" s="133"/>
      <c r="UZ44" s="133"/>
      <c r="VA44" s="133"/>
      <c r="VB44" s="133"/>
      <c r="VC44" s="133"/>
      <c r="VD44" s="133"/>
      <c r="VE44" s="133"/>
      <c r="VF44" s="133"/>
      <c r="VG44" s="133"/>
      <c r="VH44" s="133"/>
      <c r="VI44" s="133"/>
      <c r="VJ44" s="133"/>
      <c r="VK44" s="133"/>
      <c r="VL44" s="133"/>
      <c r="VM44" s="133"/>
      <c r="VN44" s="133"/>
      <c r="VO44" s="133"/>
      <c r="VP44" s="133"/>
      <c r="VQ44" s="133"/>
      <c r="VR44" s="133"/>
      <c r="VS44" s="133"/>
      <c r="VT44" s="133"/>
      <c r="VU44" s="133"/>
      <c r="VV44" s="133"/>
      <c r="VW44" s="133"/>
      <c r="VX44" s="133"/>
      <c r="VY44" s="133"/>
      <c r="VZ44" s="133"/>
      <c r="WA44" s="133"/>
      <c r="WB44" s="133"/>
      <c r="WC44" s="133"/>
      <c r="WD44" s="133"/>
      <c r="WE44" s="133"/>
      <c r="WF44" s="133"/>
      <c r="WG44" s="133"/>
      <c r="WH44" s="133"/>
      <c r="WI44" s="133"/>
      <c r="WJ44" s="133"/>
      <c r="WK44" s="133"/>
      <c r="WL44" s="133"/>
      <c r="WM44" s="133"/>
      <c r="WN44" s="133"/>
      <c r="WO44" s="133"/>
      <c r="WP44" s="133"/>
      <c r="WQ44" s="133"/>
      <c r="WR44" s="133"/>
      <c r="WS44" s="133"/>
      <c r="WT44" s="133"/>
      <c r="WU44" s="133"/>
      <c r="WV44" s="133"/>
      <c r="WW44" s="133"/>
      <c r="WX44" s="133"/>
      <c r="WY44" s="133"/>
      <c r="WZ44" s="133"/>
      <c r="XA44" s="133"/>
      <c r="XB44" s="133"/>
      <c r="XC44" s="133"/>
      <c r="XD44" s="133"/>
      <c r="XE44" s="133"/>
      <c r="XF44" s="133"/>
      <c r="XG44" s="133"/>
      <c r="XH44" s="133"/>
      <c r="XI44" s="133"/>
      <c r="XJ44" s="133"/>
      <c r="XK44" s="133"/>
      <c r="XL44" s="133"/>
      <c r="XM44" s="133"/>
      <c r="XN44" s="133"/>
      <c r="XO44" s="133"/>
      <c r="XP44" s="133"/>
      <c r="XQ44" s="133"/>
      <c r="XR44" s="133"/>
      <c r="XS44" s="133"/>
      <c r="XT44" s="133"/>
      <c r="XU44" s="133"/>
      <c r="XV44" s="133"/>
      <c r="XW44" s="133"/>
      <c r="XX44" s="133"/>
      <c r="XY44" s="133"/>
      <c r="XZ44" s="133"/>
      <c r="YA44" s="133"/>
      <c r="YB44" s="133"/>
      <c r="YC44" s="133"/>
      <c r="YD44" s="133"/>
      <c r="YE44" s="133"/>
      <c r="YF44" s="133"/>
      <c r="YG44" s="133"/>
      <c r="YH44" s="133"/>
      <c r="YI44" s="133"/>
      <c r="YJ44" s="133"/>
      <c r="YK44" s="133"/>
      <c r="YL44" s="133"/>
      <c r="YM44" s="133"/>
      <c r="YN44" s="133"/>
      <c r="YO44" s="133"/>
      <c r="YP44" s="133"/>
      <c r="YQ44" s="133"/>
      <c r="YR44" s="133"/>
      <c r="YS44" s="133"/>
      <c r="YT44" s="133"/>
      <c r="YU44" s="133"/>
      <c r="YV44" s="133"/>
      <c r="YW44" s="133"/>
      <c r="YX44" s="133"/>
      <c r="YY44" s="133"/>
      <c r="YZ44" s="133"/>
      <c r="ZA44" s="133"/>
      <c r="ZB44" s="133"/>
      <c r="ZC44" s="133"/>
      <c r="ZD44" s="133"/>
      <c r="ZE44" s="133"/>
      <c r="ZF44" s="133"/>
      <c r="ZG44" s="133"/>
      <c r="ZH44" s="133"/>
      <c r="ZI44" s="133"/>
      <c r="ZJ44" s="133"/>
      <c r="ZK44" s="133"/>
      <c r="ZL44" s="133"/>
      <c r="ZM44" s="133"/>
      <c r="ZN44" s="133"/>
      <c r="ZO44" s="133"/>
      <c r="ZP44" s="133"/>
      <c r="ZQ44" s="133"/>
      <c r="ZR44" s="133"/>
      <c r="ZS44" s="133"/>
      <c r="ZT44" s="133"/>
      <c r="ZU44" s="133"/>
      <c r="ZV44" s="133"/>
      <c r="ZW44" s="133"/>
      <c r="ZX44" s="133"/>
      <c r="ZY44" s="133"/>
      <c r="ZZ44" s="133"/>
      <c r="AAA44" s="133"/>
      <c r="AAB44" s="133"/>
      <c r="AAC44" s="133"/>
      <c r="AAD44" s="133"/>
      <c r="AAE44" s="133"/>
      <c r="AAF44" s="133"/>
      <c r="AAG44" s="133"/>
      <c r="AAH44" s="133"/>
      <c r="AAI44" s="133"/>
      <c r="AAJ44" s="133"/>
      <c r="AAK44" s="133"/>
      <c r="AAL44" s="133"/>
      <c r="AAM44" s="133"/>
      <c r="AAN44" s="133"/>
      <c r="AAO44" s="133"/>
      <c r="AAP44" s="133"/>
      <c r="AAQ44" s="133"/>
      <c r="AAR44" s="133"/>
      <c r="AAS44" s="133"/>
      <c r="AAT44" s="133"/>
      <c r="AAU44" s="133"/>
      <c r="AAV44" s="133"/>
      <c r="AAW44" s="133"/>
      <c r="AAX44" s="133"/>
      <c r="AAY44" s="133"/>
      <c r="AAZ44" s="133"/>
      <c r="ABA44" s="133"/>
      <c r="ABB44" s="133"/>
      <c r="ABC44" s="133"/>
      <c r="ABD44" s="133"/>
      <c r="ABE44" s="133"/>
      <c r="ABF44" s="133"/>
      <c r="ABG44" s="133"/>
      <c r="ABH44" s="133"/>
      <c r="ABI44" s="133"/>
      <c r="ABJ44" s="133"/>
      <c r="ABK44" s="133"/>
      <c r="ABL44" s="133"/>
      <c r="ABM44" s="133"/>
      <c r="ABN44" s="133"/>
      <c r="ABO44" s="133"/>
      <c r="ABP44" s="133"/>
      <c r="ABQ44" s="133"/>
      <c r="ABR44" s="133"/>
      <c r="ABS44" s="133"/>
      <c r="ABT44" s="133"/>
      <c r="ABU44" s="133"/>
      <c r="ABV44" s="133"/>
      <c r="ABW44" s="133"/>
      <c r="ABX44" s="133"/>
      <c r="ABY44" s="133"/>
      <c r="ABZ44" s="133"/>
      <c r="ACA44" s="133"/>
      <c r="ACB44" s="133"/>
      <c r="ACC44" s="133"/>
      <c r="ACD44" s="133"/>
      <c r="ACE44" s="133"/>
      <c r="ACF44" s="133"/>
      <c r="ACG44" s="133"/>
      <c r="ACH44" s="133"/>
      <c r="ACI44" s="133"/>
      <c r="ACJ44" s="133"/>
      <c r="ACK44" s="133"/>
      <c r="ACL44" s="133"/>
      <c r="ACM44" s="133"/>
      <c r="ACN44" s="133"/>
      <c r="ACO44" s="133"/>
      <c r="ACP44" s="133"/>
      <c r="ACQ44" s="133"/>
      <c r="ACR44" s="133"/>
      <c r="ACS44" s="133"/>
      <c r="ACT44" s="133"/>
      <c r="ACU44" s="133"/>
      <c r="ACV44" s="133"/>
      <c r="ACW44" s="133"/>
      <c r="ACX44" s="133"/>
      <c r="ACY44" s="133"/>
      <c r="ACZ44" s="133"/>
      <c r="ADA44" s="133"/>
      <c r="ADB44" s="133"/>
      <c r="ADC44" s="133"/>
      <c r="ADD44" s="133"/>
      <c r="ADE44" s="133"/>
      <c r="ADF44" s="133"/>
      <c r="ADG44" s="133"/>
      <c r="ADH44" s="133"/>
      <c r="ADI44" s="133"/>
      <c r="ADJ44" s="133"/>
      <c r="ADK44" s="133"/>
      <c r="ADL44" s="133"/>
      <c r="ADM44" s="133"/>
      <c r="ADN44" s="133"/>
      <c r="ADO44" s="133"/>
      <c r="ADP44" s="133"/>
      <c r="ADQ44" s="133"/>
      <c r="ADR44" s="133"/>
      <c r="ADS44" s="133"/>
      <c r="ADT44" s="133"/>
      <c r="ADU44" s="133"/>
      <c r="ADV44" s="133"/>
      <c r="ADW44" s="133"/>
      <c r="ADX44" s="133"/>
      <c r="ADY44" s="133"/>
      <c r="ADZ44" s="133"/>
      <c r="AEA44" s="133"/>
      <c r="AEB44" s="133"/>
      <c r="AEC44" s="133"/>
      <c r="AED44" s="133"/>
      <c r="AEE44" s="133"/>
      <c r="AEF44" s="133"/>
      <c r="AEG44" s="133"/>
      <c r="AEH44" s="133"/>
      <c r="AEI44" s="133"/>
      <c r="AEJ44" s="133"/>
      <c r="AEK44" s="133"/>
      <c r="AEL44" s="133"/>
      <c r="AEM44" s="133"/>
      <c r="AEN44" s="133"/>
      <c r="AEO44" s="133"/>
      <c r="AEP44" s="133"/>
      <c r="AEQ44" s="133"/>
      <c r="AER44" s="133"/>
      <c r="AES44" s="133"/>
      <c r="AET44" s="133"/>
      <c r="AEU44" s="133"/>
      <c r="AEV44" s="133"/>
      <c r="AEW44" s="133"/>
      <c r="AEX44" s="133"/>
      <c r="AEY44" s="133"/>
      <c r="AEZ44" s="133"/>
      <c r="AFA44" s="133"/>
      <c r="AFB44" s="133"/>
      <c r="AFC44" s="133"/>
      <c r="AFD44" s="133"/>
      <c r="AFE44" s="133"/>
      <c r="AFF44" s="133"/>
      <c r="AFG44" s="133"/>
      <c r="AFH44" s="133"/>
      <c r="AFI44" s="133"/>
      <c r="AFJ44" s="133"/>
      <c r="AFK44" s="133"/>
      <c r="AFL44" s="133"/>
      <c r="AFM44" s="133"/>
      <c r="AFN44" s="133"/>
      <c r="AFO44" s="133"/>
      <c r="AFP44" s="133"/>
      <c r="AFQ44" s="133"/>
      <c r="AFR44" s="133"/>
      <c r="AFS44" s="133"/>
      <c r="AFT44" s="133"/>
      <c r="AFU44" s="133"/>
      <c r="AFV44" s="133"/>
      <c r="AFW44" s="133"/>
      <c r="AFX44" s="133"/>
      <c r="AFY44" s="133"/>
      <c r="AFZ44" s="133"/>
      <c r="AGA44" s="133"/>
      <c r="AGB44" s="133"/>
      <c r="AGC44" s="133"/>
      <c r="AGD44" s="133"/>
      <c r="AGE44" s="133"/>
      <c r="AGF44" s="133"/>
      <c r="AGG44" s="133"/>
      <c r="AGH44" s="133"/>
      <c r="AGI44" s="133"/>
      <c r="AGJ44" s="133"/>
      <c r="AGK44" s="133"/>
      <c r="AGL44" s="133"/>
      <c r="AGM44" s="133"/>
      <c r="AGN44" s="133"/>
      <c r="AGO44" s="133"/>
      <c r="AGP44" s="133"/>
      <c r="AGQ44" s="133"/>
      <c r="AGR44" s="133"/>
      <c r="AGS44" s="133"/>
      <c r="AGT44" s="133"/>
      <c r="AGU44" s="133"/>
      <c r="AGV44" s="133"/>
      <c r="AGW44" s="133"/>
      <c r="AGX44" s="133"/>
      <c r="AGY44" s="133"/>
      <c r="AGZ44" s="133"/>
      <c r="AHA44" s="133"/>
      <c r="AHB44" s="133"/>
      <c r="AHC44" s="133"/>
      <c r="AHD44" s="133"/>
      <c r="AHE44" s="133"/>
      <c r="AHF44" s="133"/>
      <c r="AHG44" s="133"/>
      <c r="AHH44" s="133"/>
      <c r="AHI44" s="133"/>
      <c r="AHJ44" s="133"/>
      <c r="AHK44" s="133"/>
      <c r="AHL44" s="133"/>
      <c r="AHM44" s="133"/>
      <c r="AHN44" s="133"/>
      <c r="AHO44" s="133"/>
      <c r="AHP44" s="133"/>
      <c r="AHQ44" s="133"/>
      <c r="AHR44" s="133"/>
      <c r="AHS44" s="133"/>
      <c r="AHT44" s="133"/>
      <c r="AHU44" s="133"/>
      <c r="AHV44" s="133"/>
      <c r="AHW44" s="133"/>
      <c r="AHX44" s="133"/>
      <c r="AHY44" s="133"/>
      <c r="AHZ44" s="133"/>
      <c r="AIA44" s="133"/>
      <c r="AIB44" s="133"/>
      <c r="AIC44" s="133"/>
      <c r="AID44" s="133"/>
      <c r="AIE44" s="133"/>
      <c r="AIF44" s="133"/>
      <c r="AIG44" s="133"/>
      <c r="AIH44" s="133"/>
      <c r="AII44" s="133"/>
      <c r="AIJ44" s="133"/>
      <c r="AIK44" s="133"/>
      <c r="AIL44" s="133"/>
      <c r="AIM44" s="133"/>
      <c r="AIN44" s="133"/>
      <c r="AIO44" s="133"/>
      <c r="AIP44" s="133"/>
      <c r="AIQ44" s="133"/>
      <c r="AIR44" s="133"/>
      <c r="AIS44" s="133"/>
      <c r="AIT44" s="133"/>
      <c r="AIU44" s="133"/>
      <c r="AIV44" s="133"/>
      <c r="AIW44" s="133"/>
      <c r="AIX44" s="133"/>
      <c r="AIY44" s="133"/>
      <c r="AIZ44" s="133"/>
      <c r="AJA44" s="133"/>
      <c r="AJB44" s="133"/>
      <c r="AJC44" s="133"/>
      <c r="AJD44" s="133"/>
      <c r="AJE44" s="133"/>
      <c r="AJF44" s="133"/>
      <c r="AJG44" s="133"/>
      <c r="AJH44" s="133"/>
      <c r="AJI44" s="133"/>
      <c r="AJJ44" s="133"/>
      <c r="AJK44" s="133"/>
      <c r="AJL44" s="133"/>
      <c r="AJM44" s="133"/>
      <c r="AJN44" s="133"/>
      <c r="AJO44" s="133"/>
      <c r="AJP44" s="133"/>
      <c r="AJQ44" s="133"/>
      <c r="AJR44" s="133"/>
      <c r="AJS44" s="133"/>
      <c r="AJT44" s="133"/>
      <c r="AJU44" s="133"/>
      <c r="AJV44" s="133"/>
      <c r="AJW44" s="133"/>
      <c r="AJX44" s="133"/>
      <c r="AJY44" s="133"/>
      <c r="AJZ44" s="133"/>
      <c r="AKA44" s="133"/>
      <c r="AKB44" s="133"/>
      <c r="AKC44" s="133"/>
      <c r="AKD44" s="133"/>
      <c r="AKE44" s="133"/>
      <c r="AKF44" s="133"/>
      <c r="AKG44" s="133"/>
      <c r="AKH44" s="133"/>
      <c r="AKI44" s="133"/>
      <c r="AKJ44" s="133"/>
      <c r="AKK44" s="133"/>
      <c r="AKL44" s="133"/>
      <c r="AKM44" s="133"/>
      <c r="AKN44" s="133"/>
      <c r="AKO44" s="133"/>
      <c r="AKP44" s="133"/>
      <c r="AKQ44" s="133"/>
      <c r="AKR44" s="133"/>
      <c r="AKS44" s="133"/>
      <c r="AKT44" s="133"/>
      <c r="AKU44" s="133"/>
      <c r="AKV44" s="133"/>
      <c r="AKW44" s="133"/>
      <c r="AKX44" s="133"/>
      <c r="AKY44" s="133"/>
      <c r="AKZ44" s="133"/>
      <c r="ALA44" s="133"/>
      <c r="ALB44" s="133"/>
      <c r="ALC44" s="133"/>
      <c r="ALD44" s="133"/>
      <c r="ALE44" s="133"/>
      <c r="ALF44" s="133"/>
      <c r="ALG44" s="133"/>
      <c r="ALH44" s="133"/>
      <c r="ALI44" s="133"/>
      <c r="ALJ44" s="133"/>
      <c r="ALK44" s="133"/>
      <c r="ALL44" s="133"/>
      <c r="ALM44" s="133"/>
      <c r="ALN44" s="133"/>
      <c r="ALO44" s="133"/>
      <c r="ALP44" s="133"/>
      <c r="ALQ44" s="133"/>
      <c r="ALR44" s="133"/>
      <c r="ALS44" s="133"/>
      <c r="ALT44" s="133"/>
      <c r="ALU44" s="133"/>
      <c r="ALV44" s="133"/>
      <c r="ALW44" s="133"/>
      <c r="ALX44" s="133"/>
      <c r="ALY44" s="133"/>
      <c r="ALZ44" s="133"/>
    </row>
    <row r="45" spans="1:1020" s="127" customFormat="1">
      <c r="A45" s="250">
        <v>21</v>
      </c>
      <c r="B45" s="253" t="s">
        <v>1391</v>
      </c>
      <c r="C45" s="187">
        <f>Orçamento!$N$647</f>
        <v>344736.66148466343</v>
      </c>
      <c r="D45" s="145">
        <f t="shared" ref="D45:R45" si="18">$C45*D46</f>
        <v>0</v>
      </c>
      <c r="E45" s="146">
        <f t="shared" si="18"/>
        <v>0</v>
      </c>
      <c r="F45" s="146">
        <f t="shared" si="18"/>
        <v>0</v>
      </c>
      <c r="G45" s="146">
        <f t="shared" si="18"/>
        <v>0</v>
      </c>
      <c r="H45" s="146">
        <f t="shared" si="18"/>
        <v>0</v>
      </c>
      <c r="I45" s="146">
        <f t="shared" si="18"/>
        <v>0</v>
      </c>
      <c r="J45" s="139">
        <f t="shared" si="18"/>
        <v>172368.33074233172</v>
      </c>
      <c r="K45" s="146">
        <f t="shared" si="18"/>
        <v>0</v>
      </c>
      <c r="L45" s="146">
        <f t="shared" si="18"/>
        <v>0</v>
      </c>
      <c r="M45" s="146">
        <f t="shared" si="18"/>
        <v>0</v>
      </c>
      <c r="N45" s="146">
        <f t="shared" si="18"/>
        <v>0</v>
      </c>
      <c r="O45" s="146">
        <f t="shared" si="18"/>
        <v>0</v>
      </c>
      <c r="P45" s="146">
        <f t="shared" si="18"/>
        <v>0</v>
      </c>
      <c r="Q45" s="139">
        <f t="shared" si="18"/>
        <v>0</v>
      </c>
      <c r="R45" s="140">
        <f t="shared" si="18"/>
        <v>172368.33074233172</v>
      </c>
      <c r="AMA45" s="128"/>
      <c r="AMB45" s="128"/>
      <c r="AMC45" s="128"/>
      <c r="AMD45" s="128"/>
      <c r="AME45" s="128"/>
      <c r="AMF45" s="128"/>
    </row>
    <row r="46" spans="1:1020" s="127" customFormat="1">
      <c r="A46" s="250"/>
      <c r="B46" s="253"/>
      <c r="C46" s="186">
        <f>SUM(D46:R46)</f>
        <v>1</v>
      </c>
      <c r="D46" s="148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36">
        <v>0.5</v>
      </c>
      <c r="K46" s="149">
        <v>0</v>
      </c>
      <c r="L46" s="149">
        <v>0</v>
      </c>
      <c r="M46" s="149">
        <v>0</v>
      </c>
      <c r="N46" s="149">
        <v>0</v>
      </c>
      <c r="O46" s="149">
        <v>0</v>
      </c>
      <c r="P46" s="149">
        <v>0</v>
      </c>
      <c r="Q46" s="149">
        <v>0</v>
      </c>
      <c r="R46" s="137">
        <v>0.5</v>
      </c>
      <c r="AMA46" s="128"/>
      <c r="AMB46" s="128"/>
      <c r="AMC46" s="128"/>
      <c r="AMD46" s="128"/>
      <c r="AME46" s="128"/>
      <c r="AMF46" s="128"/>
    </row>
    <row r="47" spans="1:1020" s="128" customFormat="1">
      <c r="A47" s="256">
        <v>22</v>
      </c>
      <c r="B47" s="258" t="s">
        <v>862</v>
      </c>
      <c r="C47" s="189">
        <f>Orçamento!$N$652</f>
        <v>10248.183190305404</v>
      </c>
      <c r="D47" s="151">
        <f t="shared" ref="D47:R47" si="19">$C47*D48</f>
        <v>0</v>
      </c>
      <c r="E47" s="142">
        <f t="shared" si="19"/>
        <v>0</v>
      </c>
      <c r="F47" s="142">
        <f t="shared" si="19"/>
        <v>0</v>
      </c>
      <c r="G47" s="142">
        <f t="shared" si="19"/>
        <v>0</v>
      </c>
      <c r="H47" s="142">
        <f t="shared" si="19"/>
        <v>0</v>
      </c>
      <c r="I47" s="142">
        <f t="shared" si="19"/>
        <v>0</v>
      </c>
      <c r="J47" s="142">
        <f t="shared" si="19"/>
        <v>0</v>
      </c>
      <c r="K47" s="142">
        <f t="shared" si="19"/>
        <v>0</v>
      </c>
      <c r="L47" s="152">
        <f t="shared" si="19"/>
        <v>5124.0915951527022</v>
      </c>
      <c r="M47" s="142">
        <f t="shared" si="19"/>
        <v>0</v>
      </c>
      <c r="N47" s="142">
        <f t="shared" si="19"/>
        <v>0</v>
      </c>
      <c r="O47" s="142">
        <f t="shared" si="19"/>
        <v>0</v>
      </c>
      <c r="P47" s="142">
        <f t="shared" si="19"/>
        <v>0</v>
      </c>
      <c r="Q47" s="142">
        <f t="shared" si="19"/>
        <v>0</v>
      </c>
      <c r="R47" s="153">
        <f t="shared" si="19"/>
        <v>5124.0915951527022</v>
      </c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  <c r="DM47" s="133"/>
      <c r="DN47" s="133"/>
      <c r="DO47" s="133"/>
      <c r="DP47" s="133"/>
      <c r="DQ47" s="133"/>
      <c r="DR47" s="133"/>
      <c r="DS47" s="133"/>
      <c r="DT47" s="133"/>
      <c r="DU47" s="133"/>
      <c r="DV47" s="133"/>
      <c r="DW47" s="133"/>
      <c r="DX47" s="133"/>
      <c r="DY47" s="133"/>
      <c r="DZ47" s="133"/>
      <c r="EA47" s="133"/>
      <c r="EB47" s="133"/>
      <c r="EC47" s="133"/>
      <c r="ED47" s="133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3"/>
      <c r="ES47" s="133"/>
      <c r="ET47" s="133"/>
      <c r="EU47" s="133"/>
      <c r="EV47" s="133"/>
      <c r="EW47" s="133"/>
      <c r="EX47" s="133"/>
      <c r="EY47" s="133"/>
      <c r="EZ47" s="133"/>
      <c r="FA47" s="133"/>
      <c r="FB47" s="133"/>
      <c r="FC47" s="133"/>
      <c r="FD47" s="133"/>
      <c r="FE47" s="133"/>
      <c r="FF47" s="133"/>
      <c r="FG47" s="133"/>
      <c r="FH47" s="133"/>
      <c r="FI47" s="133"/>
      <c r="FJ47" s="133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B47" s="133"/>
      <c r="GC47" s="133"/>
      <c r="GD47" s="133"/>
      <c r="GE47" s="133"/>
      <c r="GF47" s="133"/>
      <c r="GG47" s="133"/>
      <c r="GH47" s="133"/>
      <c r="GI47" s="133"/>
      <c r="GJ47" s="133"/>
      <c r="GK47" s="133"/>
      <c r="GL47" s="133"/>
      <c r="GM47" s="133"/>
      <c r="GN47" s="133"/>
      <c r="GO47" s="133"/>
      <c r="GP47" s="133"/>
      <c r="GQ47" s="133"/>
      <c r="GR47" s="133"/>
      <c r="GS47" s="133"/>
      <c r="GT47" s="133"/>
      <c r="GU47" s="133"/>
      <c r="GV47" s="133"/>
      <c r="GW47" s="133"/>
      <c r="GX47" s="133"/>
      <c r="GY47" s="133"/>
      <c r="GZ47" s="133"/>
      <c r="HA47" s="133"/>
      <c r="HB47" s="133"/>
      <c r="HC47" s="133"/>
      <c r="HD47" s="133"/>
      <c r="HE47" s="133"/>
      <c r="HF47" s="133"/>
      <c r="HG47" s="133"/>
      <c r="HH47" s="133"/>
      <c r="HI47" s="133"/>
      <c r="HJ47" s="133"/>
      <c r="HK47" s="133"/>
      <c r="HL47" s="133"/>
      <c r="HM47" s="133"/>
      <c r="HN47" s="133"/>
      <c r="HO47" s="133"/>
      <c r="HP47" s="133"/>
      <c r="HQ47" s="133"/>
      <c r="HR47" s="133"/>
      <c r="HS47" s="133"/>
      <c r="HT47" s="133"/>
      <c r="HU47" s="133"/>
      <c r="HV47" s="133"/>
      <c r="HW47" s="133"/>
      <c r="HX47" s="133"/>
      <c r="HY47" s="133"/>
      <c r="HZ47" s="133"/>
      <c r="IA47" s="133"/>
      <c r="IB47" s="133"/>
      <c r="IC47" s="133"/>
      <c r="ID47" s="133"/>
      <c r="IE47" s="133"/>
      <c r="IF47" s="133"/>
      <c r="IG47" s="133"/>
      <c r="IH47" s="133"/>
      <c r="II47" s="133"/>
      <c r="IJ47" s="133"/>
      <c r="IK47" s="133"/>
      <c r="IL47" s="133"/>
      <c r="IM47" s="133"/>
      <c r="IN47" s="133"/>
      <c r="IO47" s="133"/>
      <c r="IP47" s="133"/>
      <c r="IQ47" s="133"/>
      <c r="IR47" s="133"/>
      <c r="IS47" s="133"/>
      <c r="IT47" s="133"/>
      <c r="IU47" s="133"/>
      <c r="IV47" s="133"/>
      <c r="IW47" s="133"/>
      <c r="IX47" s="133"/>
      <c r="IY47" s="133"/>
      <c r="IZ47" s="133"/>
      <c r="JA47" s="133"/>
      <c r="JB47" s="133"/>
      <c r="JC47" s="133"/>
      <c r="JD47" s="133"/>
      <c r="JE47" s="133"/>
      <c r="JF47" s="133"/>
      <c r="JG47" s="133"/>
      <c r="JH47" s="133"/>
      <c r="JI47" s="133"/>
      <c r="JJ47" s="133"/>
      <c r="JK47" s="133"/>
      <c r="JL47" s="133"/>
      <c r="JM47" s="133"/>
      <c r="JN47" s="133"/>
      <c r="JO47" s="133"/>
      <c r="JP47" s="133"/>
      <c r="JQ47" s="133"/>
      <c r="JR47" s="133"/>
      <c r="JS47" s="133"/>
      <c r="JT47" s="133"/>
      <c r="JU47" s="133"/>
      <c r="JV47" s="133"/>
      <c r="JW47" s="133"/>
      <c r="JX47" s="133"/>
      <c r="JY47" s="133"/>
      <c r="JZ47" s="133"/>
      <c r="KA47" s="133"/>
      <c r="KB47" s="133"/>
      <c r="KC47" s="133"/>
      <c r="KD47" s="133"/>
      <c r="KE47" s="133"/>
      <c r="KF47" s="133"/>
      <c r="KG47" s="133"/>
      <c r="KH47" s="133"/>
      <c r="KI47" s="133"/>
      <c r="KJ47" s="133"/>
      <c r="KK47" s="133"/>
      <c r="KL47" s="133"/>
      <c r="KM47" s="133"/>
      <c r="KN47" s="133"/>
      <c r="KO47" s="133"/>
      <c r="KP47" s="133"/>
      <c r="KQ47" s="133"/>
      <c r="KR47" s="133"/>
      <c r="KS47" s="133"/>
      <c r="KT47" s="133"/>
      <c r="KU47" s="133"/>
      <c r="KV47" s="133"/>
      <c r="KW47" s="133"/>
      <c r="KX47" s="133"/>
      <c r="KY47" s="133"/>
      <c r="KZ47" s="133"/>
      <c r="LA47" s="133"/>
      <c r="LB47" s="133"/>
      <c r="LC47" s="133"/>
      <c r="LD47" s="133"/>
      <c r="LE47" s="133"/>
      <c r="LF47" s="133"/>
      <c r="LG47" s="133"/>
      <c r="LH47" s="133"/>
      <c r="LI47" s="133"/>
      <c r="LJ47" s="133"/>
      <c r="LK47" s="133"/>
      <c r="LL47" s="133"/>
      <c r="LM47" s="133"/>
      <c r="LN47" s="133"/>
      <c r="LO47" s="133"/>
      <c r="LP47" s="133"/>
      <c r="LQ47" s="133"/>
      <c r="LR47" s="133"/>
      <c r="LS47" s="133"/>
      <c r="LT47" s="133"/>
      <c r="LU47" s="133"/>
      <c r="LV47" s="133"/>
      <c r="LW47" s="133"/>
      <c r="LX47" s="133"/>
      <c r="LY47" s="133"/>
      <c r="LZ47" s="133"/>
      <c r="MA47" s="133"/>
      <c r="MB47" s="133"/>
      <c r="MC47" s="133"/>
      <c r="MD47" s="133"/>
      <c r="ME47" s="133"/>
      <c r="MF47" s="133"/>
      <c r="MG47" s="133"/>
      <c r="MH47" s="133"/>
      <c r="MI47" s="133"/>
      <c r="MJ47" s="133"/>
      <c r="MK47" s="133"/>
      <c r="ML47" s="133"/>
      <c r="MM47" s="133"/>
      <c r="MN47" s="133"/>
      <c r="MO47" s="133"/>
      <c r="MP47" s="133"/>
      <c r="MQ47" s="133"/>
      <c r="MR47" s="133"/>
      <c r="MS47" s="133"/>
      <c r="MT47" s="133"/>
      <c r="MU47" s="133"/>
      <c r="MV47" s="133"/>
      <c r="MW47" s="133"/>
      <c r="MX47" s="133"/>
      <c r="MY47" s="133"/>
      <c r="MZ47" s="133"/>
      <c r="NA47" s="133"/>
      <c r="NB47" s="133"/>
      <c r="NC47" s="133"/>
      <c r="ND47" s="133"/>
      <c r="NE47" s="133"/>
      <c r="NF47" s="133"/>
      <c r="NG47" s="133"/>
      <c r="NH47" s="133"/>
      <c r="NI47" s="133"/>
      <c r="NJ47" s="133"/>
      <c r="NK47" s="133"/>
      <c r="NL47" s="133"/>
      <c r="NM47" s="133"/>
      <c r="NN47" s="133"/>
      <c r="NO47" s="133"/>
      <c r="NP47" s="133"/>
      <c r="NQ47" s="133"/>
      <c r="NR47" s="133"/>
      <c r="NS47" s="133"/>
      <c r="NT47" s="133"/>
      <c r="NU47" s="133"/>
      <c r="NV47" s="133"/>
      <c r="NW47" s="133"/>
      <c r="NX47" s="133"/>
      <c r="NY47" s="133"/>
      <c r="NZ47" s="133"/>
      <c r="OA47" s="133"/>
      <c r="OB47" s="133"/>
      <c r="OC47" s="133"/>
      <c r="OD47" s="133"/>
      <c r="OE47" s="133"/>
      <c r="OF47" s="133"/>
      <c r="OG47" s="133"/>
      <c r="OH47" s="133"/>
      <c r="OI47" s="133"/>
      <c r="OJ47" s="133"/>
      <c r="OK47" s="133"/>
      <c r="OL47" s="133"/>
      <c r="OM47" s="133"/>
      <c r="ON47" s="133"/>
      <c r="OO47" s="133"/>
      <c r="OP47" s="133"/>
      <c r="OQ47" s="133"/>
      <c r="OR47" s="133"/>
      <c r="OS47" s="133"/>
      <c r="OT47" s="133"/>
      <c r="OU47" s="133"/>
      <c r="OV47" s="133"/>
      <c r="OW47" s="133"/>
      <c r="OX47" s="133"/>
      <c r="OY47" s="133"/>
      <c r="OZ47" s="133"/>
      <c r="PA47" s="133"/>
      <c r="PB47" s="133"/>
      <c r="PC47" s="133"/>
      <c r="PD47" s="133"/>
      <c r="PE47" s="133"/>
      <c r="PF47" s="133"/>
      <c r="PG47" s="133"/>
      <c r="PH47" s="133"/>
      <c r="PI47" s="133"/>
      <c r="PJ47" s="133"/>
      <c r="PK47" s="133"/>
      <c r="PL47" s="133"/>
      <c r="PM47" s="133"/>
      <c r="PN47" s="133"/>
      <c r="PO47" s="133"/>
      <c r="PP47" s="133"/>
      <c r="PQ47" s="133"/>
      <c r="PR47" s="133"/>
      <c r="PS47" s="133"/>
      <c r="PT47" s="133"/>
      <c r="PU47" s="133"/>
      <c r="PV47" s="133"/>
      <c r="PW47" s="133"/>
      <c r="PX47" s="133"/>
      <c r="PY47" s="133"/>
      <c r="PZ47" s="133"/>
      <c r="QA47" s="133"/>
      <c r="QB47" s="133"/>
      <c r="QC47" s="133"/>
      <c r="QD47" s="133"/>
      <c r="QE47" s="133"/>
      <c r="QF47" s="133"/>
      <c r="QG47" s="133"/>
      <c r="QH47" s="133"/>
      <c r="QI47" s="133"/>
      <c r="QJ47" s="133"/>
      <c r="QK47" s="133"/>
      <c r="QL47" s="133"/>
      <c r="QM47" s="133"/>
      <c r="QN47" s="133"/>
      <c r="QO47" s="133"/>
      <c r="QP47" s="133"/>
      <c r="QQ47" s="133"/>
      <c r="QR47" s="133"/>
      <c r="QS47" s="133"/>
      <c r="QT47" s="133"/>
      <c r="QU47" s="133"/>
      <c r="QV47" s="133"/>
      <c r="QW47" s="133"/>
      <c r="QX47" s="133"/>
      <c r="QY47" s="133"/>
      <c r="QZ47" s="133"/>
      <c r="RA47" s="133"/>
      <c r="RB47" s="133"/>
      <c r="RC47" s="133"/>
      <c r="RD47" s="133"/>
      <c r="RE47" s="133"/>
      <c r="RF47" s="133"/>
      <c r="RG47" s="133"/>
      <c r="RH47" s="133"/>
      <c r="RI47" s="133"/>
      <c r="RJ47" s="133"/>
      <c r="RK47" s="133"/>
      <c r="RL47" s="133"/>
      <c r="RM47" s="133"/>
      <c r="RN47" s="133"/>
      <c r="RO47" s="133"/>
      <c r="RP47" s="133"/>
      <c r="RQ47" s="133"/>
      <c r="RR47" s="133"/>
      <c r="RS47" s="133"/>
      <c r="RT47" s="133"/>
      <c r="RU47" s="133"/>
      <c r="RV47" s="133"/>
      <c r="RW47" s="133"/>
      <c r="RX47" s="133"/>
      <c r="RY47" s="133"/>
      <c r="RZ47" s="133"/>
      <c r="SA47" s="133"/>
      <c r="SB47" s="133"/>
      <c r="SC47" s="133"/>
      <c r="SD47" s="133"/>
      <c r="SE47" s="133"/>
      <c r="SF47" s="133"/>
      <c r="SG47" s="133"/>
      <c r="SH47" s="133"/>
      <c r="SI47" s="133"/>
      <c r="SJ47" s="133"/>
      <c r="SK47" s="133"/>
      <c r="SL47" s="133"/>
      <c r="SM47" s="133"/>
      <c r="SN47" s="133"/>
      <c r="SO47" s="133"/>
      <c r="SP47" s="133"/>
      <c r="SQ47" s="133"/>
      <c r="SR47" s="133"/>
      <c r="SS47" s="133"/>
      <c r="ST47" s="133"/>
      <c r="SU47" s="133"/>
      <c r="SV47" s="133"/>
      <c r="SW47" s="133"/>
      <c r="SX47" s="133"/>
      <c r="SY47" s="133"/>
      <c r="SZ47" s="133"/>
      <c r="TA47" s="133"/>
      <c r="TB47" s="133"/>
      <c r="TC47" s="133"/>
      <c r="TD47" s="133"/>
      <c r="TE47" s="133"/>
      <c r="TF47" s="133"/>
      <c r="TG47" s="133"/>
      <c r="TH47" s="133"/>
      <c r="TI47" s="133"/>
      <c r="TJ47" s="133"/>
      <c r="TK47" s="133"/>
      <c r="TL47" s="133"/>
      <c r="TM47" s="133"/>
      <c r="TN47" s="133"/>
      <c r="TO47" s="133"/>
      <c r="TP47" s="133"/>
      <c r="TQ47" s="133"/>
      <c r="TR47" s="133"/>
      <c r="TS47" s="133"/>
      <c r="TT47" s="133"/>
      <c r="TU47" s="133"/>
      <c r="TV47" s="133"/>
      <c r="TW47" s="133"/>
      <c r="TX47" s="133"/>
      <c r="TY47" s="133"/>
      <c r="TZ47" s="133"/>
      <c r="UA47" s="133"/>
      <c r="UB47" s="133"/>
      <c r="UC47" s="133"/>
      <c r="UD47" s="133"/>
      <c r="UE47" s="133"/>
      <c r="UF47" s="133"/>
      <c r="UG47" s="133"/>
      <c r="UH47" s="133"/>
      <c r="UI47" s="133"/>
      <c r="UJ47" s="133"/>
      <c r="UK47" s="133"/>
      <c r="UL47" s="133"/>
      <c r="UM47" s="133"/>
      <c r="UN47" s="133"/>
      <c r="UO47" s="133"/>
      <c r="UP47" s="133"/>
      <c r="UQ47" s="133"/>
      <c r="UR47" s="133"/>
      <c r="US47" s="133"/>
      <c r="UT47" s="133"/>
      <c r="UU47" s="133"/>
      <c r="UV47" s="133"/>
      <c r="UW47" s="133"/>
      <c r="UX47" s="133"/>
      <c r="UY47" s="133"/>
      <c r="UZ47" s="133"/>
      <c r="VA47" s="133"/>
      <c r="VB47" s="133"/>
      <c r="VC47" s="133"/>
      <c r="VD47" s="133"/>
      <c r="VE47" s="133"/>
      <c r="VF47" s="133"/>
      <c r="VG47" s="133"/>
      <c r="VH47" s="133"/>
      <c r="VI47" s="133"/>
      <c r="VJ47" s="133"/>
      <c r="VK47" s="133"/>
      <c r="VL47" s="133"/>
      <c r="VM47" s="133"/>
      <c r="VN47" s="133"/>
      <c r="VO47" s="133"/>
      <c r="VP47" s="133"/>
      <c r="VQ47" s="133"/>
      <c r="VR47" s="133"/>
      <c r="VS47" s="133"/>
      <c r="VT47" s="133"/>
      <c r="VU47" s="133"/>
      <c r="VV47" s="133"/>
      <c r="VW47" s="133"/>
      <c r="VX47" s="133"/>
      <c r="VY47" s="133"/>
      <c r="VZ47" s="133"/>
      <c r="WA47" s="133"/>
      <c r="WB47" s="133"/>
      <c r="WC47" s="133"/>
      <c r="WD47" s="133"/>
      <c r="WE47" s="133"/>
      <c r="WF47" s="133"/>
      <c r="WG47" s="133"/>
      <c r="WH47" s="133"/>
      <c r="WI47" s="133"/>
      <c r="WJ47" s="133"/>
      <c r="WK47" s="133"/>
      <c r="WL47" s="133"/>
      <c r="WM47" s="133"/>
      <c r="WN47" s="133"/>
      <c r="WO47" s="133"/>
      <c r="WP47" s="133"/>
      <c r="WQ47" s="133"/>
      <c r="WR47" s="133"/>
      <c r="WS47" s="133"/>
      <c r="WT47" s="133"/>
      <c r="WU47" s="133"/>
      <c r="WV47" s="133"/>
      <c r="WW47" s="133"/>
      <c r="WX47" s="133"/>
      <c r="WY47" s="133"/>
      <c r="WZ47" s="133"/>
      <c r="XA47" s="133"/>
      <c r="XB47" s="133"/>
      <c r="XC47" s="133"/>
      <c r="XD47" s="133"/>
      <c r="XE47" s="133"/>
      <c r="XF47" s="133"/>
      <c r="XG47" s="133"/>
      <c r="XH47" s="133"/>
      <c r="XI47" s="133"/>
      <c r="XJ47" s="133"/>
      <c r="XK47" s="133"/>
      <c r="XL47" s="133"/>
      <c r="XM47" s="133"/>
      <c r="XN47" s="133"/>
      <c r="XO47" s="133"/>
      <c r="XP47" s="133"/>
      <c r="XQ47" s="133"/>
      <c r="XR47" s="133"/>
      <c r="XS47" s="133"/>
      <c r="XT47" s="133"/>
      <c r="XU47" s="133"/>
      <c r="XV47" s="133"/>
      <c r="XW47" s="133"/>
      <c r="XX47" s="133"/>
      <c r="XY47" s="133"/>
      <c r="XZ47" s="133"/>
      <c r="YA47" s="133"/>
      <c r="YB47" s="133"/>
      <c r="YC47" s="133"/>
      <c r="YD47" s="133"/>
      <c r="YE47" s="133"/>
      <c r="YF47" s="133"/>
      <c r="YG47" s="133"/>
      <c r="YH47" s="133"/>
      <c r="YI47" s="133"/>
      <c r="YJ47" s="133"/>
      <c r="YK47" s="133"/>
      <c r="YL47" s="133"/>
      <c r="YM47" s="133"/>
      <c r="YN47" s="133"/>
      <c r="YO47" s="133"/>
      <c r="YP47" s="133"/>
      <c r="YQ47" s="133"/>
      <c r="YR47" s="133"/>
      <c r="YS47" s="133"/>
      <c r="YT47" s="133"/>
      <c r="YU47" s="133"/>
      <c r="YV47" s="133"/>
      <c r="YW47" s="133"/>
      <c r="YX47" s="133"/>
      <c r="YY47" s="133"/>
      <c r="YZ47" s="133"/>
      <c r="ZA47" s="133"/>
      <c r="ZB47" s="133"/>
      <c r="ZC47" s="133"/>
      <c r="ZD47" s="133"/>
      <c r="ZE47" s="133"/>
      <c r="ZF47" s="133"/>
      <c r="ZG47" s="133"/>
      <c r="ZH47" s="133"/>
      <c r="ZI47" s="133"/>
      <c r="ZJ47" s="133"/>
      <c r="ZK47" s="133"/>
      <c r="ZL47" s="133"/>
      <c r="ZM47" s="133"/>
      <c r="ZN47" s="133"/>
      <c r="ZO47" s="133"/>
      <c r="ZP47" s="133"/>
      <c r="ZQ47" s="133"/>
      <c r="ZR47" s="133"/>
      <c r="ZS47" s="133"/>
      <c r="ZT47" s="133"/>
      <c r="ZU47" s="133"/>
      <c r="ZV47" s="133"/>
      <c r="ZW47" s="133"/>
      <c r="ZX47" s="133"/>
      <c r="ZY47" s="133"/>
      <c r="ZZ47" s="133"/>
      <c r="AAA47" s="133"/>
      <c r="AAB47" s="133"/>
      <c r="AAC47" s="133"/>
      <c r="AAD47" s="133"/>
      <c r="AAE47" s="133"/>
      <c r="AAF47" s="133"/>
      <c r="AAG47" s="133"/>
      <c r="AAH47" s="133"/>
      <c r="AAI47" s="133"/>
      <c r="AAJ47" s="133"/>
      <c r="AAK47" s="133"/>
      <c r="AAL47" s="133"/>
      <c r="AAM47" s="133"/>
      <c r="AAN47" s="133"/>
      <c r="AAO47" s="133"/>
      <c r="AAP47" s="133"/>
      <c r="AAQ47" s="133"/>
      <c r="AAR47" s="133"/>
      <c r="AAS47" s="133"/>
      <c r="AAT47" s="133"/>
      <c r="AAU47" s="133"/>
      <c r="AAV47" s="133"/>
      <c r="AAW47" s="133"/>
      <c r="AAX47" s="133"/>
      <c r="AAY47" s="133"/>
      <c r="AAZ47" s="133"/>
      <c r="ABA47" s="133"/>
      <c r="ABB47" s="133"/>
      <c r="ABC47" s="133"/>
      <c r="ABD47" s="133"/>
      <c r="ABE47" s="133"/>
      <c r="ABF47" s="133"/>
      <c r="ABG47" s="133"/>
      <c r="ABH47" s="133"/>
      <c r="ABI47" s="133"/>
      <c r="ABJ47" s="133"/>
      <c r="ABK47" s="133"/>
      <c r="ABL47" s="133"/>
      <c r="ABM47" s="133"/>
      <c r="ABN47" s="133"/>
      <c r="ABO47" s="133"/>
      <c r="ABP47" s="133"/>
      <c r="ABQ47" s="133"/>
      <c r="ABR47" s="133"/>
      <c r="ABS47" s="133"/>
      <c r="ABT47" s="133"/>
      <c r="ABU47" s="133"/>
      <c r="ABV47" s="133"/>
      <c r="ABW47" s="133"/>
      <c r="ABX47" s="133"/>
      <c r="ABY47" s="133"/>
      <c r="ABZ47" s="133"/>
      <c r="ACA47" s="133"/>
      <c r="ACB47" s="133"/>
      <c r="ACC47" s="133"/>
      <c r="ACD47" s="133"/>
      <c r="ACE47" s="133"/>
      <c r="ACF47" s="133"/>
      <c r="ACG47" s="133"/>
      <c r="ACH47" s="133"/>
      <c r="ACI47" s="133"/>
      <c r="ACJ47" s="133"/>
      <c r="ACK47" s="133"/>
      <c r="ACL47" s="133"/>
      <c r="ACM47" s="133"/>
      <c r="ACN47" s="133"/>
      <c r="ACO47" s="133"/>
      <c r="ACP47" s="133"/>
      <c r="ACQ47" s="133"/>
      <c r="ACR47" s="133"/>
      <c r="ACS47" s="133"/>
      <c r="ACT47" s="133"/>
      <c r="ACU47" s="133"/>
      <c r="ACV47" s="133"/>
      <c r="ACW47" s="133"/>
      <c r="ACX47" s="133"/>
      <c r="ACY47" s="133"/>
      <c r="ACZ47" s="133"/>
      <c r="ADA47" s="133"/>
      <c r="ADB47" s="133"/>
      <c r="ADC47" s="133"/>
      <c r="ADD47" s="133"/>
      <c r="ADE47" s="133"/>
      <c r="ADF47" s="133"/>
      <c r="ADG47" s="133"/>
      <c r="ADH47" s="133"/>
      <c r="ADI47" s="133"/>
      <c r="ADJ47" s="133"/>
      <c r="ADK47" s="133"/>
      <c r="ADL47" s="133"/>
      <c r="ADM47" s="133"/>
      <c r="ADN47" s="133"/>
      <c r="ADO47" s="133"/>
      <c r="ADP47" s="133"/>
      <c r="ADQ47" s="133"/>
      <c r="ADR47" s="133"/>
      <c r="ADS47" s="133"/>
      <c r="ADT47" s="133"/>
      <c r="ADU47" s="133"/>
      <c r="ADV47" s="133"/>
      <c r="ADW47" s="133"/>
      <c r="ADX47" s="133"/>
      <c r="ADY47" s="133"/>
      <c r="ADZ47" s="133"/>
      <c r="AEA47" s="133"/>
      <c r="AEB47" s="133"/>
      <c r="AEC47" s="133"/>
      <c r="AED47" s="133"/>
      <c r="AEE47" s="133"/>
      <c r="AEF47" s="133"/>
      <c r="AEG47" s="133"/>
      <c r="AEH47" s="133"/>
      <c r="AEI47" s="133"/>
      <c r="AEJ47" s="133"/>
      <c r="AEK47" s="133"/>
      <c r="AEL47" s="133"/>
      <c r="AEM47" s="133"/>
      <c r="AEN47" s="133"/>
      <c r="AEO47" s="133"/>
      <c r="AEP47" s="133"/>
      <c r="AEQ47" s="133"/>
      <c r="AER47" s="133"/>
      <c r="AES47" s="133"/>
      <c r="AET47" s="133"/>
      <c r="AEU47" s="133"/>
      <c r="AEV47" s="133"/>
      <c r="AEW47" s="133"/>
      <c r="AEX47" s="133"/>
      <c r="AEY47" s="133"/>
      <c r="AEZ47" s="133"/>
      <c r="AFA47" s="133"/>
      <c r="AFB47" s="133"/>
      <c r="AFC47" s="133"/>
      <c r="AFD47" s="133"/>
      <c r="AFE47" s="133"/>
      <c r="AFF47" s="133"/>
      <c r="AFG47" s="133"/>
      <c r="AFH47" s="133"/>
      <c r="AFI47" s="133"/>
      <c r="AFJ47" s="133"/>
      <c r="AFK47" s="133"/>
      <c r="AFL47" s="133"/>
      <c r="AFM47" s="133"/>
      <c r="AFN47" s="133"/>
      <c r="AFO47" s="133"/>
      <c r="AFP47" s="133"/>
      <c r="AFQ47" s="133"/>
      <c r="AFR47" s="133"/>
      <c r="AFS47" s="133"/>
      <c r="AFT47" s="133"/>
      <c r="AFU47" s="133"/>
      <c r="AFV47" s="133"/>
      <c r="AFW47" s="133"/>
      <c r="AFX47" s="133"/>
      <c r="AFY47" s="133"/>
      <c r="AFZ47" s="133"/>
      <c r="AGA47" s="133"/>
      <c r="AGB47" s="133"/>
      <c r="AGC47" s="133"/>
      <c r="AGD47" s="133"/>
      <c r="AGE47" s="133"/>
      <c r="AGF47" s="133"/>
      <c r="AGG47" s="133"/>
      <c r="AGH47" s="133"/>
      <c r="AGI47" s="133"/>
      <c r="AGJ47" s="133"/>
      <c r="AGK47" s="133"/>
      <c r="AGL47" s="133"/>
      <c r="AGM47" s="133"/>
      <c r="AGN47" s="133"/>
      <c r="AGO47" s="133"/>
      <c r="AGP47" s="133"/>
      <c r="AGQ47" s="133"/>
      <c r="AGR47" s="133"/>
      <c r="AGS47" s="133"/>
      <c r="AGT47" s="133"/>
      <c r="AGU47" s="133"/>
      <c r="AGV47" s="133"/>
      <c r="AGW47" s="133"/>
      <c r="AGX47" s="133"/>
      <c r="AGY47" s="133"/>
      <c r="AGZ47" s="133"/>
      <c r="AHA47" s="133"/>
      <c r="AHB47" s="133"/>
      <c r="AHC47" s="133"/>
      <c r="AHD47" s="133"/>
      <c r="AHE47" s="133"/>
      <c r="AHF47" s="133"/>
      <c r="AHG47" s="133"/>
      <c r="AHH47" s="133"/>
      <c r="AHI47" s="133"/>
      <c r="AHJ47" s="133"/>
      <c r="AHK47" s="133"/>
      <c r="AHL47" s="133"/>
      <c r="AHM47" s="133"/>
      <c r="AHN47" s="133"/>
      <c r="AHO47" s="133"/>
      <c r="AHP47" s="133"/>
      <c r="AHQ47" s="133"/>
      <c r="AHR47" s="133"/>
      <c r="AHS47" s="133"/>
      <c r="AHT47" s="133"/>
      <c r="AHU47" s="133"/>
      <c r="AHV47" s="133"/>
      <c r="AHW47" s="133"/>
      <c r="AHX47" s="133"/>
      <c r="AHY47" s="133"/>
      <c r="AHZ47" s="133"/>
      <c r="AIA47" s="133"/>
      <c r="AIB47" s="133"/>
      <c r="AIC47" s="133"/>
      <c r="AID47" s="133"/>
      <c r="AIE47" s="133"/>
      <c r="AIF47" s="133"/>
      <c r="AIG47" s="133"/>
      <c r="AIH47" s="133"/>
      <c r="AII47" s="133"/>
      <c r="AIJ47" s="133"/>
      <c r="AIK47" s="133"/>
      <c r="AIL47" s="133"/>
      <c r="AIM47" s="133"/>
      <c r="AIN47" s="133"/>
      <c r="AIO47" s="133"/>
      <c r="AIP47" s="133"/>
      <c r="AIQ47" s="133"/>
      <c r="AIR47" s="133"/>
      <c r="AIS47" s="133"/>
      <c r="AIT47" s="133"/>
      <c r="AIU47" s="133"/>
      <c r="AIV47" s="133"/>
      <c r="AIW47" s="133"/>
      <c r="AIX47" s="133"/>
      <c r="AIY47" s="133"/>
      <c r="AIZ47" s="133"/>
      <c r="AJA47" s="133"/>
      <c r="AJB47" s="133"/>
      <c r="AJC47" s="133"/>
      <c r="AJD47" s="133"/>
      <c r="AJE47" s="133"/>
      <c r="AJF47" s="133"/>
      <c r="AJG47" s="133"/>
      <c r="AJH47" s="133"/>
      <c r="AJI47" s="133"/>
      <c r="AJJ47" s="133"/>
      <c r="AJK47" s="133"/>
      <c r="AJL47" s="133"/>
      <c r="AJM47" s="133"/>
      <c r="AJN47" s="133"/>
      <c r="AJO47" s="133"/>
      <c r="AJP47" s="133"/>
      <c r="AJQ47" s="133"/>
      <c r="AJR47" s="133"/>
      <c r="AJS47" s="133"/>
      <c r="AJT47" s="133"/>
      <c r="AJU47" s="133"/>
      <c r="AJV47" s="133"/>
      <c r="AJW47" s="133"/>
      <c r="AJX47" s="133"/>
      <c r="AJY47" s="133"/>
      <c r="AJZ47" s="133"/>
      <c r="AKA47" s="133"/>
      <c r="AKB47" s="133"/>
      <c r="AKC47" s="133"/>
      <c r="AKD47" s="133"/>
      <c r="AKE47" s="133"/>
      <c r="AKF47" s="133"/>
      <c r="AKG47" s="133"/>
      <c r="AKH47" s="133"/>
      <c r="AKI47" s="133"/>
      <c r="AKJ47" s="133"/>
      <c r="AKK47" s="133"/>
      <c r="AKL47" s="133"/>
      <c r="AKM47" s="133"/>
      <c r="AKN47" s="133"/>
      <c r="AKO47" s="133"/>
      <c r="AKP47" s="133"/>
      <c r="AKQ47" s="133"/>
      <c r="AKR47" s="133"/>
      <c r="AKS47" s="133"/>
      <c r="AKT47" s="133"/>
      <c r="AKU47" s="133"/>
      <c r="AKV47" s="133"/>
      <c r="AKW47" s="133"/>
      <c r="AKX47" s="133"/>
      <c r="AKY47" s="133"/>
      <c r="AKZ47" s="133"/>
      <c r="ALA47" s="133"/>
      <c r="ALB47" s="133"/>
      <c r="ALC47" s="133"/>
      <c r="ALD47" s="133"/>
      <c r="ALE47" s="133"/>
      <c r="ALF47" s="133"/>
      <c r="ALG47" s="133"/>
      <c r="ALH47" s="133"/>
      <c r="ALI47" s="133"/>
      <c r="ALJ47" s="133"/>
      <c r="ALK47" s="133"/>
      <c r="ALL47" s="133"/>
      <c r="ALM47" s="133"/>
      <c r="ALN47" s="133"/>
      <c r="ALO47" s="133"/>
      <c r="ALP47" s="133"/>
      <c r="ALQ47" s="133"/>
      <c r="ALR47" s="133"/>
      <c r="ALS47" s="133"/>
      <c r="ALT47" s="133"/>
      <c r="ALU47" s="133"/>
      <c r="ALV47" s="133"/>
      <c r="ALW47" s="133"/>
      <c r="ALX47" s="133"/>
      <c r="ALY47" s="133"/>
      <c r="ALZ47" s="133"/>
    </row>
    <row r="48" spans="1:1020" s="128" customFormat="1">
      <c r="A48" s="256"/>
      <c r="B48" s="258"/>
      <c r="C48" s="186">
        <f>SUM(D48:R48)</f>
        <v>1</v>
      </c>
      <c r="D48" s="134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5">
        <v>0</v>
      </c>
      <c r="L48" s="136">
        <v>0.5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7">
        <v>0.5</v>
      </c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F48" s="133"/>
      <c r="FG48" s="133"/>
      <c r="FH48" s="133"/>
      <c r="FI48" s="133"/>
      <c r="FJ48" s="133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GV48" s="133"/>
      <c r="GW48" s="133"/>
      <c r="GX48" s="133"/>
      <c r="GY48" s="133"/>
      <c r="GZ48" s="133"/>
      <c r="HA48" s="133"/>
      <c r="HB48" s="133"/>
      <c r="HC48" s="133"/>
      <c r="HD48" s="133"/>
      <c r="HE48" s="133"/>
      <c r="HF48" s="133"/>
      <c r="HG48" s="133"/>
      <c r="HH48" s="133"/>
      <c r="HI48" s="133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L48" s="133"/>
      <c r="IM48" s="133"/>
      <c r="IN48" s="133"/>
      <c r="IO48" s="133"/>
      <c r="IP48" s="133"/>
      <c r="IQ48" s="133"/>
      <c r="IR48" s="133"/>
      <c r="IS48" s="133"/>
      <c r="IT48" s="133"/>
      <c r="IU48" s="133"/>
      <c r="IV48" s="133"/>
      <c r="IW48" s="133"/>
      <c r="IX48" s="133"/>
      <c r="IY48" s="133"/>
      <c r="IZ48" s="133"/>
      <c r="JA48" s="133"/>
      <c r="JB48" s="133"/>
      <c r="JC48" s="133"/>
      <c r="JD48" s="133"/>
      <c r="JE48" s="133"/>
      <c r="JF48" s="133"/>
      <c r="JG48" s="133"/>
      <c r="JH48" s="133"/>
      <c r="JI48" s="133"/>
      <c r="JJ48" s="133"/>
      <c r="JK48" s="133"/>
      <c r="JL48" s="133"/>
      <c r="JM48" s="133"/>
      <c r="JN48" s="133"/>
      <c r="JO48" s="133"/>
      <c r="JP48" s="133"/>
      <c r="JQ48" s="133"/>
      <c r="JR48" s="133"/>
      <c r="JS48" s="133"/>
      <c r="JT48" s="133"/>
      <c r="JU48" s="133"/>
      <c r="JV48" s="133"/>
      <c r="JW48" s="133"/>
      <c r="JX48" s="133"/>
      <c r="JY48" s="133"/>
      <c r="JZ48" s="133"/>
      <c r="KA48" s="133"/>
      <c r="KB48" s="133"/>
      <c r="KC48" s="133"/>
      <c r="KD48" s="133"/>
      <c r="KE48" s="133"/>
      <c r="KF48" s="133"/>
      <c r="KG48" s="133"/>
      <c r="KH48" s="133"/>
      <c r="KI48" s="133"/>
      <c r="KJ48" s="133"/>
      <c r="KK48" s="133"/>
      <c r="KL48" s="133"/>
      <c r="KM48" s="133"/>
      <c r="KN48" s="133"/>
      <c r="KO48" s="133"/>
      <c r="KP48" s="133"/>
      <c r="KQ48" s="133"/>
      <c r="KR48" s="133"/>
      <c r="KS48" s="133"/>
      <c r="KT48" s="133"/>
      <c r="KU48" s="133"/>
      <c r="KV48" s="133"/>
      <c r="KW48" s="133"/>
      <c r="KX48" s="133"/>
      <c r="KY48" s="133"/>
      <c r="KZ48" s="133"/>
      <c r="LA48" s="133"/>
      <c r="LB48" s="133"/>
      <c r="LC48" s="133"/>
      <c r="LD48" s="133"/>
      <c r="LE48" s="133"/>
      <c r="LF48" s="133"/>
      <c r="LG48" s="133"/>
      <c r="LH48" s="133"/>
      <c r="LI48" s="133"/>
      <c r="LJ48" s="133"/>
      <c r="LK48" s="133"/>
      <c r="LL48" s="133"/>
      <c r="LM48" s="133"/>
      <c r="LN48" s="133"/>
      <c r="LO48" s="133"/>
      <c r="LP48" s="133"/>
      <c r="LQ48" s="133"/>
      <c r="LR48" s="133"/>
      <c r="LS48" s="133"/>
      <c r="LT48" s="133"/>
      <c r="LU48" s="133"/>
      <c r="LV48" s="133"/>
      <c r="LW48" s="133"/>
      <c r="LX48" s="133"/>
      <c r="LY48" s="133"/>
      <c r="LZ48" s="133"/>
      <c r="MA48" s="133"/>
      <c r="MB48" s="133"/>
      <c r="MC48" s="133"/>
      <c r="MD48" s="133"/>
      <c r="ME48" s="133"/>
      <c r="MF48" s="133"/>
      <c r="MG48" s="133"/>
      <c r="MH48" s="133"/>
      <c r="MI48" s="133"/>
      <c r="MJ48" s="133"/>
      <c r="MK48" s="133"/>
      <c r="ML48" s="133"/>
      <c r="MM48" s="133"/>
      <c r="MN48" s="133"/>
      <c r="MO48" s="133"/>
      <c r="MP48" s="133"/>
      <c r="MQ48" s="133"/>
      <c r="MR48" s="133"/>
      <c r="MS48" s="133"/>
      <c r="MT48" s="133"/>
      <c r="MU48" s="133"/>
      <c r="MV48" s="133"/>
      <c r="MW48" s="133"/>
      <c r="MX48" s="133"/>
      <c r="MY48" s="133"/>
      <c r="MZ48" s="133"/>
      <c r="NA48" s="133"/>
      <c r="NB48" s="133"/>
      <c r="NC48" s="133"/>
      <c r="ND48" s="133"/>
      <c r="NE48" s="133"/>
      <c r="NF48" s="133"/>
      <c r="NG48" s="133"/>
      <c r="NH48" s="133"/>
      <c r="NI48" s="133"/>
      <c r="NJ48" s="133"/>
      <c r="NK48" s="133"/>
      <c r="NL48" s="133"/>
      <c r="NM48" s="133"/>
      <c r="NN48" s="133"/>
      <c r="NO48" s="133"/>
      <c r="NP48" s="133"/>
      <c r="NQ48" s="133"/>
      <c r="NR48" s="133"/>
      <c r="NS48" s="133"/>
      <c r="NT48" s="133"/>
      <c r="NU48" s="133"/>
      <c r="NV48" s="133"/>
      <c r="NW48" s="133"/>
      <c r="NX48" s="133"/>
      <c r="NY48" s="133"/>
      <c r="NZ48" s="133"/>
      <c r="OA48" s="133"/>
      <c r="OB48" s="133"/>
      <c r="OC48" s="133"/>
      <c r="OD48" s="133"/>
      <c r="OE48" s="133"/>
      <c r="OF48" s="133"/>
      <c r="OG48" s="133"/>
      <c r="OH48" s="133"/>
      <c r="OI48" s="133"/>
      <c r="OJ48" s="133"/>
      <c r="OK48" s="133"/>
      <c r="OL48" s="133"/>
      <c r="OM48" s="133"/>
      <c r="ON48" s="133"/>
      <c r="OO48" s="133"/>
      <c r="OP48" s="133"/>
      <c r="OQ48" s="133"/>
      <c r="OR48" s="133"/>
      <c r="OS48" s="133"/>
      <c r="OT48" s="133"/>
      <c r="OU48" s="133"/>
      <c r="OV48" s="133"/>
      <c r="OW48" s="133"/>
      <c r="OX48" s="133"/>
      <c r="OY48" s="133"/>
      <c r="OZ48" s="133"/>
      <c r="PA48" s="133"/>
      <c r="PB48" s="133"/>
      <c r="PC48" s="133"/>
      <c r="PD48" s="133"/>
      <c r="PE48" s="133"/>
      <c r="PF48" s="133"/>
      <c r="PG48" s="133"/>
      <c r="PH48" s="133"/>
      <c r="PI48" s="133"/>
      <c r="PJ48" s="133"/>
      <c r="PK48" s="133"/>
      <c r="PL48" s="133"/>
      <c r="PM48" s="133"/>
      <c r="PN48" s="133"/>
      <c r="PO48" s="133"/>
      <c r="PP48" s="133"/>
      <c r="PQ48" s="133"/>
      <c r="PR48" s="133"/>
      <c r="PS48" s="133"/>
      <c r="PT48" s="133"/>
      <c r="PU48" s="133"/>
      <c r="PV48" s="133"/>
      <c r="PW48" s="133"/>
      <c r="PX48" s="133"/>
      <c r="PY48" s="133"/>
      <c r="PZ48" s="133"/>
      <c r="QA48" s="133"/>
      <c r="QB48" s="133"/>
      <c r="QC48" s="133"/>
      <c r="QD48" s="133"/>
      <c r="QE48" s="133"/>
      <c r="QF48" s="133"/>
      <c r="QG48" s="133"/>
      <c r="QH48" s="133"/>
      <c r="QI48" s="133"/>
      <c r="QJ48" s="133"/>
      <c r="QK48" s="133"/>
      <c r="QL48" s="133"/>
      <c r="QM48" s="133"/>
      <c r="QN48" s="133"/>
      <c r="QO48" s="133"/>
      <c r="QP48" s="133"/>
      <c r="QQ48" s="133"/>
      <c r="QR48" s="133"/>
      <c r="QS48" s="133"/>
      <c r="QT48" s="133"/>
      <c r="QU48" s="133"/>
      <c r="QV48" s="133"/>
      <c r="QW48" s="133"/>
      <c r="QX48" s="133"/>
      <c r="QY48" s="133"/>
      <c r="QZ48" s="133"/>
      <c r="RA48" s="133"/>
      <c r="RB48" s="133"/>
      <c r="RC48" s="133"/>
      <c r="RD48" s="133"/>
      <c r="RE48" s="133"/>
      <c r="RF48" s="133"/>
      <c r="RG48" s="133"/>
      <c r="RH48" s="133"/>
      <c r="RI48" s="133"/>
      <c r="RJ48" s="133"/>
      <c r="RK48" s="133"/>
      <c r="RL48" s="133"/>
      <c r="RM48" s="133"/>
      <c r="RN48" s="133"/>
      <c r="RO48" s="133"/>
      <c r="RP48" s="133"/>
      <c r="RQ48" s="133"/>
      <c r="RR48" s="133"/>
      <c r="RS48" s="133"/>
      <c r="RT48" s="133"/>
      <c r="RU48" s="133"/>
      <c r="RV48" s="133"/>
      <c r="RW48" s="133"/>
      <c r="RX48" s="133"/>
      <c r="RY48" s="133"/>
      <c r="RZ48" s="133"/>
      <c r="SA48" s="133"/>
      <c r="SB48" s="133"/>
      <c r="SC48" s="133"/>
      <c r="SD48" s="133"/>
      <c r="SE48" s="133"/>
      <c r="SF48" s="133"/>
      <c r="SG48" s="133"/>
      <c r="SH48" s="133"/>
      <c r="SI48" s="133"/>
      <c r="SJ48" s="133"/>
      <c r="SK48" s="133"/>
      <c r="SL48" s="133"/>
      <c r="SM48" s="133"/>
      <c r="SN48" s="133"/>
      <c r="SO48" s="133"/>
      <c r="SP48" s="133"/>
      <c r="SQ48" s="133"/>
      <c r="SR48" s="133"/>
      <c r="SS48" s="133"/>
      <c r="ST48" s="133"/>
      <c r="SU48" s="133"/>
      <c r="SV48" s="133"/>
      <c r="SW48" s="133"/>
      <c r="SX48" s="133"/>
      <c r="SY48" s="133"/>
      <c r="SZ48" s="133"/>
      <c r="TA48" s="133"/>
      <c r="TB48" s="133"/>
      <c r="TC48" s="133"/>
      <c r="TD48" s="133"/>
      <c r="TE48" s="133"/>
      <c r="TF48" s="133"/>
      <c r="TG48" s="133"/>
      <c r="TH48" s="133"/>
      <c r="TI48" s="133"/>
      <c r="TJ48" s="133"/>
      <c r="TK48" s="133"/>
      <c r="TL48" s="133"/>
      <c r="TM48" s="133"/>
      <c r="TN48" s="133"/>
      <c r="TO48" s="133"/>
      <c r="TP48" s="133"/>
      <c r="TQ48" s="133"/>
      <c r="TR48" s="133"/>
      <c r="TS48" s="133"/>
      <c r="TT48" s="133"/>
      <c r="TU48" s="133"/>
      <c r="TV48" s="133"/>
      <c r="TW48" s="133"/>
      <c r="TX48" s="133"/>
      <c r="TY48" s="133"/>
      <c r="TZ48" s="133"/>
      <c r="UA48" s="133"/>
      <c r="UB48" s="133"/>
      <c r="UC48" s="133"/>
      <c r="UD48" s="133"/>
      <c r="UE48" s="133"/>
      <c r="UF48" s="133"/>
      <c r="UG48" s="133"/>
      <c r="UH48" s="133"/>
      <c r="UI48" s="133"/>
      <c r="UJ48" s="133"/>
      <c r="UK48" s="133"/>
      <c r="UL48" s="133"/>
      <c r="UM48" s="133"/>
      <c r="UN48" s="133"/>
      <c r="UO48" s="133"/>
      <c r="UP48" s="133"/>
      <c r="UQ48" s="133"/>
      <c r="UR48" s="133"/>
      <c r="US48" s="133"/>
      <c r="UT48" s="133"/>
      <c r="UU48" s="133"/>
      <c r="UV48" s="133"/>
      <c r="UW48" s="133"/>
      <c r="UX48" s="133"/>
      <c r="UY48" s="133"/>
      <c r="UZ48" s="133"/>
      <c r="VA48" s="133"/>
      <c r="VB48" s="133"/>
      <c r="VC48" s="133"/>
      <c r="VD48" s="133"/>
      <c r="VE48" s="133"/>
      <c r="VF48" s="133"/>
      <c r="VG48" s="133"/>
      <c r="VH48" s="133"/>
      <c r="VI48" s="133"/>
      <c r="VJ48" s="133"/>
      <c r="VK48" s="133"/>
      <c r="VL48" s="133"/>
      <c r="VM48" s="133"/>
      <c r="VN48" s="133"/>
      <c r="VO48" s="133"/>
      <c r="VP48" s="133"/>
      <c r="VQ48" s="133"/>
      <c r="VR48" s="133"/>
      <c r="VS48" s="133"/>
      <c r="VT48" s="133"/>
      <c r="VU48" s="133"/>
      <c r="VV48" s="133"/>
      <c r="VW48" s="133"/>
      <c r="VX48" s="133"/>
      <c r="VY48" s="133"/>
      <c r="VZ48" s="133"/>
      <c r="WA48" s="133"/>
      <c r="WB48" s="133"/>
      <c r="WC48" s="133"/>
      <c r="WD48" s="133"/>
      <c r="WE48" s="133"/>
      <c r="WF48" s="133"/>
      <c r="WG48" s="133"/>
      <c r="WH48" s="133"/>
      <c r="WI48" s="133"/>
      <c r="WJ48" s="133"/>
      <c r="WK48" s="133"/>
      <c r="WL48" s="133"/>
      <c r="WM48" s="133"/>
      <c r="WN48" s="133"/>
      <c r="WO48" s="133"/>
      <c r="WP48" s="133"/>
      <c r="WQ48" s="133"/>
      <c r="WR48" s="133"/>
      <c r="WS48" s="133"/>
      <c r="WT48" s="133"/>
      <c r="WU48" s="133"/>
      <c r="WV48" s="133"/>
      <c r="WW48" s="133"/>
      <c r="WX48" s="133"/>
      <c r="WY48" s="133"/>
      <c r="WZ48" s="133"/>
      <c r="XA48" s="133"/>
      <c r="XB48" s="133"/>
      <c r="XC48" s="133"/>
      <c r="XD48" s="133"/>
      <c r="XE48" s="133"/>
      <c r="XF48" s="133"/>
      <c r="XG48" s="133"/>
      <c r="XH48" s="133"/>
      <c r="XI48" s="133"/>
      <c r="XJ48" s="133"/>
      <c r="XK48" s="133"/>
      <c r="XL48" s="133"/>
      <c r="XM48" s="133"/>
      <c r="XN48" s="133"/>
      <c r="XO48" s="133"/>
      <c r="XP48" s="133"/>
      <c r="XQ48" s="133"/>
      <c r="XR48" s="133"/>
      <c r="XS48" s="133"/>
      <c r="XT48" s="133"/>
      <c r="XU48" s="133"/>
      <c r="XV48" s="133"/>
      <c r="XW48" s="133"/>
      <c r="XX48" s="133"/>
      <c r="XY48" s="133"/>
      <c r="XZ48" s="133"/>
      <c r="YA48" s="133"/>
      <c r="YB48" s="133"/>
      <c r="YC48" s="133"/>
      <c r="YD48" s="133"/>
      <c r="YE48" s="133"/>
      <c r="YF48" s="133"/>
      <c r="YG48" s="133"/>
      <c r="YH48" s="133"/>
      <c r="YI48" s="133"/>
      <c r="YJ48" s="133"/>
      <c r="YK48" s="133"/>
      <c r="YL48" s="133"/>
      <c r="YM48" s="133"/>
      <c r="YN48" s="133"/>
      <c r="YO48" s="133"/>
      <c r="YP48" s="133"/>
      <c r="YQ48" s="133"/>
      <c r="YR48" s="133"/>
      <c r="YS48" s="133"/>
      <c r="YT48" s="133"/>
      <c r="YU48" s="133"/>
      <c r="YV48" s="133"/>
      <c r="YW48" s="133"/>
      <c r="YX48" s="133"/>
      <c r="YY48" s="133"/>
      <c r="YZ48" s="133"/>
      <c r="ZA48" s="133"/>
      <c r="ZB48" s="133"/>
      <c r="ZC48" s="133"/>
      <c r="ZD48" s="133"/>
      <c r="ZE48" s="133"/>
      <c r="ZF48" s="133"/>
      <c r="ZG48" s="133"/>
      <c r="ZH48" s="133"/>
      <c r="ZI48" s="133"/>
      <c r="ZJ48" s="133"/>
      <c r="ZK48" s="133"/>
      <c r="ZL48" s="133"/>
      <c r="ZM48" s="133"/>
      <c r="ZN48" s="133"/>
      <c r="ZO48" s="133"/>
      <c r="ZP48" s="133"/>
      <c r="ZQ48" s="133"/>
      <c r="ZR48" s="133"/>
      <c r="ZS48" s="133"/>
      <c r="ZT48" s="133"/>
      <c r="ZU48" s="133"/>
      <c r="ZV48" s="133"/>
      <c r="ZW48" s="133"/>
      <c r="ZX48" s="133"/>
      <c r="ZY48" s="133"/>
      <c r="ZZ48" s="133"/>
      <c r="AAA48" s="133"/>
      <c r="AAB48" s="133"/>
      <c r="AAC48" s="133"/>
      <c r="AAD48" s="133"/>
      <c r="AAE48" s="133"/>
      <c r="AAF48" s="133"/>
      <c r="AAG48" s="133"/>
      <c r="AAH48" s="133"/>
      <c r="AAI48" s="133"/>
      <c r="AAJ48" s="133"/>
      <c r="AAK48" s="133"/>
      <c r="AAL48" s="133"/>
      <c r="AAM48" s="133"/>
      <c r="AAN48" s="133"/>
      <c r="AAO48" s="133"/>
      <c r="AAP48" s="133"/>
      <c r="AAQ48" s="133"/>
      <c r="AAR48" s="133"/>
      <c r="AAS48" s="133"/>
      <c r="AAT48" s="133"/>
      <c r="AAU48" s="133"/>
      <c r="AAV48" s="133"/>
      <c r="AAW48" s="133"/>
      <c r="AAX48" s="133"/>
      <c r="AAY48" s="133"/>
      <c r="AAZ48" s="133"/>
      <c r="ABA48" s="133"/>
      <c r="ABB48" s="133"/>
      <c r="ABC48" s="133"/>
      <c r="ABD48" s="133"/>
      <c r="ABE48" s="133"/>
      <c r="ABF48" s="133"/>
      <c r="ABG48" s="133"/>
      <c r="ABH48" s="133"/>
      <c r="ABI48" s="133"/>
      <c r="ABJ48" s="133"/>
      <c r="ABK48" s="133"/>
      <c r="ABL48" s="133"/>
      <c r="ABM48" s="133"/>
      <c r="ABN48" s="133"/>
      <c r="ABO48" s="133"/>
      <c r="ABP48" s="133"/>
      <c r="ABQ48" s="133"/>
      <c r="ABR48" s="133"/>
      <c r="ABS48" s="133"/>
      <c r="ABT48" s="133"/>
      <c r="ABU48" s="133"/>
      <c r="ABV48" s="133"/>
      <c r="ABW48" s="133"/>
      <c r="ABX48" s="133"/>
      <c r="ABY48" s="133"/>
      <c r="ABZ48" s="133"/>
      <c r="ACA48" s="133"/>
      <c r="ACB48" s="133"/>
      <c r="ACC48" s="133"/>
      <c r="ACD48" s="133"/>
      <c r="ACE48" s="133"/>
      <c r="ACF48" s="133"/>
      <c r="ACG48" s="133"/>
      <c r="ACH48" s="133"/>
      <c r="ACI48" s="133"/>
      <c r="ACJ48" s="133"/>
      <c r="ACK48" s="133"/>
      <c r="ACL48" s="133"/>
      <c r="ACM48" s="133"/>
      <c r="ACN48" s="133"/>
      <c r="ACO48" s="133"/>
      <c r="ACP48" s="133"/>
      <c r="ACQ48" s="133"/>
      <c r="ACR48" s="133"/>
      <c r="ACS48" s="133"/>
      <c r="ACT48" s="133"/>
      <c r="ACU48" s="133"/>
      <c r="ACV48" s="133"/>
      <c r="ACW48" s="133"/>
      <c r="ACX48" s="133"/>
      <c r="ACY48" s="133"/>
      <c r="ACZ48" s="133"/>
      <c r="ADA48" s="133"/>
      <c r="ADB48" s="133"/>
      <c r="ADC48" s="133"/>
      <c r="ADD48" s="133"/>
      <c r="ADE48" s="133"/>
      <c r="ADF48" s="133"/>
      <c r="ADG48" s="133"/>
      <c r="ADH48" s="133"/>
      <c r="ADI48" s="133"/>
      <c r="ADJ48" s="133"/>
      <c r="ADK48" s="133"/>
      <c r="ADL48" s="133"/>
      <c r="ADM48" s="133"/>
      <c r="ADN48" s="133"/>
      <c r="ADO48" s="133"/>
      <c r="ADP48" s="133"/>
      <c r="ADQ48" s="133"/>
      <c r="ADR48" s="133"/>
      <c r="ADS48" s="133"/>
      <c r="ADT48" s="133"/>
      <c r="ADU48" s="133"/>
      <c r="ADV48" s="133"/>
      <c r="ADW48" s="133"/>
      <c r="ADX48" s="133"/>
      <c r="ADY48" s="133"/>
      <c r="ADZ48" s="133"/>
      <c r="AEA48" s="133"/>
      <c r="AEB48" s="133"/>
      <c r="AEC48" s="133"/>
      <c r="AED48" s="133"/>
      <c r="AEE48" s="133"/>
      <c r="AEF48" s="133"/>
      <c r="AEG48" s="133"/>
      <c r="AEH48" s="133"/>
      <c r="AEI48" s="133"/>
      <c r="AEJ48" s="133"/>
      <c r="AEK48" s="133"/>
      <c r="AEL48" s="133"/>
      <c r="AEM48" s="133"/>
      <c r="AEN48" s="133"/>
      <c r="AEO48" s="133"/>
      <c r="AEP48" s="133"/>
      <c r="AEQ48" s="133"/>
      <c r="AER48" s="133"/>
      <c r="AES48" s="133"/>
      <c r="AET48" s="133"/>
      <c r="AEU48" s="133"/>
      <c r="AEV48" s="133"/>
      <c r="AEW48" s="133"/>
      <c r="AEX48" s="133"/>
      <c r="AEY48" s="133"/>
      <c r="AEZ48" s="133"/>
      <c r="AFA48" s="133"/>
      <c r="AFB48" s="133"/>
      <c r="AFC48" s="133"/>
      <c r="AFD48" s="133"/>
      <c r="AFE48" s="133"/>
      <c r="AFF48" s="133"/>
      <c r="AFG48" s="133"/>
      <c r="AFH48" s="133"/>
      <c r="AFI48" s="133"/>
      <c r="AFJ48" s="133"/>
      <c r="AFK48" s="133"/>
      <c r="AFL48" s="133"/>
      <c r="AFM48" s="133"/>
      <c r="AFN48" s="133"/>
      <c r="AFO48" s="133"/>
      <c r="AFP48" s="133"/>
      <c r="AFQ48" s="133"/>
      <c r="AFR48" s="133"/>
      <c r="AFS48" s="133"/>
      <c r="AFT48" s="133"/>
      <c r="AFU48" s="133"/>
      <c r="AFV48" s="133"/>
      <c r="AFW48" s="133"/>
      <c r="AFX48" s="133"/>
      <c r="AFY48" s="133"/>
      <c r="AFZ48" s="133"/>
      <c r="AGA48" s="133"/>
      <c r="AGB48" s="133"/>
      <c r="AGC48" s="133"/>
      <c r="AGD48" s="133"/>
      <c r="AGE48" s="133"/>
      <c r="AGF48" s="133"/>
      <c r="AGG48" s="133"/>
      <c r="AGH48" s="133"/>
      <c r="AGI48" s="133"/>
      <c r="AGJ48" s="133"/>
      <c r="AGK48" s="133"/>
      <c r="AGL48" s="133"/>
      <c r="AGM48" s="133"/>
      <c r="AGN48" s="133"/>
      <c r="AGO48" s="133"/>
      <c r="AGP48" s="133"/>
      <c r="AGQ48" s="133"/>
      <c r="AGR48" s="133"/>
      <c r="AGS48" s="133"/>
      <c r="AGT48" s="133"/>
      <c r="AGU48" s="133"/>
      <c r="AGV48" s="133"/>
      <c r="AGW48" s="133"/>
      <c r="AGX48" s="133"/>
      <c r="AGY48" s="133"/>
      <c r="AGZ48" s="133"/>
      <c r="AHA48" s="133"/>
      <c r="AHB48" s="133"/>
      <c r="AHC48" s="133"/>
      <c r="AHD48" s="133"/>
      <c r="AHE48" s="133"/>
      <c r="AHF48" s="133"/>
      <c r="AHG48" s="133"/>
      <c r="AHH48" s="133"/>
      <c r="AHI48" s="133"/>
      <c r="AHJ48" s="133"/>
      <c r="AHK48" s="133"/>
      <c r="AHL48" s="133"/>
      <c r="AHM48" s="133"/>
      <c r="AHN48" s="133"/>
      <c r="AHO48" s="133"/>
      <c r="AHP48" s="133"/>
      <c r="AHQ48" s="133"/>
      <c r="AHR48" s="133"/>
      <c r="AHS48" s="133"/>
      <c r="AHT48" s="133"/>
      <c r="AHU48" s="133"/>
      <c r="AHV48" s="133"/>
      <c r="AHW48" s="133"/>
      <c r="AHX48" s="133"/>
      <c r="AHY48" s="133"/>
      <c r="AHZ48" s="133"/>
      <c r="AIA48" s="133"/>
      <c r="AIB48" s="133"/>
      <c r="AIC48" s="133"/>
      <c r="AID48" s="133"/>
      <c r="AIE48" s="133"/>
      <c r="AIF48" s="133"/>
      <c r="AIG48" s="133"/>
      <c r="AIH48" s="133"/>
      <c r="AII48" s="133"/>
      <c r="AIJ48" s="133"/>
      <c r="AIK48" s="133"/>
      <c r="AIL48" s="133"/>
      <c r="AIM48" s="133"/>
      <c r="AIN48" s="133"/>
      <c r="AIO48" s="133"/>
      <c r="AIP48" s="133"/>
      <c r="AIQ48" s="133"/>
      <c r="AIR48" s="133"/>
      <c r="AIS48" s="133"/>
      <c r="AIT48" s="133"/>
      <c r="AIU48" s="133"/>
      <c r="AIV48" s="133"/>
      <c r="AIW48" s="133"/>
      <c r="AIX48" s="133"/>
      <c r="AIY48" s="133"/>
      <c r="AIZ48" s="133"/>
      <c r="AJA48" s="133"/>
      <c r="AJB48" s="133"/>
      <c r="AJC48" s="133"/>
      <c r="AJD48" s="133"/>
      <c r="AJE48" s="133"/>
      <c r="AJF48" s="133"/>
      <c r="AJG48" s="133"/>
      <c r="AJH48" s="133"/>
      <c r="AJI48" s="133"/>
      <c r="AJJ48" s="133"/>
      <c r="AJK48" s="133"/>
      <c r="AJL48" s="133"/>
      <c r="AJM48" s="133"/>
      <c r="AJN48" s="133"/>
      <c r="AJO48" s="133"/>
      <c r="AJP48" s="133"/>
      <c r="AJQ48" s="133"/>
      <c r="AJR48" s="133"/>
      <c r="AJS48" s="133"/>
      <c r="AJT48" s="133"/>
      <c r="AJU48" s="133"/>
      <c r="AJV48" s="133"/>
      <c r="AJW48" s="133"/>
      <c r="AJX48" s="133"/>
      <c r="AJY48" s="133"/>
      <c r="AJZ48" s="133"/>
      <c r="AKA48" s="133"/>
      <c r="AKB48" s="133"/>
      <c r="AKC48" s="133"/>
      <c r="AKD48" s="133"/>
      <c r="AKE48" s="133"/>
      <c r="AKF48" s="133"/>
      <c r="AKG48" s="133"/>
      <c r="AKH48" s="133"/>
      <c r="AKI48" s="133"/>
      <c r="AKJ48" s="133"/>
      <c r="AKK48" s="133"/>
      <c r="AKL48" s="133"/>
      <c r="AKM48" s="133"/>
      <c r="AKN48" s="133"/>
      <c r="AKO48" s="133"/>
      <c r="AKP48" s="133"/>
      <c r="AKQ48" s="133"/>
      <c r="AKR48" s="133"/>
      <c r="AKS48" s="133"/>
      <c r="AKT48" s="133"/>
      <c r="AKU48" s="133"/>
      <c r="AKV48" s="133"/>
      <c r="AKW48" s="133"/>
      <c r="AKX48" s="133"/>
      <c r="AKY48" s="133"/>
      <c r="AKZ48" s="133"/>
      <c r="ALA48" s="133"/>
      <c r="ALB48" s="133"/>
      <c r="ALC48" s="133"/>
      <c r="ALD48" s="133"/>
      <c r="ALE48" s="133"/>
      <c r="ALF48" s="133"/>
      <c r="ALG48" s="133"/>
      <c r="ALH48" s="133"/>
      <c r="ALI48" s="133"/>
      <c r="ALJ48" s="133"/>
      <c r="ALK48" s="133"/>
      <c r="ALL48" s="133"/>
      <c r="ALM48" s="133"/>
      <c r="ALN48" s="133"/>
      <c r="ALO48" s="133"/>
      <c r="ALP48" s="133"/>
      <c r="ALQ48" s="133"/>
      <c r="ALR48" s="133"/>
      <c r="ALS48" s="133"/>
      <c r="ALT48" s="133"/>
      <c r="ALU48" s="133"/>
      <c r="ALV48" s="133"/>
      <c r="ALW48" s="133"/>
      <c r="ALX48" s="133"/>
      <c r="ALY48" s="133"/>
      <c r="ALZ48" s="133"/>
    </row>
    <row r="49" spans="1:1020" s="127" customFormat="1">
      <c r="A49" s="250">
        <v>23</v>
      </c>
      <c r="B49" s="253" t="s">
        <v>1403</v>
      </c>
      <c r="C49" s="187">
        <f>Orçamento!$N$655</f>
        <v>2244387.1375433784</v>
      </c>
      <c r="D49" s="145">
        <f t="shared" ref="D49:R49" si="20">$C49*D50</f>
        <v>0</v>
      </c>
      <c r="E49" s="146">
        <f t="shared" si="20"/>
        <v>0</v>
      </c>
      <c r="F49" s="146">
        <f t="shared" si="20"/>
        <v>0</v>
      </c>
      <c r="G49" s="146">
        <f t="shared" si="20"/>
        <v>0</v>
      </c>
      <c r="H49" s="146">
        <f t="shared" si="20"/>
        <v>0</v>
      </c>
      <c r="I49" s="139">
        <f t="shared" si="20"/>
        <v>448877.42750867573</v>
      </c>
      <c r="J49" s="139">
        <f t="shared" si="20"/>
        <v>448877.42750867573</v>
      </c>
      <c r="K49" s="139">
        <f t="shared" si="20"/>
        <v>112219.35687716893</v>
      </c>
      <c r="L49" s="146">
        <f t="shared" si="20"/>
        <v>0</v>
      </c>
      <c r="M49" s="146">
        <f t="shared" si="20"/>
        <v>0</v>
      </c>
      <c r="N49" s="146">
        <f t="shared" si="20"/>
        <v>0</v>
      </c>
      <c r="O49" s="146">
        <f t="shared" si="20"/>
        <v>0</v>
      </c>
      <c r="P49" s="139">
        <f t="shared" si="20"/>
        <v>448877.42750867573</v>
      </c>
      <c r="Q49" s="139">
        <f t="shared" si="20"/>
        <v>785535.49814018235</v>
      </c>
      <c r="R49" s="140">
        <f t="shared" si="20"/>
        <v>0</v>
      </c>
      <c r="AMA49" s="128"/>
      <c r="AMB49" s="128"/>
      <c r="AMC49" s="128"/>
      <c r="AMD49" s="128"/>
      <c r="AME49" s="128"/>
      <c r="AMF49" s="128"/>
    </row>
    <row r="50" spans="1:1020" s="127" customFormat="1">
      <c r="A50" s="250"/>
      <c r="B50" s="253"/>
      <c r="C50" s="186">
        <f>SUM(D50:R50)</f>
        <v>1</v>
      </c>
      <c r="D50" s="148">
        <v>0</v>
      </c>
      <c r="E50" s="149">
        <v>0</v>
      </c>
      <c r="F50" s="149">
        <v>0</v>
      </c>
      <c r="G50" s="149">
        <v>0</v>
      </c>
      <c r="H50" s="149">
        <v>0</v>
      </c>
      <c r="I50" s="136">
        <v>0.2</v>
      </c>
      <c r="J50" s="136">
        <v>0.2</v>
      </c>
      <c r="K50" s="136">
        <v>0.05</v>
      </c>
      <c r="L50" s="149">
        <v>0</v>
      </c>
      <c r="M50" s="149">
        <v>0</v>
      </c>
      <c r="N50" s="149">
        <v>0</v>
      </c>
      <c r="O50" s="149">
        <v>0</v>
      </c>
      <c r="P50" s="136">
        <v>0.2</v>
      </c>
      <c r="Q50" s="136">
        <v>0.35</v>
      </c>
      <c r="R50" s="150">
        <v>0</v>
      </c>
      <c r="AMA50" s="128"/>
      <c r="AMB50" s="128"/>
      <c r="AMC50" s="128"/>
      <c r="AMD50" s="128"/>
      <c r="AME50" s="128"/>
      <c r="AMF50" s="128"/>
    </row>
    <row r="51" spans="1:1020" s="128" customFormat="1">
      <c r="A51" s="256">
        <v>25</v>
      </c>
      <c r="B51" s="258" t="s">
        <v>1423</v>
      </c>
      <c r="C51" s="188">
        <f>Orçamento!$N$666</f>
        <v>592539.09933839238</v>
      </c>
      <c r="D51" s="151">
        <f t="shared" ref="D51:R51" si="21">$C51*D52</f>
        <v>0</v>
      </c>
      <c r="E51" s="142">
        <f t="shared" si="21"/>
        <v>0</v>
      </c>
      <c r="F51" s="142">
        <f t="shared" si="21"/>
        <v>0</v>
      </c>
      <c r="G51" s="142">
        <f t="shared" si="21"/>
        <v>0</v>
      </c>
      <c r="H51" s="142">
        <f t="shared" si="21"/>
        <v>0</v>
      </c>
      <c r="I51" s="142">
        <f t="shared" si="21"/>
        <v>0</v>
      </c>
      <c r="J51" s="142">
        <f t="shared" si="21"/>
        <v>0</v>
      </c>
      <c r="K51" s="152">
        <f t="shared" si="21"/>
        <v>296269.54966919619</v>
      </c>
      <c r="L51" s="142">
        <f t="shared" si="21"/>
        <v>0</v>
      </c>
      <c r="M51" s="142">
        <f t="shared" si="21"/>
        <v>0</v>
      </c>
      <c r="N51" s="142">
        <f t="shared" si="21"/>
        <v>0</v>
      </c>
      <c r="O51" s="142">
        <f t="shared" si="21"/>
        <v>0</v>
      </c>
      <c r="P51" s="142">
        <f t="shared" si="21"/>
        <v>0</v>
      </c>
      <c r="Q51" s="142">
        <f t="shared" si="21"/>
        <v>0</v>
      </c>
      <c r="R51" s="153">
        <f t="shared" si="21"/>
        <v>296269.54966919619</v>
      </c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3"/>
      <c r="DT51" s="133"/>
      <c r="DU51" s="133"/>
      <c r="DV51" s="133"/>
      <c r="DW51" s="133"/>
      <c r="DX51" s="133"/>
      <c r="DY51" s="133"/>
      <c r="DZ51" s="133"/>
      <c r="EA51" s="133"/>
      <c r="EB51" s="133"/>
      <c r="EC51" s="133"/>
      <c r="ED51" s="133"/>
      <c r="EE51" s="133"/>
      <c r="EF51" s="133"/>
      <c r="EG51" s="133"/>
      <c r="EH51" s="133"/>
      <c r="EI51" s="133"/>
      <c r="EJ51" s="133"/>
      <c r="EK51" s="133"/>
      <c r="EL51" s="133"/>
      <c r="EM51" s="133"/>
      <c r="EN51" s="133"/>
      <c r="EO51" s="133"/>
      <c r="EP51" s="133"/>
      <c r="EQ51" s="133"/>
      <c r="ER51" s="133"/>
      <c r="ES51" s="133"/>
      <c r="ET51" s="133"/>
      <c r="EU51" s="133"/>
      <c r="EV51" s="133"/>
      <c r="EW51" s="133"/>
      <c r="EX51" s="133"/>
      <c r="EY51" s="133"/>
      <c r="EZ51" s="133"/>
      <c r="FA51" s="133"/>
      <c r="FB51" s="133"/>
      <c r="FC51" s="133"/>
      <c r="FD51" s="133"/>
      <c r="FE51" s="133"/>
      <c r="FF51" s="133"/>
      <c r="FG51" s="133"/>
      <c r="FH51" s="133"/>
      <c r="FI51" s="13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B51" s="133"/>
      <c r="GC51" s="133"/>
      <c r="GD51" s="133"/>
      <c r="GE51" s="133"/>
      <c r="GF51" s="133"/>
      <c r="GG51" s="133"/>
      <c r="GH51" s="133"/>
      <c r="GI51" s="133"/>
      <c r="GJ51" s="133"/>
      <c r="GK51" s="133"/>
      <c r="GL51" s="133"/>
      <c r="GM51" s="133"/>
      <c r="GN51" s="133"/>
      <c r="GO51" s="133"/>
      <c r="GP51" s="133"/>
      <c r="GQ51" s="133"/>
      <c r="GR51" s="133"/>
      <c r="GS51" s="133"/>
      <c r="GT51" s="133"/>
      <c r="GU51" s="133"/>
      <c r="GV51" s="133"/>
      <c r="GW51" s="133"/>
      <c r="GX51" s="133"/>
      <c r="GY51" s="133"/>
      <c r="GZ51" s="133"/>
      <c r="HA51" s="133"/>
      <c r="HB51" s="133"/>
      <c r="HC51" s="133"/>
      <c r="HD51" s="133"/>
      <c r="HE51" s="133"/>
      <c r="HF51" s="133"/>
      <c r="HG51" s="133"/>
      <c r="HH51" s="133"/>
      <c r="HI51" s="133"/>
      <c r="HJ51" s="133"/>
      <c r="HK51" s="133"/>
      <c r="HL51" s="133"/>
      <c r="HM51" s="133"/>
      <c r="HN51" s="133"/>
      <c r="HO51" s="133"/>
      <c r="HP51" s="133"/>
      <c r="HQ51" s="133"/>
      <c r="HR51" s="133"/>
      <c r="HS51" s="133"/>
      <c r="HT51" s="133"/>
      <c r="HU51" s="133"/>
      <c r="HV51" s="133"/>
      <c r="HW51" s="133"/>
      <c r="HX51" s="133"/>
      <c r="HY51" s="133"/>
      <c r="HZ51" s="133"/>
      <c r="IA51" s="133"/>
      <c r="IB51" s="133"/>
      <c r="IC51" s="133"/>
      <c r="ID51" s="133"/>
      <c r="IE51" s="133"/>
      <c r="IF51" s="133"/>
      <c r="IG51" s="133"/>
      <c r="IH51" s="133"/>
      <c r="II51" s="133"/>
      <c r="IJ51" s="133"/>
      <c r="IK51" s="133"/>
      <c r="IL51" s="133"/>
      <c r="IM51" s="133"/>
      <c r="IN51" s="133"/>
      <c r="IO51" s="133"/>
      <c r="IP51" s="133"/>
      <c r="IQ51" s="133"/>
      <c r="IR51" s="133"/>
      <c r="IS51" s="133"/>
      <c r="IT51" s="133"/>
      <c r="IU51" s="133"/>
      <c r="IV51" s="133"/>
      <c r="IW51" s="133"/>
      <c r="IX51" s="133"/>
      <c r="IY51" s="133"/>
      <c r="IZ51" s="133"/>
      <c r="JA51" s="133"/>
      <c r="JB51" s="133"/>
      <c r="JC51" s="133"/>
      <c r="JD51" s="133"/>
      <c r="JE51" s="133"/>
      <c r="JF51" s="133"/>
      <c r="JG51" s="133"/>
      <c r="JH51" s="133"/>
      <c r="JI51" s="133"/>
      <c r="JJ51" s="133"/>
      <c r="JK51" s="133"/>
      <c r="JL51" s="133"/>
      <c r="JM51" s="133"/>
      <c r="JN51" s="133"/>
      <c r="JO51" s="133"/>
      <c r="JP51" s="133"/>
      <c r="JQ51" s="133"/>
      <c r="JR51" s="133"/>
      <c r="JS51" s="133"/>
      <c r="JT51" s="133"/>
      <c r="JU51" s="133"/>
      <c r="JV51" s="133"/>
      <c r="JW51" s="133"/>
      <c r="JX51" s="133"/>
      <c r="JY51" s="133"/>
      <c r="JZ51" s="133"/>
      <c r="KA51" s="133"/>
      <c r="KB51" s="133"/>
      <c r="KC51" s="133"/>
      <c r="KD51" s="133"/>
      <c r="KE51" s="133"/>
      <c r="KF51" s="133"/>
      <c r="KG51" s="133"/>
      <c r="KH51" s="133"/>
      <c r="KI51" s="133"/>
      <c r="KJ51" s="133"/>
      <c r="KK51" s="133"/>
      <c r="KL51" s="133"/>
      <c r="KM51" s="133"/>
      <c r="KN51" s="133"/>
      <c r="KO51" s="133"/>
      <c r="KP51" s="133"/>
      <c r="KQ51" s="133"/>
      <c r="KR51" s="133"/>
      <c r="KS51" s="133"/>
      <c r="KT51" s="133"/>
      <c r="KU51" s="133"/>
      <c r="KV51" s="133"/>
      <c r="KW51" s="133"/>
      <c r="KX51" s="133"/>
      <c r="KY51" s="133"/>
      <c r="KZ51" s="133"/>
      <c r="LA51" s="133"/>
      <c r="LB51" s="133"/>
      <c r="LC51" s="133"/>
      <c r="LD51" s="133"/>
      <c r="LE51" s="133"/>
      <c r="LF51" s="133"/>
      <c r="LG51" s="133"/>
      <c r="LH51" s="133"/>
      <c r="LI51" s="133"/>
      <c r="LJ51" s="133"/>
      <c r="LK51" s="133"/>
      <c r="LL51" s="133"/>
      <c r="LM51" s="133"/>
      <c r="LN51" s="133"/>
      <c r="LO51" s="133"/>
      <c r="LP51" s="133"/>
      <c r="LQ51" s="133"/>
      <c r="LR51" s="133"/>
      <c r="LS51" s="133"/>
      <c r="LT51" s="133"/>
      <c r="LU51" s="133"/>
      <c r="LV51" s="133"/>
      <c r="LW51" s="133"/>
      <c r="LX51" s="133"/>
      <c r="LY51" s="133"/>
      <c r="LZ51" s="133"/>
      <c r="MA51" s="133"/>
      <c r="MB51" s="133"/>
      <c r="MC51" s="133"/>
      <c r="MD51" s="133"/>
      <c r="ME51" s="133"/>
      <c r="MF51" s="133"/>
      <c r="MG51" s="133"/>
      <c r="MH51" s="133"/>
      <c r="MI51" s="133"/>
      <c r="MJ51" s="133"/>
      <c r="MK51" s="133"/>
      <c r="ML51" s="133"/>
      <c r="MM51" s="133"/>
      <c r="MN51" s="133"/>
      <c r="MO51" s="133"/>
      <c r="MP51" s="133"/>
      <c r="MQ51" s="133"/>
      <c r="MR51" s="133"/>
      <c r="MS51" s="133"/>
      <c r="MT51" s="133"/>
      <c r="MU51" s="133"/>
      <c r="MV51" s="133"/>
      <c r="MW51" s="133"/>
      <c r="MX51" s="133"/>
      <c r="MY51" s="133"/>
      <c r="MZ51" s="133"/>
      <c r="NA51" s="133"/>
      <c r="NB51" s="133"/>
      <c r="NC51" s="133"/>
      <c r="ND51" s="133"/>
      <c r="NE51" s="133"/>
      <c r="NF51" s="133"/>
      <c r="NG51" s="133"/>
      <c r="NH51" s="133"/>
      <c r="NI51" s="133"/>
      <c r="NJ51" s="133"/>
      <c r="NK51" s="133"/>
      <c r="NL51" s="133"/>
      <c r="NM51" s="133"/>
      <c r="NN51" s="133"/>
      <c r="NO51" s="133"/>
      <c r="NP51" s="133"/>
      <c r="NQ51" s="133"/>
      <c r="NR51" s="133"/>
      <c r="NS51" s="133"/>
      <c r="NT51" s="133"/>
      <c r="NU51" s="133"/>
      <c r="NV51" s="133"/>
      <c r="NW51" s="133"/>
      <c r="NX51" s="133"/>
      <c r="NY51" s="133"/>
      <c r="NZ51" s="133"/>
      <c r="OA51" s="133"/>
      <c r="OB51" s="133"/>
      <c r="OC51" s="133"/>
      <c r="OD51" s="133"/>
      <c r="OE51" s="133"/>
      <c r="OF51" s="133"/>
      <c r="OG51" s="133"/>
      <c r="OH51" s="133"/>
      <c r="OI51" s="133"/>
      <c r="OJ51" s="133"/>
      <c r="OK51" s="133"/>
      <c r="OL51" s="133"/>
      <c r="OM51" s="133"/>
      <c r="ON51" s="133"/>
      <c r="OO51" s="133"/>
      <c r="OP51" s="133"/>
      <c r="OQ51" s="133"/>
      <c r="OR51" s="133"/>
      <c r="OS51" s="133"/>
      <c r="OT51" s="133"/>
      <c r="OU51" s="133"/>
      <c r="OV51" s="133"/>
      <c r="OW51" s="133"/>
      <c r="OX51" s="133"/>
      <c r="OY51" s="133"/>
      <c r="OZ51" s="133"/>
      <c r="PA51" s="133"/>
      <c r="PB51" s="133"/>
      <c r="PC51" s="133"/>
      <c r="PD51" s="133"/>
      <c r="PE51" s="133"/>
      <c r="PF51" s="133"/>
      <c r="PG51" s="133"/>
      <c r="PH51" s="133"/>
      <c r="PI51" s="133"/>
      <c r="PJ51" s="133"/>
      <c r="PK51" s="133"/>
      <c r="PL51" s="133"/>
      <c r="PM51" s="133"/>
      <c r="PN51" s="133"/>
      <c r="PO51" s="133"/>
      <c r="PP51" s="133"/>
      <c r="PQ51" s="133"/>
      <c r="PR51" s="133"/>
      <c r="PS51" s="133"/>
      <c r="PT51" s="133"/>
      <c r="PU51" s="133"/>
      <c r="PV51" s="133"/>
      <c r="PW51" s="133"/>
      <c r="PX51" s="133"/>
      <c r="PY51" s="133"/>
      <c r="PZ51" s="133"/>
      <c r="QA51" s="133"/>
      <c r="QB51" s="133"/>
      <c r="QC51" s="133"/>
      <c r="QD51" s="133"/>
      <c r="QE51" s="133"/>
      <c r="QF51" s="133"/>
      <c r="QG51" s="133"/>
      <c r="QH51" s="133"/>
      <c r="QI51" s="133"/>
      <c r="QJ51" s="133"/>
      <c r="QK51" s="133"/>
      <c r="QL51" s="133"/>
      <c r="QM51" s="133"/>
      <c r="QN51" s="133"/>
      <c r="QO51" s="133"/>
      <c r="QP51" s="133"/>
      <c r="QQ51" s="133"/>
      <c r="QR51" s="133"/>
      <c r="QS51" s="133"/>
      <c r="QT51" s="133"/>
      <c r="QU51" s="133"/>
      <c r="QV51" s="133"/>
      <c r="QW51" s="133"/>
      <c r="QX51" s="133"/>
      <c r="QY51" s="133"/>
      <c r="QZ51" s="133"/>
      <c r="RA51" s="133"/>
      <c r="RB51" s="133"/>
      <c r="RC51" s="133"/>
      <c r="RD51" s="133"/>
      <c r="RE51" s="133"/>
      <c r="RF51" s="133"/>
      <c r="RG51" s="133"/>
      <c r="RH51" s="133"/>
      <c r="RI51" s="133"/>
      <c r="RJ51" s="133"/>
      <c r="RK51" s="133"/>
      <c r="RL51" s="133"/>
      <c r="RM51" s="133"/>
      <c r="RN51" s="133"/>
      <c r="RO51" s="133"/>
      <c r="RP51" s="133"/>
      <c r="RQ51" s="133"/>
      <c r="RR51" s="133"/>
      <c r="RS51" s="133"/>
      <c r="RT51" s="133"/>
      <c r="RU51" s="133"/>
      <c r="RV51" s="133"/>
      <c r="RW51" s="133"/>
      <c r="RX51" s="133"/>
      <c r="RY51" s="133"/>
      <c r="RZ51" s="133"/>
      <c r="SA51" s="133"/>
      <c r="SB51" s="133"/>
      <c r="SC51" s="133"/>
      <c r="SD51" s="133"/>
      <c r="SE51" s="133"/>
      <c r="SF51" s="133"/>
      <c r="SG51" s="133"/>
      <c r="SH51" s="133"/>
      <c r="SI51" s="133"/>
      <c r="SJ51" s="133"/>
      <c r="SK51" s="133"/>
      <c r="SL51" s="133"/>
      <c r="SM51" s="133"/>
      <c r="SN51" s="133"/>
      <c r="SO51" s="133"/>
      <c r="SP51" s="133"/>
      <c r="SQ51" s="133"/>
      <c r="SR51" s="133"/>
      <c r="SS51" s="133"/>
      <c r="ST51" s="133"/>
      <c r="SU51" s="133"/>
      <c r="SV51" s="133"/>
      <c r="SW51" s="133"/>
      <c r="SX51" s="133"/>
      <c r="SY51" s="133"/>
      <c r="SZ51" s="133"/>
      <c r="TA51" s="133"/>
      <c r="TB51" s="133"/>
      <c r="TC51" s="133"/>
      <c r="TD51" s="133"/>
      <c r="TE51" s="133"/>
      <c r="TF51" s="133"/>
      <c r="TG51" s="133"/>
      <c r="TH51" s="133"/>
      <c r="TI51" s="133"/>
      <c r="TJ51" s="133"/>
      <c r="TK51" s="133"/>
      <c r="TL51" s="133"/>
      <c r="TM51" s="133"/>
      <c r="TN51" s="133"/>
      <c r="TO51" s="133"/>
      <c r="TP51" s="133"/>
      <c r="TQ51" s="133"/>
      <c r="TR51" s="133"/>
      <c r="TS51" s="133"/>
      <c r="TT51" s="133"/>
      <c r="TU51" s="133"/>
      <c r="TV51" s="133"/>
      <c r="TW51" s="133"/>
      <c r="TX51" s="133"/>
      <c r="TY51" s="133"/>
      <c r="TZ51" s="133"/>
      <c r="UA51" s="133"/>
      <c r="UB51" s="133"/>
      <c r="UC51" s="133"/>
      <c r="UD51" s="133"/>
      <c r="UE51" s="133"/>
      <c r="UF51" s="133"/>
      <c r="UG51" s="133"/>
      <c r="UH51" s="133"/>
      <c r="UI51" s="133"/>
      <c r="UJ51" s="133"/>
      <c r="UK51" s="133"/>
      <c r="UL51" s="133"/>
      <c r="UM51" s="133"/>
      <c r="UN51" s="133"/>
      <c r="UO51" s="133"/>
      <c r="UP51" s="133"/>
      <c r="UQ51" s="133"/>
      <c r="UR51" s="133"/>
      <c r="US51" s="133"/>
      <c r="UT51" s="133"/>
      <c r="UU51" s="133"/>
      <c r="UV51" s="133"/>
      <c r="UW51" s="133"/>
      <c r="UX51" s="133"/>
      <c r="UY51" s="133"/>
      <c r="UZ51" s="133"/>
      <c r="VA51" s="133"/>
      <c r="VB51" s="133"/>
      <c r="VC51" s="133"/>
      <c r="VD51" s="133"/>
      <c r="VE51" s="133"/>
      <c r="VF51" s="133"/>
      <c r="VG51" s="133"/>
      <c r="VH51" s="133"/>
      <c r="VI51" s="133"/>
      <c r="VJ51" s="133"/>
      <c r="VK51" s="133"/>
      <c r="VL51" s="133"/>
      <c r="VM51" s="133"/>
      <c r="VN51" s="133"/>
      <c r="VO51" s="133"/>
      <c r="VP51" s="133"/>
      <c r="VQ51" s="133"/>
      <c r="VR51" s="133"/>
      <c r="VS51" s="133"/>
      <c r="VT51" s="133"/>
      <c r="VU51" s="133"/>
      <c r="VV51" s="133"/>
      <c r="VW51" s="133"/>
      <c r="VX51" s="133"/>
      <c r="VY51" s="133"/>
      <c r="VZ51" s="133"/>
      <c r="WA51" s="133"/>
      <c r="WB51" s="133"/>
      <c r="WC51" s="133"/>
      <c r="WD51" s="133"/>
      <c r="WE51" s="133"/>
      <c r="WF51" s="133"/>
      <c r="WG51" s="133"/>
      <c r="WH51" s="133"/>
      <c r="WI51" s="133"/>
      <c r="WJ51" s="133"/>
      <c r="WK51" s="133"/>
      <c r="WL51" s="133"/>
      <c r="WM51" s="133"/>
      <c r="WN51" s="133"/>
      <c r="WO51" s="133"/>
      <c r="WP51" s="133"/>
      <c r="WQ51" s="133"/>
      <c r="WR51" s="133"/>
      <c r="WS51" s="133"/>
      <c r="WT51" s="133"/>
      <c r="WU51" s="133"/>
      <c r="WV51" s="133"/>
      <c r="WW51" s="133"/>
      <c r="WX51" s="133"/>
      <c r="WY51" s="133"/>
      <c r="WZ51" s="133"/>
      <c r="XA51" s="133"/>
      <c r="XB51" s="133"/>
      <c r="XC51" s="133"/>
      <c r="XD51" s="133"/>
      <c r="XE51" s="133"/>
      <c r="XF51" s="133"/>
      <c r="XG51" s="133"/>
      <c r="XH51" s="133"/>
      <c r="XI51" s="133"/>
      <c r="XJ51" s="133"/>
      <c r="XK51" s="133"/>
      <c r="XL51" s="133"/>
      <c r="XM51" s="133"/>
      <c r="XN51" s="133"/>
      <c r="XO51" s="133"/>
      <c r="XP51" s="133"/>
      <c r="XQ51" s="133"/>
      <c r="XR51" s="133"/>
      <c r="XS51" s="133"/>
      <c r="XT51" s="133"/>
      <c r="XU51" s="133"/>
      <c r="XV51" s="133"/>
      <c r="XW51" s="133"/>
      <c r="XX51" s="133"/>
      <c r="XY51" s="133"/>
      <c r="XZ51" s="133"/>
      <c r="YA51" s="133"/>
      <c r="YB51" s="133"/>
      <c r="YC51" s="133"/>
      <c r="YD51" s="133"/>
      <c r="YE51" s="133"/>
      <c r="YF51" s="133"/>
      <c r="YG51" s="133"/>
      <c r="YH51" s="133"/>
      <c r="YI51" s="133"/>
      <c r="YJ51" s="133"/>
      <c r="YK51" s="133"/>
      <c r="YL51" s="133"/>
      <c r="YM51" s="133"/>
      <c r="YN51" s="133"/>
      <c r="YO51" s="133"/>
      <c r="YP51" s="133"/>
      <c r="YQ51" s="133"/>
      <c r="YR51" s="133"/>
      <c r="YS51" s="133"/>
      <c r="YT51" s="133"/>
      <c r="YU51" s="133"/>
      <c r="YV51" s="133"/>
      <c r="YW51" s="133"/>
      <c r="YX51" s="133"/>
      <c r="YY51" s="133"/>
      <c r="YZ51" s="133"/>
      <c r="ZA51" s="133"/>
      <c r="ZB51" s="133"/>
      <c r="ZC51" s="133"/>
      <c r="ZD51" s="133"/>
      <c r="ZE51" s="133"/>
      <c r="ZF51" s="133"/>
      <c r="ZG51" s="133"/>
      <c r="ZH51" s="133"/>
      <c r="ZI51" s="133"/>
      <c r="ZJ51" s="133"/>
      <c r="ZK51" s="133"/>
      <c r="ZL51" s="133"/>
      <c r="ZM51" s="133"/>
      <c r="ZN51" s="133"/>
      <c r="ZO51" s="133"/>
      <c r="ZP51" s="133"/>
      <c r="ZQ51" s="133"/>
      <c r="ZR51" s="133"/>
      <c r="ZS51" s="133"/>
      <c r="ZT51" s="133"/>
      <c r="ZU51" s="133"/>
      <c r="ZV51" s="133"/>
      <c r="ZW51" s="133"/>
      <c r="ZX51" s="133"/>
      <c r="ZY51" s="133"/>
      <c r="ZZ51" s="133"/>
      <c r="AAA51" s="133"/>
      <c r="AAB51" s="133"/>
      <c r="AAC51" s="133"/>
      <c r="AAD51" s="133"/>
      <c r="AAE51" s="133"/>
      <c r="AAF51" s="133"/>
      <c r="AAG51" s="133"/>
      <c r="AAH51" s="133"/>
      <c r="AAI51" s="133"/>
      <c r="AAJ51" s="133"/>
      <c r="AAK51" s="133"/>
      <c r="AAL51" s="133"/>
      <c r="AAM51" s="133"/>
      <c r="AAN51" s="133"/>
      <c r="AAO51" s="133"/>
      <c r="AAP51" s="133"/>
      <c r="AAQ51" s="133"/>
      <c r="AAR51" s="133"/>
      <c r="AAS51" s="133"/>
      <c r="AAT51" s="133"/>
      <c r="AAU51" s="133"/>
      <c r="AAV51" s="133"/>
      <c r="AAW51" s="133"/>
      <c r="AAX51" s="133"/>
      <c r="AAY51" s="133"/>
      <c r="AAZ51" s="133"/>
      <c r="ABA51" s="133"/>
      <c r="ABB51" s="133"/>
      <c r="ABC51" s="133"/>
      <c r="ABD51" s="133"/>
      <c r="ABE51" s="133"/>
      <c r="ABF51" s="133"/>
      <c r="ABG51" s="133"/>
      <c r="ABH51" s="133"/>
      <c r="ABI51" s="133"/>
      <c r="ABJ51" s="133"/>
      <c r="ABK51" s="133"/>
      <c r="ABL51" s="133"/>
      <c r="ABM51" s="133"/>
      <c r="ABN51" s="133"/>
      <c r="ABO51" s="133"/>
      <c r="ABP51" s="133"/>
      <c r="ABQ51" s="133"/>
      <c r="ABR51" s="133"/>
      <c r="ABS51" s="133"/>
      <c r="ABT51" s="133"/>
      <c r="ABU51" s="133"/>
      <c r="ABV51" s="133"/>
      <c r="ABW51" s="133"/>
      <c r="ABX51" s="133"/>
      <c r="ABY51" s="133"/>
      <c r="ABZ51" s="133"/>
      <c r="ACA51" s="133"/>
      <c r="ACB51" s="133"/>
      <c r="ACC51" s="133"/>
      <c r="ACD51" s="133"/>
      <c r="ACE51" s="133"/>
      <c r="ACF51" s="133"/>
      <c r="ACG51" s="133"/>
      <c r="ACH51" s="133"/>
      <c r="ACI51" s="133"/>
      <c r="ACJ51" s="133"/>
      <c r="ACK51" s="133"/>
      <c r="ACL51" s="133"/>
      <c r="ACM51" s="133"/>
      <c r="ACN51" s="133"/>
      <c r="ACO51" s="133"/>
      <c r="ACP51" s="133"/>
      <c r="ACQ51" s="133"/>
      <c r="ACR51" s="133"/>
      <c r="ACS51" s="133"/>
      <c r="ACT51" s="133"/>
      <c r="ACU51" s="133"/>
      <c r="ACV51" s="133"/>
      <c r="ACW51" s="133"/>
      <c r="ACX51" s="133"/>
      <c r="ACY51" s="133"/>
      <c r="ACZ51" s="133"/>
      <c r="ADA51" s="133"/>
      <c r="ADB51" s="133"/>
      <c r="ADC51" s="133"/>
      <c r="ADD51" s="133"/>
      <c r="ADE51" s="133"/>
      <c r="ADF51" s="133"/>
      <c r="ADG51" s="133"/>
      <c r="ADH51" s="133"/>
      <c r="ADI51" s="133"/>
      <c r="ADJ51" s="133"/>
      <c r="ADK51" s="133"/>
      <c r="ADL51" s="133"/>
      <c r="ADM51" s="133"/>
      <c r="ADN51" s="133"/>
      <c r="ADO51" s="133"/>
      <c r="ADP51" s="133"/>
      <c r="ADQ51" s="133"/>
      <c r="ADR51" s="133"/>
      <c r="ADS51" s="133"/>
      <c r="ADT51" s="133"/>
      <c r="ADU51" s="133"/>
      <c r="ADV51" s="133"/>
      <c r="ADW51" s="133"/>
      <c r="ADX51" s="133"/>
      <c r="ADY51" s="133"/>
      <c r="ADZ51" s="133"/>
      <c r="AEA51" s="133"/>
      <c r="AEB51" s="133"/>
      <c r="AEC51" s="133"/>
      <c r="AED51" s="133"/>
      <c r="AEE51" s="133"/>
      <c r="AEF51" s="133"/>
      <c r="AEG51" s="133"/>
      <c r="AEH51" s="133"/>
      <c r="AEI51" s="133"/>
      <c r="AEJ51" s="133"/>
      <c r="AEK51" s="133"/>
      <c r="AEL51" s="133"/>
      <c r="AEM51" s="133"/>
      <c r="AEN51" s="133"/>
      <c r="AEO51" s="133"/>
      <c r="AEP51" s="133"/>
      <c r="AEQ51" s="133"/>
      <c r="AER51" s="133"/>
      <c r="AES51" s="133"/>
      <c r="AET51" s="133"/>
      <c r="AEU51" s="133"/>
      <c r="AEV51" s="133"/>
      <c r="AEW51" s="133"/>
      <c r="AEX51" s="133"/>
      <c r="AEY51" s="133"/>
      <c r="AEZ51" s="133"/>
      <c r="AFA51" s="133"/>
      <c r="AFB51" s="133"/>
      <c r="AFC51" s="133"/>
      <c r="AFD51" s="133"/>
      <c r="AFE51" s="133"/>
      <c r="AFF51" s="133"/>
      <c r="AFG51" s="133"/>
      <c r="AFH51" s="133"/>
      <c r="AFI51" s="133"/>
      <c r="AFJ51" s="133"/>
      <c r="AFK51" s="133"/>
      <c r="AFL51" s="133"/>
      <c r="AFM51" s="133"/>
      <c r="AFN51" s="133"/>
      <c r="AFO51" s="133"/>
      <c r="AFP51" s="133"/>
      <c r="AFQ51" s="133"/>
      <c r="AFR51" s="133"/>
      <c r="AFS51" s="133"/>
      <c r="AFT51" s="133"/>
      <c r="AFU51" s="133"/>
      <c r="AFV51" s="133"/>
      <c r="AFW51" s="133"/>
      <c r="AFX51" s="133"/>
      <c r="AFY51" s="133"/>
      <c r="AFZ51" s="133"/>
      <c r="AGA51" s="133"/>
      <c r="AGB51" s="133"/>
      <c r="AGC51" s="133"/>
      <c r="AGD51" s="133"/>
      <c r="AGE51" s="133"/>
      <c r="AGF51" s="133"/>
      <c r="AGG51" s="133"/>
      <c r="AGH51" s="133"/>
      <c r="AGI51" s="133"/>
      <c r="AGJ51" s="133"/>
      <c r="AGK51" s="133"/>
      <c r="AGL51" s="133"/>
      <c r="AGM51" s="133"/>
      <c r="AGN51" s="133"/>
      <c r="AGO51" s="133"/>
      <c r="AGP51" s="133"/>
      <c r="AGQ51" s="133"/>
      <c r="AGR51" s="133"/>
      <c r="AGS51" s="133"/>
      <c r="AGT51" s="133"/>
      <c r="AGU51" s="133"/>
      <c r="AGV51" s="133"/>
      <c r="AGW51" s="133"/>
      <c r="AGX51" s="133"/>
      <c r="AGY51" s="133"/>
      <c r="AGZ51" s="133"/>
      <c r="AHA51" s="133"/>
      <c r="AHB51" s="133"/>
      <c r="AHC51" s="133"/>
      <c r="AHD51" s="133"/>
      <c r="AHE51" s="133"/>
      <c r="AHF51" s="133"/>
      <c r="AHG51" s="133"/>
      <c r="AHH51" s="133"/>
      <c r="AHI51" s="133"/>
      <c r="AHJ51" s="133"/>
      <c r="AHK51" s="133"/>
      <c r="AHL51" s="133"/>
      <c r="AHM51" s="133"/>
      <c r="AHN51" s="133"/>
      <c r="AHO51" s="133"/>
      <c r="AHP51" s="133"/>
      <c r="AHQ51" s="133"/>
      <c r="AHR51" s="133"/>
      <c r="AHS51" s="133"/>
      <c r="AHT51" s="133"/>
      <c r="AHU51" s="133"/>
      <c r="AHV51" s="133"/>
      <c r="AHW51" s="133"/>
      <c r="AHX51" s="133"/>
      <c r="AHY51" s="133"/>
      <c r="AHZ51" s="133"/>
      <c r="AIA51" s="133"/>
      <c r="AIB51" s="133"/>
      <c r="AIC51" s="133"/>
      <c r="AID51" s="133"/>
      <c r="AIE51" s="133"/>
      <c r="AIF51" s="133"/>
      <c r="AIG51" s="133"/>
      <c r="AIH51" s="133"/>
      <c r="AII51" s="133"/>
      <c r="AIJ51" s="133"/>
      <c r="AIK51" s="133"/>
      <c r="AIL51" s="133"/>
      <c r="AIM51" s="133"/>
      <c r="AIN51" s="133"/>
      <c r="AIO51" s="133"/>
      <c r="AIP51" s="133"/>
      <c r="AIQ51" s="133"/>
      <c r="AIR51" s="133"/>
      <c r="AIS51" s="133"/>
      <c r="AIT51" s="133"/>
      <c r="AIU51" s="133"/>
      <c r="AIV51" s="133"/>
      <c r="AIW51" s="133"/>
      <c r="AIX51" s="133"/>
      <c r="AIY51" s="133"/>
      <c r="AIZ51" s="133"/>
      <c r="AJA51" s="133"/>
      <c r="AJB51" s="133"/>
      <c r="AJC51" s="133"/>
      <c r="AJD51" s="133"/>
      <c r="AJE51" s="133"/>
      <c r="AJF51" s="133"/>
      <c r="AJG51" s="133"/>
      <c r="AJH51" s="133"/>
      <c r="AJI51" s="133"/>
      <c r="AJJ51" s="133"/>
      <c r="AJK51" s="133"/>
      <c r="AJL51" s="133"/>
      <c r="AJM51" s="133"/>
      <c r="AJN51" s="133"/>
      <c r="AJO51" s="133"/>
      <c r="AJP51" s="133"/>
      <c r="AJQ51" s="133"/>
      <c r="AJR51" s="133"/>
      <c r="AJS51" s="133"/>
      <c r="AJT51" s="133"/>
      <c r="AJU51" s="133"/>
      <c r="AJV51" s="133"/>
      <c r="AJW51" s="133"/>
      <c r="AJX51" s="133"/>
      <c r="AJY51" s="133"/>
      <c r="AJZ51" s="133"/>
      <c r="AKA51" s="133"/>
      <c r="AKB51" s="133"/>
      <c r="AKC51" s="133"/>
      <c r="AKD51" s="133"/>
      <c r="AKE51" s="133"/>
      <c r="AKF51" s="133"/>
      <c r="AKG51" s="133"/>
      <c r="AKH51" s="133"/>
      <c r="AKI51" s="133"/>
      <c r="AKJ51" s="133"/>
      <c r="AKK51" s="133"/>
      <c r="AKL51" s="133"/>
      <c r="AKM51" s="133"/>
      <c r="AKN51" s="133"/>
      <c r="AKO51" s="133"/>
      <c r="AKP51" s="133"/>
      <c r="AKQ51" s="133"/>
      <c r="AKR51" s="133"/>
      <c r="AKS51" s="133"/>
      <c r="AKT51" s="133"/>
      <c r="AKU51" s="133"/>
      <c r="AKV51" s="133"/>
      <c r="AKW51" s="133"/>
      <c r="AKX51" s="133"/>
      <c r="AKY51" s="133"/>
      <c r="AKZ51" s="133"/>
      <c r="ALA51" s="133"/>
      <c r="ALB51" s="133"/>
      <c r="ALC51" s="133"/>
      <c r="ALD51" s="133"/>
      <c r="ALE51" s="133"/>
      <c r="ALF51" s="133"/>
      <c r="ALG51" s="133"/>
      <c r="ALH51" s="133"/>
      <c r="ALI51" s="133"/>
      <c r="ALJ51" s="133"/>
      <c r="ALK51" s="133"/>
      <c r="ALL51" s="133"/>
      <c r="ALM51" s="133"/>
      <c r="ALN51" s="133"/>
      <c r="ALO51" s="133"/>
      <c r="ALP51" s="133"/>
      <c r="ALQ51" s="133"/>
      <c r="ALR51" s="133"/>
      <c r="ALS51" s="133"/>
      <c r="ALT51" s="133"/>
      <c r="ALU51" s="133"/>
      <c r="ALV51" s="133"/>
      <c r="ALW51" s="133"/>
      <c r="ALX51" s="133"/>
      <c r="ALY51" s="133"/>
      <c r="ALZ51" s="133"/>
    </row>
    <row r="52" spans="1:1020" s="128" customFormat="1">
      <c r="A52" s="256">
        <v>27</v>
      </c>
      <c r="B52" s="258"/>
      <c r="C52" s="186">
        <f>SUM(D52:R52)</f>
        <v>1</v>
      </c>
      <c r="D52" s="134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6">
        <v>0.5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7">
        <v>0.5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  <c r="EE52" s="133"/>
      <c r="EF52" s="133"/>
      <c r="EG52" s="133"/>
      <c r="EH52" s="133"/>
      <c r="EI52" s="133"/>
      <c r="EJ52" s="133"/>
      <c r="EK52" s="133"/>
      <c r="EL52" s="133"/>
      <c r="EM52" s="133"/>
      <c r="EN52" s="133"/>
      <c r="EO52" s="133"/>
      <c r="EP52" s="133"/>
      <c r="EQ52" s="133"/>
      <c r="ER52" s="133"/>
      <c r="ES52" s="133"/>
      <c r="ET52" s="133"/>
      <c r="EU52" s="133"/>
      <c r="EV52" s="133"/>
      <c r="EW52" s="133"/>
      <c r="EX52" s="133"/>
      <c r="EY52" s="133"/>
      <c r="EZ52" s="133"/>
      <c r="FA52" s="133"/>
      <c r="FB52" s="133"/>
      <c r="FC52" s="133"/>
      <c r="FD52" s="133"/>
      <c r="FE52" s="133"/>
      <c r="FF52" s="133"/>
      <c r="FG52" s="133"/>
      <c r="FH52" s="133"/>
      <c r="FI52" s="13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B52" s="133"/>
      <c r="GC52" s="133"/>
      <c r="GD52" s="133"/>
      <c r="GE52" s="133"/>
      <c r="GF52" s="133"/>
      <c r="GG52" s="133"/>
      <c r="GH52" s="133"/>
      <c r="GI52" s="133"/>
      <c r="GJ52" s="133"/>
      <c r="GK52" s="133"/>
      <c r="GL52" s="133"/>
      <c r="GM52" s="133"/>
      <c r="GN52" s="133"/>
      <c r="GO52" s="133"/>
      <c r="GP52" s="133"/>
      <c r="GQ52" s="133"/>
      <c r="GR52" s="133"/>
      <c r="GS52" s="133"/>
      <c r="GT52" s="133"/>
      <c r="GU52" s="133"/>
      <c r="GV52" s="133"/>
      <c r="GW52" s="133"/>
      <c r="GX52" s="133"/>
      <c r="GY52" s="133"/>
      <c r="GZ52" s="133"/>
      <c r="HA52" s="133"/>
      <c r="HB52" s="133"/>
      <c r="HC52" s="133"/>
      <c r="HD52" s="133"/>
      <c r="HE52" s="133"/>
      <c r="HF52" s="133"/>
      <c r="HG52" s="133"/>
      <c r="HH52" s="133"/>
      <c r="HI52" s="133"/>
      <c r="HJ52" s="133"/>
      <c r="HK52" s="133"/>
      <c r="HL52" s="133"/>
      <c r="HM52" s="133"/>
      <c r="HN52" s="133"/>
      <c r="HO52" s="133"/>
      <c r="HP52" s="133"/>
      <c r="HQ52" s="133"/>
      <c r="HR52" s="133"/>
      <c r="HS52" s="133"/>
      <c r="HT52" s="133"/>
      <c r="HU52" s="133"/>
      <c r="HV52" s="133"/>
      <c r="HW52" s="133"/>
      <c r="HX52" s="133"/>
      <c r="HY52" s="133"/>
      <c r="HZ52" s="133"/>
      <c r="IA52" s="133"/>
      <c r="IB52" s="133"/>
      <c r="IC52" s="133"/>
      <c r="ID52" s="133"/>
      <c r="IE52" s="133"/>
      <c r="IF52" s="133"/>
      <c r="IG52" s="133"/>
      <c r="IH52" s="133"/>
      <c r="II52" s="133"/>
      <c r="IJ52" s="133"/>
      <c r="IK52" s="133"/>
      <c r="IL52" s="133"/>
      <c r="IM52" s="133"/>
      <c r="IN52" s="133"/>
      <c r="IO52" s="133"/>
      <c r="IP52" s="133"/>
      <c r="IQ52" s="133"/>
      <c r="IR52" s="133"/>
      <c r="IS52" s="133"/>
      <c r="IT52" s="133"/>
      <c r="IU52" s="133"/>
      <c r="IV52" s="133"/>
      <c r="IW52" s="133"/>
      <c r="IX52" s="133"/>
      <c r="IY52" s="133"/>
      <c r="IZ52" s="133"/>
      <c r="JA52" s="133"/>
      <c r="JB52" s="133"/>
      <c r="JC52" s="133"/>
      <c r="JD52" s="133"/>
      <c r="JE52" s="133"/>
      <c r="JF52" s="133"/>
      <c r="JG52" s="133"/>
      <c r="JH52" s="133"/>
      <c r="JI52" s="133"/>
      <c r="JJ52" s="133"/>
      <c r="JK52" s="133"/>
      <c r="JL52" s="133"/>
      <c r="JM52" s="133"/>
      <c r="JN52" s="133"/>
      <c r="JO52" s="133"/>
      <c r="JP52" s="133"/>
      <c r="JQ52" s="133"/>
      <c r="JR52" s="133"/>
      <c r="JS52" s="133"/>
      <c r="JT52" s="133"/>
      <c r="JU52" s="133"/>
      <c r="JV52" s="133"/>
      <c r="JW52" s="133"/>
      <c r="JX52" s="133"/>
      <c r="JY52" s="133"/>
      <c r="JZ52" s="133"/>
      <c r="KA52" s="133"/>
      <c r="KB52" s="133"/>
      <c r="KC52" s="133"/>
      <c r="KD52" s="133"/>
      <c r="KE52" s="133"/>
      <c r="KF52" s="133"/>
      <c r="KG52" s="133"/>
      <c r="KH52" s="133"/>
      <c r="KI52" s="133"/>
      <c r="KJ52" s="133"/>
      <c r="KK52" s="133"/>
      <c r="KL52" s="133"/>
      <c r="KM52" s="133"/>
      <c r="KN52" s="133"/>
      <c r="KO52" s="133"/>
      <c r="KP52" s="133"/>
      <c r="KQ52" s="133"/>
      <c r="KR52" s="133"/>
      <c r="KS52" s="133"/>
      <c r="KT52" s="133"/>
      <c r="KU52" s="133"/>
      <c r="KV52" s="133"/>
      <c r="KW52" s="133"/>
      <c r="KX52" s="133"/>
      <c r="KY52" s="133"/>
      <c r="KZ52" s="133"/>
      <c r="LA52" s="133"/>
      <c r="LB52" s="133"/>
      <c r="LC52" s="133"/>
      <c r="LD52" s="133"/>
      <c r="LE52" s="133"/>
      <c r="LF52" s="133"/>
      <c r="LG52" s="133"/>
      <c r="LH52" s="133"/>
      <c r="LI52" s="133"/>
      <c r="LJ52" s="133"/>
      <c r="LK52" s="133"/>
      <c r="LL52" s="133"/>
      <c r="LM52" s="133"/>
      <c r="LN52" s="133"/>
      <c r="LO52" s="133"/>
      <c r="LP52" s="133"/>
      <c r="LQ52" s="133"/>
      <c r="LR52" s="133"/>
      <c r="LS52" s="133"/>
      <c r="LT52" s="133"/>
      <c r="LU52" s="133"/>
      <c r="LV52" s="133"/>
      <c r="LW52" s="133"/>
      <c r="LX52" s="133"/>
      <c r="LY52" s="133"/>
      <c r="LZ52" s="133"/>
      <c r="MA52" s="133"/>
      <c r="MB52" s="133"/>
      <c r="MC52" s="133"/>
      <c r="MD52" s="133"/>
      <c r="ME52" s="133"/>
      <c r="MF52" s="133"/>
      <c r="MG52" s="133"/>
      <c r="MH52" s="133"/>
      <c r="MI52" s="133"/>
      <c r="MJ52" s="133"/>
      <c r="MK52" s="133"/>
      <c r="ML52" s="133"/>
      <c r="MM52" s="133"/>
      <c r="MN52" s="133"/>
      <c r="MO52" s="133"/>
      <c r="MP52" s="133"/>
      <c r="MQ52" s="133"/>
      <c r="MR52" s="133"/>
      <c r="MS52" s="133"/>
      <c r="MT52" s="133"/>
      <c r="MU52" s="133"/>
      <c r="MV52" s="133"/>
      <c r="MW52" s="133"/>
      <c r="MX52" s="133"/>
      <c r="MY52" s="133"/>
      <c r="MZ52" s="133"/>
      <c r="NA52" s="133"/>
      <c r="NB52" s="133"/>
      <c r="NC52" s="133"/>
      <c r="ND52" s="133"/>
      <c r="NE52" s="133"/>
      <c r="NF52" s="133"/>
      <c r="NG52" s="133"/>
      <c r="NH52" s="133"/>
      <c r="NI52" s="133"/>
      <c r="NJ52" s="133"/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3"/>
      <c r="NY52" s="133"/>
      <c r="NZ52" s="133"/>
      <c r="OA52" s="133"/>
      <c r="OB52" s="133"/>
      <c r="OC52" s="133"/>
      <c r="OD52" s="133"/>
      <c r="OE52" s="133"/>
      <c r="OF52" s="133"/>
      <c r="OG52" s="133"/>
      <c r="OH52" s="133"/>
      <c r="OI52" s="133"/>
      <c r="OJ52" s="133"/>
      <c r="OK52" s="133"/>
      <c r="OL52" s="133"/>
      <c r="OM52" s="133"/>
      <c r="ON52" s="133"/>
      <c r="OO52" s="133"/>
      <c r="OP52" s="133"/>
      <c r="OQ52" s="133"/>
      <c r="OR52" s="133"/>
      <c r="OS52" s="133"/>
      <c r="OT52" s="133"/>
      <c r="OU52" s="133"/>
      <c r="OV52" s="133"/>
      <c r="OW52" s="133"/>
      <c r="OX52" s="133"/>
      <c r="OY52" s="133"/>
      <c r="OZ52" s="133"/>
      <c r="PA52" s="133"/>
      <c r="PB52" s="133"/>
      <c r="PC52" s="133"/>
      <c r="PD52" s="133"/>
      <c r="PE52" s="133"/>
      <c r="PF52" s="133"/>
      <c r="PG52" s="133"/>
      <c r="PH52" s="133"/>
      <c r="PI52" s="133"/>
      <c r="PJ52" s="133"/>
      <c r="PK52" s="133"/>
      <c r="PL52" s="133"/>
      <c r="PM52" s="133"/>
      <c r="PN52" s="133"/>
      <c r="PO52" s="133"/>
      <c r="PP52" s="133"/>
      <c r="PQ52" s="133"/>
      <c r="PR52" s="133"/>
      <c r="PS52" s="133"/>
      <c r="PT52" s="133"/>
      <c r="PU52" s="133"/>
      <c r="PV52" s="133"/>
      <c r="PW52" s="133"/>
      <c r="PX52" s="133"/>
      <c r="PY52" s="133"/>
      <c r="PZ52" s="133"/>
      <c r="QA52" s="133"/>
      <c r="QB52" s="133"/>
      <c r="QC52" s="133"/>
      <c r="QD52" s="133"/>
      <c r="QE52" s="133"/>
      <c r="QF52" s="133"/>
      <c r="QG52" s="133"/>
      <c r="QH52" s="133"/>
      <c r="QI52" s="133"/>
      <c r="QJ52" s="133"/>
      <c r="QK52" s="133"/>
      <c r="QL52" s="133"/>
      <c r="QM52" s="133"/>
      <c r="QN52" s="133"/>
      <c r="QO52" s="133"/>
      <c r="QP52" s="133"/>
      <c r="QQ52" s="133"/>
      <c r="QR52" s="133"/>
      <c r="QS52" s="133"/>
      <c r="QT52" s="133"/>
      <c r="QU52" s="133"/>
      <c r="QV52" s="133"/>
      <c r="QW52" s="133"/>
      <c r="QX52" s="133"/>
      <c r="QY52" s="133"/>
      <c r="QZ52" s="133"/>
      <c r="RA52" s="133"/>
      <c r="RB52" s="133"/>
      <c r="RC52" s="133"/>
      <c r="RD52" s="133"/>
      <c r="RE52" s="133"/>
      <c r="RF52" s="133"/>
      <c r="RG52" s="133"/>
      <c r="RH52" s="133"/>
      <c r="RI52" s="133"/>
      <c r="RJ52" s="133"/>
      <c r="RK52" s="133"/>
      <c r="RL52" s="133"/>
      <c r="RM52" s="133"/>
      <c r="RN52" s="133"/>
      <c r="RO52" s="133"/>
      <c r="RP52" s="133"/>
      <c r="RQ52" s="133"/>
      <c r="RR52" s="133"/>
      <c r="RS52" s="133"/>
      <c r="RT52" s="133"/>
      <c r="RU52" s="133"/>
      <c r="RV52" s="133"/>
      <c r="RW52" s="133"/>
      <c r="RX52" s="133"/>
      <c r="RY52" s="133"/>
      <c r="RZ52" s="133"/>
      <c r="SA52" s="133"/>
      <c r="SB52" s="133"/>
      <c r="SC52" s="133"/>
      <c r="SD52" s="133"/>
      <c r="SE52" s="133"/>
      <c r="SF52" s="133"/>
      <c r="SG52" s="133"/>
      <c r="SH52" s="133"/>
      <c r="SI52" s="133"/>
      <c r="SJ52" s="133"/>
      <c r="SK52" s="133"/>
      <c r="SL52" s="133"/>
      <c r="SM52" s="133"/>
      <c r="SN52" s="133"/>
      <c r="SO52" s="133"/>
      <c r="SP52" s="133"/>
      <c r="SQ52" s="133"/>
      <c r="SR52" s="133"/>
      <c r="SS52" s="133"/>
      <c r="ST52" s="133"/>
      <c r="SU52" s="133"/>
      <c r="SV52" s="133"/>
      <c r="SW52" s="133"/>
      <c r="SX52" s="133"/>
      <c r="SY52" s="133"/>
      <c r="SZ52" s="133"/>
      <c r="TA52" s="133"/>
      <c r="TB52" s="133"/>
      <c r="TC52" s="133"/>
      <c r="TD52" s="133"/>
      <c r="TE52" s="133"/>
      <c r="TF52" s="133"/>
      <c r="TG52" s="133"/>
      <c r="TH52" s="133"/>
      <c r="TI52" s="133"/>
      <c r="TJ52" s="133"/>
      <c r="TK52" s="133"/>
      <c r="TL52" s="133"/>
      <c r="TM52" s="133"/>
      <c r="TN52" s="133"/>
      <c r="TO52" s="133"/>
      <c r="TP52" s="133"/>
      <c r="TQ52" s="133"/>
      <c r="TR52" s="133"/>
      <c r="TS52" s="133"/>
      <c r="TT52" s="133"/>
      <c r="TU52" s="133"/>
      <c r="TV52" s="133"/>
      <c r="TW52" s="133"/>
      <c r="TX52" s="133"/>
      <c r="TY52" s="133"/>
      <c r="TZ52" s="133"/>
      <c r="UA52" s="133"/>
      <c r="UB52" s="133"/>
      <c r="UC52" s="133"/>
      <c r="UD52" s="133"/>
      <c r="UE52" s="133"/>
      <c r="UF52" s="133"/>
      <c r="UG52" s="133"/>
      <c r="UH52" s="133"/>
      <c r="UI52" s="133"/>
      <c r="UJ52" s="133"/>
      <c r="UK52" s="133"/>
      <c r="UL52" s="133"/>
      <c r="UM52" s="133"/>
      <c r="UN52" s="133"/>
      <c r="UO52" s="133"/>
      <c r="UP52" s="133"/>
      <c r="UQ52" s="133"/>
      <c r="UR52" s="133"/>
      <c r="US52" s="133"/>
      <c r="UT52" s="133"/>
      <c r="UU52" s="133"/>
      <c r="UV52" s="133"/>
      <c r="UW52" s="133"/>
      <c r="UX52" s="133"/>
      <c r="UY52" s="133"/>
      <c r="UZ52" s="133"/>
      <c r="VA52" s="133"/>
      <c r="VB52" s="133"/>
      <c r="VC52" s="133"/>
      <c r="VD52" s="133"/>
      <c r="VE52" s="133"/>
      <c r="VF52" s="133"/>
      <c r="VG52" s="133"/>
      <c r="VH52" s="133"/>
      <c r="VI52" s="133"/>
      <c r="VJ52" s="133"/>
      <c r="VK52" s="133"/>
      <c r="VL52" s="133"/>
      <c r="VM52" s="133"/>
      <c r="VN52" s="133"/>
      <c r="VO52" s="133"/>
      <c r="VP52" s="133"/>
      <c r="VQ52" s="133"/>
      <c r="VR52" s="133"/>
      <c r="VS52" s="133"/>
      <c r="VT52" s="133"/>
      <c r="VU52" s="133"/>
      <c r="VV52" s="133"/>
      <c r="VW52" s="133"/>
      <c r="VX52" s="133"/>
      <c r="VY52" s="133"/>
      <c r="VZ52" s="133"/>
      <c r="WA52" s="133"/>
      <c r="WB52" s="133"/>
      <c r="WC52" s="133"/>
      <c r="WD52" s="133"/>
      <c r="WE52" s="133"/>
      <c r="WF52" s="133"/>
      <c r="WG52" s="133"/>
      <c r="WH52" s="133"/>
      <c r="WI52" s="133"/>
      <c r="WJ52" s="133"/>
      <c r="WK52" s="133"/>
      <c r="WL52" s="133"/>
      <c r="WM52" s="133"/>
      <c r="WN52" s="133"/>
      <c r="WO52" s="133"/>
      <c r="WP52" s="133"/>
      <c r="WQ52" s="133"/>
      <c r="WR52" s="133"/>
      <c r="WS52" s="133"/>
      <c r="WT52" s="133"/>
      <c r="WU52" s="133"/>
      <c r="WV52" s="133"/>
      <c r="WW52" s="133"/>
      <c r="WX52" s="133"/>
      <c r="WY52" s="133"/>
      <c r="WZ52" s="133"/>
      <c r="XA52" s="133"/>
      <c r="XB52" s="133"/>
      <c r="XC52" s="133"/>
      <c r="XD52" s="133"/>
      <c r="XE52" s="133"/>
      <c r="XF52" s="133"/>
      <c r="XG52" s="133"/>
      <c r="XH52" s="133"/>
      <c r="XI52" s="133"/>
      <c r="XJ52" s="133"/>
      <c r="XK52" s="133"/>
      <c r="XL52" s="133"/>
      <c r="XM52" s="133"/>
      <c r="XN52" s="133"/>
      <c r="XO52" s="133"/>
      <c r="XP52" s="133"/>
      <c r="XQ52" s="133"/>
      <c r="XR52" s="133"/>
      <c r="XS52" s="133"/>
      <c r="XT52" s="133"/>
      <c r="XU52" s="133"/>
      <c r="XV52" s="133"/>
      <c r="XW52" s="133"/>
      <c r="XX52" s="133"/>
      <c r="XY52" s="133"/>
      <c r="XZ52" s="133"/>
      <c r="YA52" s="133"/>
      <c r="YB52" s="133"/>
      <c r="YC52" s="133"/>
      <c r="YD52" s="133"/>
      <c r="YE52" s="133"/>
      <c r="YF52" s="133"/>
      <c r="YG52" s="133"/>
      <c r="YH52" s="133"/>
      <c r="YI52" s="133"/>
      <c r="YJ52" s="133"/>
      <c r="YK52" s="133"/>
      <c r="YL52" s="133"/>
      <c r="YM52" s="133"/>
      <c r="YN52" s="133"/>
      <c r="YO52" s="133"/>
      <c r="YP52" s="133"/>
      <c r="YQ52" s="133"/>
      <c r="YR52" s="133"/>
      <c r="YS52" s="133"/>
      <c r="YT52" s="133"/>
      <c r="YU52" s="133"/>
      <c r="YV52" s="133"/>
      <c r="YW52" s="133"/>
      <c r="YX52" s="133"/>
      <c r="YY52" s="133"/>
      <c r="YZ52" s="133"/>
      <c r="ZA52" s="133"/>
      <c r="ZB52" s="133"/>
      <c r="ZC52" s="133"/>
      <c r="ZD52" s="133"/>
      <c r="ZE52" s="133"/>
      <c r="ZF52" s="133"/>
      <c r="ZG52" s="133"/>
      <c r="ZH52" s="133"/>
      <c r="ZI52" s="133"/>
      <c r="ZJ52" s="133"/>
      <c r="ZK52" s="133"/>
      <c r="ZL52" s="133"/>
      <c r="ZM52" s="133"/>
      <c r="ZN52" s="133"/>
      <c r="ZO52" s="133"/>
      <c r="ZP52" s="133"/>
      <c r="ZQ52" s="133"/>
      <c r="ZR52" s="133"/>
      <c r="ZS52" s="133"/>
      <c r="ZT52" s="133"/>
      <c r="ZU52" s="133"/>
      <c r="ZV52" s="133"/>
      <c r="ZW52" s="133"/>
      <c r="ZX52" s="133"/>
      <c r="ZY52" s="133"/>
      <c r="ZZ52" s="133"/>
      <c r="AAA52" s="133"/>
      <c r="AAB52" s="133"/>
      <c r="AAC52" s="133"/>
      <c r="AAD52" s="133"/>
      <c r="AAE52" s="133"/>
      <c r="AAF52" s="133"/>
      <c r="AAG52" s="133"/>
      <c r="AAH52" s="133"/>
      <c r="AAI52" s="133"/>
      <c r="AAJ52" s="133"/>
      <c r="AAK52" s="133"/>
      <c r="AAL52" s="133"/>
      <c r="AAM52" s="133"/>
      <c r="AAN52" s="133"/>
      <c r="AAO52" s="133"/>
      <c r="AAP52" s="133"/>
      <c r="AAQ52" s="133"/>
      <c r="AAR52" s="133"/>
      <c r="AAS52" s="133"/>
      <c r="AAT52" s="133"/>
      <c r="AAU52" s="133"/>
      <c r="AAV52" s="133"/>
      <c r="AAW52" s="133"/>
      <c r="AAX52" s="133"/>
      <c r="AAY52" s="133"/>
      <c r="AAZ52" s="133"/>
      <c r="ABA52" s="133"/>
      <c r="ABB52" s="133"/>
      <c r="ABC52" s="133"/>
      <c r="ABD52" s="133"/>
      <c r="ABE52" s="133"/>
      <c r="ABF52" s="133"/>
      <c r="ABG52" s="133"/>
      <c r="ABH52" s="133"/>
      <c r="ABI52" s="133"/>
      <c r="ABJ52" s="133"/>
      <c r="ABK52" s="133"/>
      <c r="ABL52" s="133"/>
      <c r="ABM52" s="133"/>
      <c r="ABN52" s="133"/>
      <c r="ABO52" s="133"/>
      <c r="ABP52" s="133"/>
      <c r="ABQ52" s="133"/>
      <c r="ABR52" s="133"/>
      <c r="ABS52" s="133"/>
      <c r="ABT52" s="133"/>
      <c r="ABU52" s="133"/>
      <c r="ABV52" s="133"/>
      <c r="ABW52" s="133"/>
      <c r="ABX52" s="133"/>
      <c r="ABY52" s="133"/>
      <c r="ABZ52" s="133"/>
      <c r="ACA52" s="133"/>
      <c r="ACB52" s="133"/>
      <c r="ACC52" s="133"/>
      <c r="ACD52" s="133"/>
      <c r="ACE52" s="133"/>
      <c r="ACF52" s="133"/>
      <c r="ACG52" s="133"/>
      <c r="ACH52" s="133"/>
      <c r="ACI52" s="133"/>
      <c r="ACJ52" s="133"/>
      <c r="ACK52" s="133"/>
      <c r="ACL52" s="133"/>
      <c r="ACM52" s="133"/>
      <c r="ACN52" s="133"/>
      <c r="ACO52" s="133"/>
      <c r="ACP52" s="133"/>
      <c r="ACQ52" s="133"/>
      <c r="ACR52" s="133"/>
      <c r="ACS52" s="133"/>
      <c r="ACT52" s="133"/>
      <c r="ACU52" s="133"/>
      <c r="ACV52" s="133"/>
      <c r="ACW52" s="133"/>
      <c r="ACX52" s="133"/>
      <c r="ACY52" s="133"/>
      <c r="ACZ52" s="133"/>
      <c r="ADA52" s="133"/>
      <c r="ADB52" s="133"/>
      <c r="ADC52" s="133"/>
      <c r="ADD52" s="133"/>
      <c r="ADE52" s="133"/>
      <c r="ADF52" s="133"/>
      <c r="ADG52" s="133"/>
      <c r="ADH52" s="133"/>
      <c r="ADI52" s="133"/>
      <c r="ADJ52" s="133"/>
      <c r="ADK52" s="133"/>
      <c r="ADL52" s="133"/>
      <c r="ADM52" s="133"/>
      <c r="ADN52" s="133"/>
      <c r="ADO52" s="133"/>
      <c r="ADP52" s="133"/>
      <c r="ADQ52" s="133"/>
      <c r="ADR52" s="133"/>
      <c r="ADS52" s="133"/>
      <c r="ADT52" s="133"/>
      <c r="ADU52" s="133"/>
      <c r="ADV52" s="133"/>
      <c r="ADW52" s="133"/>
      <c r="ADX52" s="133"/>
      <c r="ADY52" s="133"/>
      <c r="ADZ52" s="133"/>
      <c r="AEA52" s="133"/>
      <c r="AEB52" s="133"/>
      <c r="AEC52" s="133"/>
      <c r="AED52" s="133"/>
      <c r="AEE52" s="133"/>
      <c r="AEF52" s="133"/>
      <c r="AEG52" s="133"/>
      <c r="AEH52" s="133"/>
      <c r="AEI52" s="133"/>
      <c r="AEJ52" s="133"/>
      <c r="AEK52" s="133"/>
      <c r="AEL52" s="133"/>
      <c r="AEM52" s="133"/>
      <c r="AEN52" s="133"/>
      <c r="AEO52" s="133"/>
      <c r="AEP52" s="133"/>
      <c r="AEQ52" s="133"/>
      <c r="AER52" s="133"/>
      <c r="AES52" s="133"/>
      <c r="AET52" s="133"/>
      <c r="AEU52" s="133"/>
      <c r="AEV52" s="133"/>
      <c r="AEW52" s="133"/>
      <c r="AEX52" s="133"/>
      <c r="AEY52" s="133"/>
      <c r="AEZ52" s="133"/>
      <c r="AFA52" s="133"/>
      <c r="AFB52" s="133"/>
      <c r="AFC52" s="133"/>
      <c r="AFD52" s="133"/>
      <c r="AFE52" s="133"/>
      <c r="AFF52" s="133"/>
      <c r="AFG52" s="133"/>
      <c r="AFH52" s="133"/>
      <c r="AFI52" s="133"/>
      <c r="AFJ52" s="133"/>
      <c r="AFK52" s="133"/>
      <c r="AFL52" s="133"/>
      <c r="AFM52" s="133"/>
      <c r="AFN52" s="133"/>
      <c r="AFO52" s="133"/>
      <c r="AFP52" s="133"/>
      <c r="AFQ52" s="133"/>
      <c r="AFR52" s="133"/>
      <c r="AFS52" s="133"/>
      <c r="AFT52" s="133"/>
      <c r="AFU52" s="133"/>
      <c r="AFV52" s="133"/>
      <c r="AFW52" s="133"/>
      <c r="AFX52" s="133"/>
      <c r="AFY52" s="133"/>
      <c r="AFZ52" s="133"/>
      <c r="AGA52" s="133"/>
      <c r="AGB52" s="133"/>
      <c r="AGC52" s="133"/>
      <c r="AGD52" s="133"/>
      <c r="AGE52" s="133"/>
      <c r="AGF52" s="133"/>
      <c r="AGG52" s="133"/>
      <c r="AGH52" s="133"/>
      <c r="AGI52" s="133"/>
      <c r="AGJ52" s="133"/>
      <c r="AGK52" s="133"/>
      <c r="AGL52" s="133"/>
      <c r="AGM52" s="133"/>
      <c r="AGN52" s="133"/>
      <c r="AGO52" s="133"/>
      <c r="AGP52" s="133"/>
      <c r="AGQ52" s="133"/>
      <c r="AGR52" s="133"/>
      <c r="AGS52" s="133"/>
      <c r="AGT52" s="133"/>
      <c r="AGU52" s="133"/>
      <c r="AGV52" s="133"/>
      <c r="AGW52" s="133"/>
      <c r="AGX52" s="133"/>
      <c r="AGY52" s="133"/>
      <c r="AGZ52" s="133"/>
      <c r="AHA52" s="133"/>
      <c r="AHB52" s="133"/>
      <c r="AHC52" s="133"/>
      <c r="AHD52" s="133"/>
      <c r="AHE52" s="133"/>
      <c r="AHF52" s="133"/>
      <c r="AHG52" s="133"/>
      <c r="AHH52" s="133"/>
      <c r="AHI52" s="133"/>
      <c r="AHJ52" s="133"/>
      <c r="AHK52" s="133"/>
      <c r="AHL52" s="133"/>
      <c r="AHM52" s="133"/>
      <c r="AHN52" s="133"/>
      <c r="AHO52" s="133"/>
      <c r="AHP52" s="133"/>
      <c r="AHQ52" s="133"/>
      <c r="AHR52" s="133"/>
      <c r="AHS52" s="133"/>
      <c r="AHT52" s="133"/>
      <c r="AHU52" s="133"/>
      <c r="AHV52" s="133"/>
      <c r="AHW52" s="133"/>
      <c r="AHX52" s="133"/>
      <c r="AHY52" s="133"/>
      <c r="AHZ52" s="133"/>
      <c r="AIA52" s="133"/>
      <c r="AIB52" s="133"/>
      <c r="AIC52" s="133"/>
      <c r="AID52" s="133"/>
      <c r="AIE52" s="133"/>
      <c r="AIF52" s="133"/>
      <c r="AIG52" s="133"/>
      <c r="AIH52" s="133"/>
      <c r="AII52" s="133"/>
      <c r="AIJ52" s="133"/>
      <c r="AIK52" s="133"/>
      <c r="AIL52" s="133"/>
      <c r="AIM52" s="133"/>
      <c r="AIN52" s="133"/>
      <c r="AIO52" s="133"/>
      <c r="AIP52" s="133"/>
      <c r="AIQ52" s="133"/>
      <c r="AIR52" s="133"/>
      <c r="AIS52" s="133"/>
      <c r="AIT52" s="133"/>
      <c r="AIU52" s="133"/>
      <c r="AIV52" s="133"/>
      <c r="AIW52" s="133"/>
      <c r="AIX52" s="133"/>
      <c r="AIY52" s="133"/>
      <c r="AIZ52" s="133"/>
      <c r="AJA52" s="133"/>
      <c r="AJB52" s="133"/>
      <c r="AJC52" s="133"/>
      <c r="AJD52" s="133"/>
      <c r="AJE52" s="133"/>
      <c r="AJF52" s="133"/>
      <c r="AJG52" s="133"/>
      <c r="AJH52" s="133"/>
      <c r="AJI52" s="133"/>
      <c r="AJJ52" s="133"/>
      <c r="AJK52" s="133"/>
      <c r="AJL52" s="133"/>
      <c r="AJM52" s="133"/>
      <c r="AJN52" s="133"/>
      <c r="AJO52" s="133"/>
      <c r="AJP52" s="133"/>
      <c r="AJQ52" s="133"/>
      <c r="AJR52" s="133"/>
      <c r="AJS52" s="133"/>
      <c r="AJT52" s="133"/>
      <c r="AJU52" s="133"/>
      <c r="AJV52" s="133"/>
      <c r="AJW52" s="133"/>
      <c r="AJX52" s="133"/>
      <c r="AJY52" s="133"/>
      <c r="AJZ52" s="133"/>
      <c r="AKA52" s="133"/>
      <c r="AKB52" s="133"/>
      <c r="AKC52" s="133"/>
      <c r="AKD52" s="133"/>
      <c r="AKE52" s="133"/>
      <c r="AKF52" s="133"/>
      <c r="AKG52" s="133"/>
      <c r="AKH52" s="133"/>
      <c r="AKI52" s="133"/>
      <c r="AKJ52" s="133"/>
      <c r="AKK52" s="133"/>
      <c r="AKL52" s="133"/>
      <c r="AKM52" s="133"/>
      <c r="AKN52" s="133"/>
      <c r="AKO52" s="133"/>
      <c r="AKP52" s="133"/>
      <c r="AKQ52" s="133"/>
      <c r="AKR52" s="133"/>
      <c r="AKS52" s="133"/>
      <c r="AKT52" s="133"/>
      <c r="AKU52" s="133"/>
      <c r="AKV52" s="133"/>
      <c r="AKW52" s="133"/>
      <c r="AKX52" s="133"/>
      <c r="AKY52" s="133"/>
      <c r="AKZ52" s="133"/>
      <c r="ALA52" s="133"/>
      <c r="ALB52" s="133"/>
      <c r="ALC52" s="133"/>
      <c r="ALD52" s="133"/>
      <c r="ALE52" s="133"/>
      <c r="ALF52" s="133"/>
      <c r="ALG52" s="133"/>
      <c r="ALH52" s="133"/>
      <c r="ALI52" s="133"/>
      <c r="ALJ52" s="133"/>
      <c r="ALK52" s="133"/>
      <c r="ALL52" s="133"/>
      <c r="ALM52" s="133"/>
      <c r="ALN52" s="133"/>
      <c r="ALO52" s="133"/>
      <c r="ALP52" s="133"/>
      <c r="ALQ52" s="133"/>
      <c r="ALR52" s="133"/>
      <c r="ALS52" s="133"/>
      <c r="ALT52" s="133"/>
      <c r="ALU52" s="133"/>
      <c r="ALV52" s="133"/>
      <c r="ALW52" s="133"/>
      <c r="ALX52" s="133"/>
      <c r="ALY52" s="133"/>
      <c r="ALZ52" s="133"/>
    </row>
    <row r="53" spans="1:1020" s="127" customFormat="1">
      <c r="A53" s="250">
        <v>26</v>
      </c>
      <c r="B53" s="253" t="s">
        <v>1490</v>
      </c>
      <c r="C53" s="187">
        <f>Orçamento!$N$699</f>
        <v>114911.57394288003</v>
      </c>
      <c r="D53" s="145">
        <f t="shared" ref="D53:R53" si="22">$C53*D54</f>
        <v>0</v>
      </c>
      <c r="E53" s="146">
        <f t="shared" si="22"/>
        <v>0</v>
      </c>
      <c r="F53" s="146">
        <f t="shared" si="22"/>
        <v>0</v>
      </c>
      <c r="G53" s="146">
        <f t="shared" si="22"/>
        <v>0</v>
      </c>
      <c r="H53" s="146">
        <f t="shared" si="22"/>
        <v>0</v>
      </c>
      <c r="I53" s="146">
        <f t="shared" si="22"/>
        <v>0</v>
      </c>
      <c r="J53" s="146">
        <f t="shared" si="22"/>
        <v>0</v>
      </c>
      <c r="K53" s="146">
        <f t="shared" si="22"/>
        <v>0</v>
      </c>
      <c r="L53" s="139">
        <f t="shared" si="22"/>
        <v>57455.786971440015</v>
      </c>
      <c r="M53" s="146">
        <f t="shared" si="22"/>
        <v>0</v>
      </c>
      <c r="N53" s="146">
        <f t="shared" si="22"/>
        <v>0</v>
      </c>
      <c r="O53" s="146">
        <f t="shared" si="22"/>
        <v>0</v>
      </c>
      <c r="P53" s="146">
        <f t="shared" si="22"/>
        <v>0</v>
      </c>
      <c r="Q53" s="146">
        <f t="shared" si="22"/>
        <v>0</v>
      </c>
      <c r="R53" s="140">
        <f t="shared" si="22"/>
        <v>57455.786971440015</v>
      </c>
      <c r="AMA53" s="128"/>
      <c r="AMB53" s="128"/>
      <c r="AMC53" s="128"/>
      <c r="AMD53" s="128"/>
      <c r="AME53" s="128"/>
      <c r="AMF53" s="128"/>
    </row>
    <row r="54" spans="1:1020" s="127" customFormat="1">
      <c r="A54" s="251">
        <v>30</v>
      </c>
      <c r="B54" s="254"/>
      <c r="C54" s="192">
        <f>SUM(D54:R54)</f>
        <v>1</v>
      </c>
      <c r="D54" s="154">
        <v>0</v>
      </c>
      <c r="E54" s="155">
        <v>0</v>
      </c>
      <c r="F54" s="155">
        <v>0</v>
      </c>
      <c r="G54" s="155">
        <v>0</v>
      </c>
      <c r="H54" s="155">
        <v>0</v>
      </c>
      <c r="I54" s="155">
        <v>0</v>
      </c>
      <c r="J54" s="155">
        <v>0</v>
      </c>
      <c r="K54" s="155">
        <v>0</v>
      </c>
      <c r="L54" s="156">
        <v>0.5</v>
      </c>
      <c r="M54" s="155">
        <v>0</v>
      </c>
      <c r="N54" s="155">
        <v>0</v>
      </c>
      <c r="O54" s="155">
        <v>0</v>
      </c>
      <c r="P54" s="155">
        <v>0</v>
      </c>
      <c r="Q54" s="155">
        <v>0</v>
      </c>
      <c r="R54" s="157">
        <v>0.5</v>
      </c>
      <c r="AMA54" s="128"/>
      <c r="AMB54" s="128"/>
      <c r="AMC54" s="128"/>
      <c r="AMD54" s="128"/>
      <c r="AME54" s="128"/>
      <c r="AMF54" s="128"/>
    </row>
    <row r="55" spans="1:1020" s="127" customFormat="1">
      <c r="A55" s="264" t="s">
        <v>1581</v>
      </c>
      <c r="B55" s="265"/>
      <c r="C55" s="193">
        <f>C53+C51+C49+C47+C45+C43+C41+C39+C37+C35+C33+C31+C29+C27+C25+C23+C21+C19+C17+C15+C13+C11</f>
        <v>50704908.189598285</v>
      </c>
      <c r="D55" s="173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5"/>
      <c r="AMA55" s="128"/>
      <c r="AMB55" s="128"/>
      <c r="AMC55" s="128"/>
      <c r="AMD55" s="128"/>
      <c r="AME55" s="128"/>
      <c r="AMF55" s="128"/>
    </row>
    <row r="56" spans="1:1020" s="127" customFormat="1">
      <c r="A56" s="281" t="s">
        <v>1592</v>
      </c>
      <c r="B56" s="282"/>
      <c r="C56" s="190">
        <f>C55-C13</f>
        <v>48597481.905030288</v>
      </c>
      <c r="D56" s="17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8"/>
      <c r="AMA56" s="128"/>
      <c r="AMB56" s="128"/>
      <c r="AMC56" s="128"/>
      <c r="AMD56" s="128"/>
      <c r="AME56" s="128"/>
      <c r="AMF56" s="128"/>
    </row>
    <row r="57" spans="1:1020" s="128" customFormat="1" ht="15" customHeight="1">
      <c r="A57" s="283" t="s">
        <v>1582</v>
      </c>
      <c r="B57" s="284"/>
      <c r="C57" s="285"/>
      <c r="D57" s="158">
        <f>SUM(D11,D15,D17,D19,D21,D23,D25,D27,D29,D31,D33,D35,D37,D39,D41,D43,D45,D47,D49,D51,D53)</f>
        <v>226788.72546105605</v>
      </c>
      <c r="E57" s="159">
        <f t="shared" ref="E57:R57" si="23">SUM(E11,E15,E17,E19,E21,E23,E25,E27,E29,E31,E33,E35,E37,E39,E41,E43,E45,E47,E49,E51,E53)</f>
        <v>364378.82859593967</v>
      </c>
      <c r="F57" s="159">
        <f t="shared" si="23"/>
        <v>535916.32286350173</v>
      </c>
      <c r="G57" s="159">
        <f t="shared" si="23"/>
        <v>1529535.307292196</v>
      </c>
      <c r="H57" s="159">
        <f t="shared" si="23"/>
        <v>2903996.0189562012</v>
      </c>
      <c r="I57" s="159">
        <f t="shared" si="23"/>
        <v>3790041.8035329981</v>
      </c>
      <c r="J57" s="159">
        <f t="shared" si="23"/>
        <v>4306305.7181114675</v>
      </c>
      <c r="K57" s="159">
        <f t="shared" si="23"/>
        <v>4681153.7709165476</v>
      </c>
      <c r="L57" s="159">
        <f t="shared" si="23"/>
        <v>3750169.357582455</v>
      </c>
      <c r="M57" s="159">
        <f t="shared" si="23"/>
        <v>3789334.1244661063</v>
      </c>
      <c r="N57" s="159">
        <f t="shared" si="23"/>
        <v>6068374.3853088645</v>
      </c>
      <c r="O57" s="159">
        <f t="shared" si="23"/>
        <v>5801947.2183745001</v>
      </c>
      <c r="P57" s="159">
        <f t="shared" si="23"/>
        <v>4519929.8463211879</v>
      </c>
      <c r="Q57" s="159">
        <f t="shared" si="23"/>
        <v>3374653.1303269928</v>
      </c>
      <c r="R57" s="160">
        <f t="shared" si="23"/>
        <v>2954957.3469202737</v>
      </c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3"/>
      <c r="CX57" s="133"/>
      <c r="CY57" s="133"/>
      <c r="CZ57" s="133"/>
      <c r="DA57" s="133"/>
      <c r="DB57" s="133"/>
      <c r="DC57" s="133"/>
      <c r="DD57" s="133"/>
      <c r="DE57" s="133"/>
      <c r="DF57" s="133"/>
      <c r="DG57" s="133"/>
      <c r="DH57" s="133"/>
      <c r="DI57" s="133"/>
      <c r="DJ57" s="133"/>
      <c r="DK57" s="133"/>
      <c r="DL57" s="133"/>
      <c r="DM57" s="133"/>
      <c r="DN57" s="133"/>
      <c r="DO57" s="133"/>
      <c r="DP57" s="133"/>
      <c r="DQ57" s="133"/>
      <c r="DR57" s="133"/>
      <c r="DS57" s="133"/>
      <c r="DT57" s="133"/>
      <c r="DU57" s="133"/>
      <c r="DV57" s="133"/>
      <c r="DW57" s="133"/>
      <c r="DX57" s="133"/>
      <c r="DY57" s="133"/>
      <c r="DZ57" s="133"/>
      <c r="EA57" s="133"/>
      <c r="EB57" s="133"/>
      <c r="EC57" s="133"/>
      <c r="ED57" s="133"/>
      <c r="EE57" s="133"/>
      <c r="EF57" s="133"/>
      <c r="EG57" s="133"/>
      <c r="EH57" s="133"/>
      <c r="EI57" s="133"/>
      <c r="EJ57" s="133"/>
      <c r="EK57" s="133"/>
      <c r="EL57" s="133"/>
      <c r="EM57" s="133"/>
      <c r="EN57" s="133"/>
      <c r="EO57" s="133"/>
      <c r="EP57" s="133"/>
      <c r="EQ57" s="133"/>
      <c r="ER57" s="133"/>
      <c r="ES57" s="133"/>
      <c r="ET57" s="133"/>
      <c r="EU57" s="133"/>
      <c r="EV57" s="133"/>
      <c r="EW57" s="133"/>
      <c r="EX57" s="133"/>
      <c r="EY57" s="133"/>
      <c r="EZ57" s="133"/>
      <c r="FA57" s="133"/>
      <c r="FB57" s="133"/>
      <c r="FC57" s="133"/>
      <c r="FD57" s="133"/>
      <c r="FE57" s="133"/>
      <c r="FF57" s="133"/>
      <c r="FG57" s="133"/>
      <c r="FH57" s="133"/>
      <c r="FI57" s="133"/>
      <c r="FJ57" s="133"/>
      <c r="FK57" s="133"/>
      <c r="FL57" s="133"/>
      <c r="FM57" s="133"/>
      <c r="FN57" s="133"/>
      <c r="FO57" s="133"/>
      <c r="FP57" s="133"/>
      <c r="FQ57" s="133"/>
      <c r="FR57" s="133"/>
      <c r="FS57" s="133"/>
      <c r="FT57" s="133"/>
      <c r="FU57" s="133"/>
      <c r="FV57" s="133"/>
      <c r="FW57" s="133"/>
      <c r="FX57" s="133"/>
      <c r="FY57" s="133"/>
      <c r="FZ57" s="133"/>
      <c r="GA57" s="133"/>
      <c r="GB57" s="133"/>
      <c r="GC57" s="133"/>
      <c r="GD57" s="133"/>
      <c r="GE57" s="133"/>
      <c r="GF57" s="133"/>
      <c r="GG57" s="133"/>
      <c r="GH57" s="133"/>
      <c r="GI57" s="133"/>
      <c r="GJ57" s="133"/>
      <c r="GK57" s="133"/>
      <c r="GL57" s="133"/>
      <c r="GM57" s="133"/>
      <c r="GN57" s="133"/>
      <c r="GO57" s="133"/>
      <c r="GP57" s="133"/>
      <c r="GQ57" s="133"/>
      <c r="GR57" s="133"/>
      <c r="GS57" s="133"/>
      <c r="GT57" s="133"/>
      <c r="GU57" s="133"/>
      <c r="GV57" s="133"/>
      <c r="GW57" s="133"/>
      <c r="GX57" s="133"/>
      <c r="GY57" s="133"/>
      <c r="GZ57" s="133"/>
      <c r="HA57" s="133"/>
      <c r="HB57" s="133"/>
      <c r="HC57" s="133"/>
      <c r="HD57" s="133"/>
      <c r="HE57" s="133"/>
      <c r="HF57" s="133"/>
      <c r="HG57" s="133"/>
      <c r="HH57" s="133"/>
      <c r="HI57" s="133"/>
      <c r="HJ57" s="133"/>
      <c r="HK57" s="133"/>
      <c r="HL57" s="133"/>
      <c r="HM57" s="133"/>
      <c r="HN57" s="133"/>
      <c r="HO57" s="133"/>
      <c r="HP57" s="133"/>
      <c r="HQ57" s="133"/>
      <c r="HR57" s="133"/>
      <c r="HS57" s="133"/>
      <c r="HT57" s="133"/>
      <c r="HU57" s="133"/>
      <c r="HV57" s="133"/>
      <c r="HW57" s="133"/>
      <c r="HX57" s="133"/>
      <c r="HY57" s="133"/>
      <c r="HZ57" s="133"/>
      <c r="IA57" s="133"/>
      <c r="IB57" s="133"/>
      <c r="IC57" s="133"/>
      <c r="ID57" s="133"/>
      <c r="IE57" s="133"/>
      <c r="IF57" s="133"/>
      <c r="IG57" s="133"/>
      <c r="IH57" s="133"/>
      <c r="II57" s="133"/>
      <c r="IJ57" s="133"/>
      <c r="IK57" s="133"/>
      <c r="IL57" s="133"/>
      <c r="IM57" s="133"/>
      <c r="IN57" s="133"/>
      <c r="IO57" s="133"/>
      <c r="IP57" s="133"/>
      <c r="IQ57" s="133"/>
      <c r="IR57" s="133"/>
      <c r="IS57" s="133"/>
      <c r="IT57" s="133"/>
      <c r="IU57" s="133"/>
      <c r="IV57" s="133"/>
      <c r="IW57" s="133"/>
      <c r="IX57" s="133"/>
      <c r="IY57" s="133"/>
      <c r="IZ57" s="133"/>
      <c r="JA57" s="133"/>
      <c r="JB57" s="133"/>
      <c r="JC57" s="133"/>
      <c r="JD57" s="133"/>
      <c r="JE57" s="133"/>
      <c r="JF57" s="133"/>
      <c r="JG57" s="133"/>
      <c r="JH57" s="133"/>
      <c r="JI57" s="133"/>
      <c r="JJ57" s="133"/>
      <c r="JK57" s="133"/>
      <c r="JL57" s="133"/>
      <c r="JM57" s="133"/>
      <c r="JN57" s="133"/>
      <c r="JO57" s="133"/>
      <c r="JP57" s="133"/>
      <c r="JQ57" s="133"/>
      <c r="JR57" s="133"/>
      <c r="JS57" s="133"/>
      <c r="JT57" s="133"/>
      <c r="JU57" s="133"/>
      <c r="JV57" s="133"/>
      <c r="JW57" s="133"/>
      <c r="JX57" s="133"/>
      <c r="JY57" s="133"/>
      <c r="JZ57" s="133"/>
      <c r="KA57" s="133"/>
      <c r="KB57" s="133"/>
      <c r="KC57" s="133"/>
      <c r="KD57" s="133"/>
      <c r="KE57" s="133"/>
      <c r="KF57" s="133"/>
      <c r="KG57" s="133"/>
      <c r="KH57" s="133"/>
      <c r="KI57" s="133"/>
      <c r="KJ57" s="133"/>
      <c r="KK57" s="133"/>
      <c r="KL57" s="133"/>
      <c r="KM57" s="133"/>
      <c r="KN57" s="133"/>
      <c r="KO57" s="133"/>
      <c r="KP57" s="133"/>
      <c r="KQ57" s="133"/>
      <c r="KR57" s="133"/>
      <c r="KS57" s="133"/>
      <c r="KT57" s="133"/>
      <c r="KU57" s="133"/>
      <c r="KV57" s="133"/>
      <c r="KW57" s="133"/>
      <c r="KX57" s="133"/>
      <c r="KY57" s="133"/>
      <c r="KZ57" s="133"/>
      <c r="LA57" s="133"/>
      <c r="LB57" s="133"/>
      <c r="LC57" s="133"/>
      <c r="LD57" s="133"/>
      <c r="LE57" s="133"/>
      <c r="LF57" s="133"/>
      <c r="LG57" s="133"/>
      <c r="LH57" s="133"/>
      <c r="LI57" s="133"/>
      <c r="LJ57" s="133"/>
      <c r="LK57" s="133"/>
      <c r="LL57" s="133"/>
      <c r="LM57" s="133"/>
      <c r="LN57" s="133"/>
      <c r="LO57" s="133"/>
      <c r="LP57" s="133"/>
      <c r="LQ57" s="133"/>
      <c r="LR57" s="133"/>
      <c r="LS57" s="133"/>
      <c r="LT57" s="133"/>
      <c r="LU57" s="133"/>
      <c r="LV57" s="133"/>
      <c r="LW57" s="133"/>
      <c r="LX57" s="133"/>
      <c r="LY57" s="133"/>
      <c r="LZ57" s="133"/>
      <c r="MA57" s="133"/>
      <c r="MB57" s="133"/>
      <c r="MC57" s="133"/>
      <c r="MD57" s="133"/>
      <c r="ME57" s="133"/>
      <c r="MF57" s="133"/>
      <c r="MG57" s="133"/>
      <c r="MH57" s="133"/>
      <c r="MI57" s="133"/>
      <c r="MJ57" s="133"/>
      <c r="MK57" s="133"/>
      <c r="ML57" s="133"/>
      <c r="MM57" s="133"/>
      <c r="MN57" s="133"/>
      <c r="MO57" s="133"/>
      <c r="MP57" s="133"/>
      <c r="MQ57" s="133"/>
      <c r="MR57" s="133"/>
      <c r="MS57" s="133"/>
      <c r="MT57" s="133"/>
      <c r="MU57" s="133"/>
      <c r="MV57" s="133"/>
      <c r="MW57" s="133"/>
      <c r="MX57" s="133"/>
      <c r="MY57" s="133"/>
      <c r="MZ57" s="133"/>
      <c r="NA57" s="133"/>
      <c r="NB57" s="133"/>
      <c r="NC57" s="133"/>
      <c r="ND57" s="133"/>
      <c r="NE57" s="133"/>
      <c r="NF57" s="133"/>
      <c r="NG57" s="133"/>
      <c r="NH57" s="133"/>
      <c r="NI57" s="133"/>
      <c r="NJ57" s="133"/>
      <c r="NK57" s="133"/>
      <c r="NL57" s="133"/>
      <c r="NM57" s="133"/>
      <c r="NN57" s="133"/>
      <c r="NO57" s="133"/>
      <c r="NP57" s="133"/>
      <c r="NQ57" s="133"/>
      <c r="NR57" s="133"/>
      <c r="NS57" s="133"/>
      <c r="NT57" s="133"/>
      <c r="NU57" s="133"/>
      <c r="NV57" s="133"/>
      <c r="NW57" s="133"/>
      <c r="NX57" s="133"/>
      <c r="NY57" s="133"/>
      <c r="NZ57" s="133"/>
      <c r="OA57" s="133"/>
      <c r="OB57" s="133"/>
      <c r="OC57" s="133"/>
      <c r="OD57" s="133"/>
      <c r="OE57" s="133"/>
      <c r="OF57" s="133"/>
      <c r="OG57" s="133"/>
      <c r="OH57" s="133"/>
      <c r="OI57" s="133"/>
      <c r="OJ57" s="133"/>
      <c r="OK57" s="133"/>
      <c r="OL57" s="133"/>
      <c r="OM57" s="133"/>
      <c r="ON57" s="133"/>
      <c r="OO57" s="133"/>
      <c r="OP57" s="133"/>
      <c r="OQ57" s="133"/>
      <c r="OR57" s="133"/>
      <c r="OS57" s="133"/>
      <c r="OT57" s="133"/>
      <c r="OU57" s="133"/>
      <c r="OV57" s="133"/>
      <c r="OW57" s="133"/>
      <c r="OX57" s="133"/>
      <c r="OY57" s="133"/>
      <c r="OZ57" s="133"/>
      <c r="PA57" s="133"/>
      <c r="PB57" s="133"/>
      <c r="PC57" s="133"/>
      <c r="PD57" s="133"/>
      <c r="PE57" s="133"/>
      <c r="PF57" s="133"/>
      <c r="PG57" s="133"/>
      <c r="PH57" s="133"/>
      <c r="PI57" s="133"/>
      <c r="PJ57" s="133"/>
      <c r="PK57" s="133"/>
      <c r="PL57" s="133"/>
      <c r="PM57" s="133"/>
      <c r="PN57" s="133"/>
      <c r="PO57" s="133"/>
      <c r="PP57" s="133"/>
      <c r="PQ57" s="133"/>
      <c r="PR57" s="133"/>
      <c r="PS57" s="133"/>
      <c r="PT57" s="133"/>
      <c r="PU57" s="133"/>
      <c r="PV57" s="133"/>
      <c r="PW57" s="133"/>
      <c r="PX57" s="133"/>
      <c r="PY57" s="133"/>
      <c r="PZ57" s="133"/>
      <c r="QA57" s="133"/>
      <c r="QB57" s="133"/>
      <c r="QC57" s="133"/>
      <c r="QD57" s="133"/>
      <c r="QE57" s="133"/>
      <c r="QF57" s="133"/>
      <c r="QG57" s="133"/>
      <c r="QH57" s="133"/>
      <c r="QI57" s="133"/>
      <c r="QJ57" s="133"/>
      <c r="QK57" s="133"/>
      <c r="QL57" s="133"/>
      <c r="QM57" s="133"/>
      <c r="QN57" s="133"/>
      <c r="QO57" s="133"/>
      <c r="QP57" s="133"/>
      <c r="QQ57" s="133"/>
      <c r="QR57" s="133"/>
      <c r="QS57" s="133"/>
      <c r="QT57" s="133"/>
      <c r="QU57" s="133"/>
      <c r="QV57" s="133"/>
      <c r="QW57" s="133"/>
      <c r="QX57" s="133"/>
      <c r="QY57" s="133"/>
      <c r="QZ57" s="133"/>
      <c r="RA57" s="133"/>
      <c r="RB57" s="133"/>
      <c r="RC57" s="133"/>
      <c r="RD57" s="133"/>
      <c r="RE57" s="133"/>
      <c r="RF57" s="133"/>
      <c r="RG57" s="133"/>
      <c r="RH57" s="133"/>
      <c r="RI57" s="133"/>
      <c r="RJ57" s="133"/>
      <c r="RK57" s="133"/>
      <c r="RL57" s="133"/>
      <c r="RM57" s="133"/>
      <c r="RN57" s="133"/>
      <c r="RO57" s="133"/>
      <c r="RP57" s="133"/>
      <c r="RQ57" s="133"/>
      <c r="RR57" s="133"/>
      <c r="RS57" s="133"/>
      <c r="RT57" s="133"/>
      <c r="RU57" s="133"/>
      <c r="RV57" s="133"/>
      <c r="RW57" s="133"/>
      <c r="RX57" s="133"/>
      <c r="RY57" s="133"/>
      <c r="RZ57" s="133"/>
      <c r="SA57" s="133"/>
      <c r="SB57" s="133"/>
      <c r="SC57" s="133"/>
      <c r="SD57" s="133"/>
      <c r="SE57" s="133"/>
      <c r="SF57" s="133"/>
      <c r="SG57" s="133"/>
      <c r="SH57" s="133"/>
      <c r="SI57" s="133"/>
      <c r="SJ57" s="133"/>
      <c r="SK57" s="133"/>
      <c r="SL57" s="133"/>
      <c r="SM57" s="133"/>
      <c r="SN57" s="133"/>
      <c r="SO57" s="133"/>
      <c r="SP57" s="133"/>
      <c r="SQ57" s="133"/>
      <c r="SR57" s="133"/>
      <c r="SS57" s="133"/>
      <c r="ST57" s="133"/>
      <c r="SU57" s="133"/>
      <c r="SV57" s="133"/>
      <c r="SW57" s="133"/>
      <c r="SX57" s="133"/>
      <c r="SY57" s="133"/>
      <c r="SZ57" s="133"/>
      <c r="TA57" s="133"/>
      <c r="TB57" s="133"/>
      <c r="TC57" s="133"/>
      <c r="TD57" s="133"/>
      <c r="TE57" s="133"/>
      <c r="TF57" s="133"/>
      <c r="TG57" s="133"/>
      <c r="TH57" s="133"/>
      <c r="TI57" s="133"/>
      <c r="TJ57" s="133"/>
      <c r="TK57" s="133"/>
      <c r="TL57" s="133"/>
      <c r="TM57" s="133"/>
      <c r="TN57" s="133"/>
      <c r="TO57" s="133"/>
      <c r="TP57" s="133"/>
      <c r="TQ57" s="133"/>
      <c r="TR57" s="133"/>
      <c r="TS57" s="133"/>
      <c r="TT57" s="133"/>
      <c r="TU57" s="133"/>
      <c r="TV57" s="133"/>
      <c r="TW57" s="133"/>
      <c r="TX57" s="133"/>
      <c r="TY57" s="133"/>
      <c r="TZ57" s="133"/>
      <c r="UA57" s="133"/>
      <c r="UB57" s="133"/>
      <c r="UC57" s="133"/>
      <c r="UD57" s="133"/>
      <c r="UE57" s="133"/>
      <c r="UF57" s="133"/>
      <c r="UG57" s="133"/>
      <c r="UH57" s="133"/>
      <c r="UI57" s="133"/>
      <c r="UJ57" s="133"/>
      <c r="UK57" s="133"/>
      <c r="UL57" s="133"/>
      <c r="UM57" s="133"/>
      <c r="UN57" s="133"/>
      <c r="UO57" s="133"/>
      <c r="UP57" s="133"/>
      <c r="UQ57" s="133"/>
      <c r="UR57" s="133"/>
      <c r="US57" s="133"/>
      <c r="UT57" s="133"/>
      <c r="UU57" s="133"/>
      <c r="UV57" s="133"/>
      <c r="UW57" s="133"/>
      <c r="UX57" s="133"/>
      <c r="UY57" s="133"/>
      <c r="UZ57" s="133"/>
      <c r="VA57" s="133"/>
      <c r="VB57" s="133"/>
      <c r="VC57" s="133"/>
      <c r="VD57" s="133"/>
      <c r="VE57" s="133"/>
      <c r="VF57" s="133"/>
      <c r="VG57" s="133"/>
      <c r="VH57" s="133"/>
      <c r="VI57" s="133"/>
      <c r="VJ57" s="133"/>
      <c r="VK57" s="133"/>
      <c r="VL57" s="133"/>
      <c r="VM57" s="133"/>
      <c r="VN57" s="133"/>
      <c r="VO57" s="133"/>
      <c r="VP57" s="133"/>
      <c r="VQ57" s="133"/>
      <c r="VR57" s="133"/>
      <c r="VS57" s="133"/>
      <c r="VT57" s="133"/>
      <c r="VU57" s="133"/>
      <c r="VV57" s="133"/>
      <c r="VW57" s="133"/>
      <c r="VX57" s="133"/>
      <c r="VY57" s="133"/>
      <c r="VZ57" s="133"/>
      <c r="WA57" s="133"/>
      <c r="WB57" s="133"/>
      <c r="WC57" s="133"/>
      <c r="WD57" s="133"/>
      <c r="WE57" s="133"/>
      <c r="WF57" s="133"/>
      <c r="WG57" s="133"/>
      <c r="WH57" s="133"/>
      <c r="WI57" s="133"/>
      <c r="WJ57" s="133"/>
      <c r="WK57" s="133"/>
      <c r="WL57" s="133"/>
      <c r="WM57" s="133"/>
      <c r="WN57" s="133"/>
      <c r="WO57" s="133"/>
      <c r="WP57" s="133"/>
      <c r="WQ57" s="133"/>
      <c r="WR57" s="133"/>
      <c r="WS57" s="133"/>
      <c r="WT57" s="133"/>
      <c r="WU57" s="133"/>
      <c r="WV57" s="133"/>
      <c r="WW57" s="133"/>
      <c r="WX57" s="133"/>
      <c r="WY57" s="133"/>
      <c r="WZ57" s="133"/>
      <c r="XA57" s="133"/>
      <c r="XB57" s="133"/>
      <c r="XC57" s="133"/>
      <c r="XD57" s="133"/>
      <c r="XE57" s="133"/>
      <c r="XF57" s="133"/>
      <c r="XG57" s="133"/>
      <c r="XH57" s="133"/>
      <c r="XI57" s="133"/>
      <c r="XJ57" s="133"/>
      <c r="XK57" s="133"/>
      <c r="XL57" s="133"/>
      <c r="XM57" s="133"/>
      <c r="XN57" s="133"/>
      <c r="XO57" s="133"/>
      <c r="XP57" s="133"/>
      <c r="XQ57" s="133"/>
      <c r="XR57" s="133"/>
      <c r="XS57" s="133"/>
      <c r="XT57" s="133"/>
      <c r="XU57" s="133"/>
      <c r="XV57" s="133"/>
      <c r="XW57" s="133"/>
      <c r="XX57" s="133"/>
      <c r="XY57" s="133"/>
      <c r="XZ57" s="133"/>
      <c r="YA57" s="133"/>
      <c r="YB57" s="133"/>
      <c r="YC57" s="133"/>
      <c r="YD57" s="133"/>
      <c r="YE57" s="133"/>
      <c r="YF57" s="133"/>
      <c r="YG57" s="133"/>
      <c r="YH57" s="133"/>
      <c r="YI57" s="133"/>
      <c r="YJ57" s="133"/>
      <c r="YK57" s="133"/>
      <c r="YL57" s="133"/>
      <c r="YM57" s="133"/>
      <c r="YN57" s="133"/>
      <c r="YO57" s="133"/>
      <c r="YP57" s="133"/>
      <c r="YQ57" s="133"/>
      <c r="YR57" s="133"/>
      <c r="YS57" s="133"/>
      <c r="YT57" s="133"/>
      <c r="YU57" s="133"/>
      <c r="YV57" s="133"/>
      <c r="YW57" s="133"/>
      <c r="YX57" s="133"/>
      <c r="YY57" s="133"/>
      <c r="YZ57" s="133"/>
      <c r="ZA57" s="133"/>
      <c r="ZB57" s="133"/>
      <c r="ZC57" s="133"/>
      <c r="ZD57" s="133"/>
      <c r="ZE57" s="133"/>
      <c r="ZF57" s="133"/>
      <c r="ZG57" s="133"/>
      <c r="ZH57" s="133"/>
      <c r="ZI57" s="133"/>
      <c r="ZJ57" s="133"/>
      <c r="ZK57" s="133"/>
      <c r="ZL57" s="133"/>
      <c r="ZM57" s="133"/>
      <c r="ZN57" s="133"/>
      <c r="ZO57" s="133"/>
      <c r="ZP57" s="133"/>
      <c r="ZQ57" s="133"/>
      <c r="ZR57" s="133"/>
      <c r="ZS57" s="133"/>
      <c r="ZT57" s="133"/>
      <c r="ZU57" s="133"/>
      <c r="ZV57" s="133"/>
      <c r="ZW57" s="133"/>
      <c r="ZX57" s="133"/>
      <c r="ZY57" s="133"/>
      <c r="ZZ57" s="133"/>
      <c r="AAA57" s="133"/>
      <c r="AAB57" s="133"/>
      <c r="AAC57" s="133"/>
      <c r="AAD57" s="133"/>
      <c r="AAE57" s="133"/>
      <c r="AAF57" s="133"/>
      <c r="AAG57" s="133"/>
      <c r="AAH57" s="133"/>
      <c r="AAI57" s="133"/>
      <c r="AAJ57" s="133"/>
      <c r="AAK57" s="133"/>
      <c r="AAL57" s="133"/>
      <c r="AAM57" s="133"/>
      <c r="AAN57" s="133"/>
      <c r="AAO57" s="133"/>
      <c r="AAP57" s="133"/>
      <c r="AAQ57" s="133"/>
      <c r="AAR57" s="133"/>
      <c r="AAS57" s="133"/>
      <c r="AAT57" s="133"/>
      <c r="AAU57" s="133"/>
      <c r="AAV57" s="133"/>
      <c r="AAW57" s="133"/>
      <c r="AAX57" s="133"/>
      <c r="AAY57" s="133"/>
      <c r="AAZ57" s="133"/>
      <c r="ABA57" s="133"/>
      <c r="ABB57" s="133"/>
      <c r="ABC57" s="133"/>
      <c r="ABD57" s="133"/>
      <c r="ABE57" s="133"/>
      <c r="ABF57" s="133"/>
      <c r="ABG57" s="133"/>
      <c r="ABH57" s="133"/>
      <c r="ABI57" s="133"/>
      <c r="ABJ57" s="133"/>
      <c r="ABK57" s="133"/>
      <c r="ABL57" s="133"/>
      <c r="ABM57" s="133"/>
      <c r="ABN57" s="133"/>
      <c r="ABO57" s="133"/>
      <c r="ABP57" s="133"/>
      <c r="ABQ57" s="133"/>
      <c r="ABR57" s="133"/>
      <c r="ABS57" s="133"/>
      <c r="ABT57" s="133"/>
      <c r="ABU57" s="133"/>
      <c r="ABV57" s="133"/>
      <c r="ABW57" s="133"/>
      <c r="ABX57" s="133"/>
      <c r="ABY57" s="133"/>
      <c r="ABZ57" s="133"/>
      <c r="ACA57" s="133"/>
      <c r="ACB57" s="133"/>
      <c r="ACC57" s="133"/>
      <c r="ACD57" s="133"/>
      <c r="ACE57" s="133"/>
      <c r="ACF57" s="133"/>
      <c r="ACG57" s="133"/>
      <c r="ACH57" s="133"/>
      <c r="ACI57" s="133"/>
      <c r="ACJ57" s="133"/>
      <c r="ACK57" s="133"/>
      <c r="ACL57" s="133"/>
      <c r="ACM57" s="133"/>
      <c r="ACN57" s="133"/>
      <c r="ACO57" s="133"/>
      <c r="ACP57" s="133"/>
      <c r="ACQ57" s="133"/>
      <c r="ACR57" s="133"/>
      <c r="ACS57" s="133"/>
      <c r="ACT57" s="133"/>
      <c r="ACU57" s="133"/>
      <c r="ACV57" s="133"/>
      <c r="ACW57" s="133"/>
      <c r="ACX57" s="133"/>
      <c r="ACY57" s="133"/>
      <c r="ACZ57" s="133"/>
      <c r="ADA57" s="133"/>
      <c r="ADB57" s="133"/>
      <c r="ADC57" s="133"/>
      <c r="ADD57" s="133"/>
      <c r="ADE57" s="133"/>
      <c r="ADF57" s="133"/>
      <c r="ADG57" s="133"/>
      <c r="ADH57" s="133"/>
      <c r="ADI57" s="133"/>
      <c r="ADJ57" s="133"/>
      <c r="ADK57" s="133"/>
      <c r="ADL57" s="133"/>
      <c r="ADM57" s="133"/>
      <c r="ADN57" s="133"/>
      <c r="ADO57" s="133"/>
      <c r="ADP57" s="133"/>
      <c r="ADQ57" s="133"/>
      <c r="ADR57" s="133"/>
      <c r="ADS57" s="133"/>
      <c r="ADT57" s="133"/>
      <c r="ADU57" s="133"/>
      <c r="ADV57" s="133"/>
      <c r="ADW57" s="133"/>
      <c r="ADX57" s="133"/>
      <c r="ADY57" s="133"/>
      <c r="ADZ57" s="133"/>
      <c r="AEA57" s="133"/>
      <c r="AEB57" s="133"/>
      <c r="AEC57" s="133"/>
      <c r="AED57" s="133"/>
      <c r="AEE57" s="133"/>
      <c r="AEF57" s="133"/>
      <c r="AEG57" s="133"/>
      <c r="AEH57" s="133"/>
      <c r="AEI57" s="133"/>
      <c r="AEJ57" s="133"/>
      <c r="AEK57" s="133"/>
      <c r="AEL57" s="133"/>
      <c r="AEM57" s="133"/>
      <c r="AEN57" s="133"/>
      <c r="AEO57" s="133"/>
      <c r="AEP57" s="133"/>
      <c r="AEQ57" s="133"/>
      <c r="AER57" s="133"/>
      <c r="AES57" s="133"/>
      <c r="AET57" s="133"/>
      <c r="AEU57" s="133"/>
      <c r="AEV57" s="133"/>
      <c r="AEW57" s="133"/>
      <c r="AEX57" s="133"/>
      <c r="AEY57" s="133"/>
      <c r="AEZ57" s="133"/>
      <c r="AFA57" s="133"/>
      <c r="AFB57" s="133"/>
      <c r="AFC57" s="133"/>
      <c r="AFD57" s="133"/>
      <c r="AFE57" s="133"/>
      <c r="AFF57" s="133"/>
      <c r="AFG57" s="133"/>
      <c r="AFH57" s="133"/>
      <c r="AFI57" s="133"/>
      <c r="AFJ57" s="133"/>
      <c r="AFK57" s="133"/>
      <c r="AFL57" s="133"/>
      <c r="AFM57" s="133"/>
      <c r="AFN57" s="133"/>
      <c r="AFO57" s="133"/>
      <c r="AFP57" s="133"/>
      <c r="AFQ57" s="133"/>
      <c r="AFR57" s="133"/>
      <c r="AFS57" s="133"/>
      <c r="AFT57" s="133"/>
      <c r="AFU57" s="133"/>
      <c r="AFV57" s="133"/>
      <c r="AFW57" s="133"/>
      <c r="AFX57" s="133"/>
      <c r="AFY57" s="133"/>
      <c r="AFZ57" s="133"/>
      <c r="AGA57" s="133"/>
      <c r="AGB57" s="133"/>
      <c r="AGC57" s="133"/>
      <c r="AGD57" s="133"/>
      <c r="AGE57" s="133"/>
      <c r="AGF57" s="133"/>
      <c r="AGG57" s="133"/>
      <c r="AGH57" s="133"/>
      <c r="AGI57" s="133"/>
      <c r="AGJ57" s="133"/>
      <c r="AGK57" s="133"/>
      <c r="AGL57" s="133"/>
      <c r="AGM57" s="133"/>
      <c r="AGN57" s="133"/>
      <c r="AGO57" s="133"/>
      <c r="AGP57" s="133"/>
      <c r="AGQ57" s="133"/>
      <c r="AGR57" s="133"/>
      <c r="AGS57" s="133"/>
      <c r="AGT57" s="133"/>
      <c r="AGU57" s="133"/>
      <c r="AGV57" s="133"/>
      <c r="AGW57" s="133"/>
      <c r="AGX57" s="133"/>
      <c r="AGY57" s="133"/>
      <c r="AGZ57" s="133"/>
      <c r="AHA57" s="133"/>
      <c r="AHB57" s="133"/>
      <c r="AHC57" s="133"/>
      <c r="AHD57" s="133"/>
      <c r="AHE57" s="133"/>
      <c r="AHF57" s="133"/>
      <c r="AHG57" s="133"/>
      <c r="AHH57" s="133"/>
      <c r="AHI57" s="133"/>
      <c r="AHJ57" s="133"/>
      <c r="AHK57" s="133"/>
      <c r="AHL57" s="133"/>
      <c r="AHM57" s="133"/>
      <c r="AHN57" s="133"/>
      <c r="AHO57" s="133"/>
      <c r="AHP57" s="133"/>
      <c r="AHQ57" s="133"/>
      <c r="AHR57" s="133"/>
      <c r="AHS57" s="133"/>
      <c r="AHT57" s="133"/>
      <c r="AHU57" s="133"/>
      <c r="AHV57" s="133"/>
      <c r="AHW57" s="133"/>
      <c r="AHX57" s="133"/>
      <c r="AHY57" s="133"/>
      <c r="AHZ57" s="133"/>
      <c r="AIA57" s="133"/>
      <c r="AIB57" s="133"/>
      <c r="AIC57" s="133"/>
      <c r="AID57" s="133"/>
      <c r="AIE57" s="133"/>
      <c r="AIF57" s="133"/>
      <c r="AIG57" s="133"/>
      <c r="AIH57" s="133"/>
      <c r="AII57" s="133"/>
      <c r="AIJ57" s="133"/>
      <c r="AIK57" s="133"/>
      <c r="AIL57" s="133"/>
      <c r="AIM57" s="133"/>
      <c r="AIN57" s="133"/>
      <c r="AIO57" s="133"/>
      <c r="AIP57" s="133"/>
      <c r="AIQ57" s="133"/>
      <c r="AIR57" s="133"/>
      <c r="AIS57" s="133"/>
      <c r="AIT57" s="133"/>
      <c r="AIU57" s="133"/>
      <c r="AIV57" s="133"/>
      <c r="AIW57" s="133"/>
      <c r="AIX57" s="133"/>
      <c r="AIY57" s="133"/>
      <c r="AIZ57" s="133"/>
      <c r="AJA57" s="133"/>
      <c r="AJB57" s="133"/>
      <c r="AJC57" s="133"/>
      <c r="AJD57" s="133"/>
      <c r="AJE57" s="133"/>
      <c r="AJF57" s="133"/>
      <c r="AJG57" s="133"/>
      <c r="AJH57" s="133"/>
      <c r="AJI57" s="133"/>
      <c r="AJJ57" s="133"/>
      <c r="AJK57" s="133"/>
      <c r="AJL57" s="133"/>
      <c r="AJM57" s="133"/>
      <c r="AJN57" s="133"/>
      <c r="AJO57" s="133"/>
      <c r="AJP57" s="133"/>
      <c r="AJQ57" s="133"/>
      <c r="AJR57" s="133"/>
      <c r="AJS57" s="133"/>
      <c r="AJT57" s="133"/>
      <c r="AJU57" s="133"/>
      <c r="AJV57" s="133"/>
      <c r="AJW57" s="133"/>
      <c r="AJX57" s="133"/>
      <c r="AJY57" s="133"/>
      <c r="AJZ57" s="133"/>
      <c r="AKA57" s="133"/>
      <c r="AKB57" s="133"/>
      <c r="AKC57" s="133"/>
      <c r="AKD57" s="133"/>
      <c r="AKE57" s="133"/>
      <c r="AKF57" s="133"/>
      <c r="AKG57" s="133"/>
      <c r="AKH57" s="133"/>
      <c r="AKI57" s="133"/>
      <c r="AKJ57" s="133"/>
      <c r="AKK57" s="133"/>
      <c r="AKL57" s="133"/>
      <c r="AKM57" s="133"/>
      <c r="AKN57" s="133"/>
      <c r="AKO57" s="133"/>
      <c r="AKP57" s="133"/>
      <c r="AKQ57" s="133"/>
      <c r="AKR57" s="133"/>
      <c r="AKS57" s="133"/>
      <c r="AKT57" s="133"/>
      <c r="AKU57" s="133"/>
      <c r="AKV57" s="133"/>
      <c r="AKW57" s="133"/>
      <c r="AKX57" s="133"/>
      <c r="AKY57" s="133"/>
      <c r="AKZ57" s="133"/>
      <c r="ALA57" s="133"/>
      <c r="ALB57" s="133"/>
      <c r="ALC57" s="133"/>
      <c r="ALD57" s="133"/>
      <c r="ALE57" s="133"/>
      <c r="ALF57" s="133"/>
      <c r="ALG57" s="133"/>
      <c r="ALH57" s="133"/>
      <c r="ALI57" s="133"/>
      <c r="ALJ57" s="133"/>
      <c r="ALK57" s="133"/>
      <c r="ALL57" s="133"/>
      <c r="ALM57" s="133"/>
      <c r="ALN57" s="133"/>
      <c r="ALO57" s="133"/>
      <c r="ALP57" s="133"/>
      <c r="ALQ57" s="133"/>
      <c r="ALR57" s="133"/>
      <c r="ALS57" s="133"/>
      <c r="ALT57" s="133"/>
      <c r="ALU57" s="133"/>
      <c r="ALV57" s="133"/>
      <c r="ALW57" s="133"/>
      <c r="ALX57" s="133"/>
      <c r="ALY57" s="133"/>
      <c r="ALZ57" s="133"/>
    </row>
    <row r="58" spans="1:1020" ht="15" customHeight="1">
      <c r="A58" s="270" t="s">
        <v>1589</v>
      </c>
      <c r="B58" s="271"/>
      <c r="C58" s="272"/>
      <c r="D58" s="161">
        <f>D57</f>
        <v>226788.72546105605</v>
      </c>
      <c r="E58" s="162">
        <f>E57+D58</f>
        <v>591167.55405699578</v>
      </c>
      <c r="F58" s="162">
        <f t="shared" ref="F58:R58" si="24">F57+E58</f>
        <v>1127083.8769204975</v>
      </c>
      <c r="G58" s="162">
        <f t="shared" si="24"/>
        <v>2656619.1842126935</v>
      </c>
      <c r="H58" s="162">
        <f t="shared" si="24"/>
        <v>5560615.2031688951</v>
      </c>
      <c r="I58" s="162">
        <f t="shared" si="24"/>
        <v>9350657.0067018941</v>
      </c>
      <c r="J58" s="162">
        <f t="shared" si="24"/>
        <v>13656962.724813361</v>
      </c>
      <c r="K58" s="162">
        <f t="shared" si="24"/>
        <v>18338116.495729908</v>
      </c>
      <c r="L58" s="162">
        <f t="shared" si="24"/>
        <v>22088285.853312362</v>
      </c>
      <c r="M58" s="162">
        <f t="shared" si="24"/>
        <v>25877619.977778468</v>
      </c>
      <c r="N58" s="162">
        <f t="shared" si="24"/>
        <v>31945994.363087334</v>
      </c>
      <c r="O58" s="162">
        <f t="shared" si="24"/>
        <v>37747941.581461832</v>
      </c>
      <c r="P58" s="162">
        <f t="shared" si="24"/>
        <v>42267871.42778302</v>
      </c>
      <c r="Q58" s="162">
        <f t="shared" si="24"/>
        <v>45642524.558110014</v>
      </c>
      <c r="R58" s="163">
        <f t="shared" si="24"/>
        <v>48597481.905030288</v>
      </c>
    </row>
    <row r="59" spans="1:1020">
      <c r="A59" s="270" t="s">
        <v>1590</v>
      </c>
      <c r="B59" s="271"/>
      <c r="C59" s="272"/>
      <c r="D59" s="164">
        <f>D57/$C$56</f>
        <v>4.6666764731606667E-3</v>
      </c>
      <c r="E59" s="165">
        <f t="shared" ref="E59:R59" si="25">E57/$C$56</f>
        <v>7.4978952470832264E-3</v>
      </c>
      <c r="F59" s="165">
        <f t="shared" si="25"/>
        <v>1.1027656204714372E-2</v>
      </c>
      <c r="G59" s="165">
        <f t="shared" si="25"/>
        <v>3.1473550631311104E-2</v>
      </c>
      <c r="H59" s="165">
        <f t="shared" si="25"/>
        <v>5.9756100627419768E-2</v>
      </c>
      <c r="I59" s="165">
        <f t="shared" si="25"/>
        <v>7.7988440037686263E-2</v>
      </c>
      <c r="J59" s="165">
        <f t="shared" si="25"/>
        <v>8.8611704748959949E-2</v>
      </c>
      <c r="K59" s="165">
        <f t="shared" si="25"/>
        <v>9.6325027293893695E-2</v>
      </c>
      <c r="L59" s="165">
        <f t="shared" si="25"/>
        <v>7.7167976828739313E-2</v>
      </c>
      <c r="M59" s="165">
        <f t="shared" si="25"/>
        <v>7.7973877985515028E-2</v>
      </c>
      <c r="N59" s="165">
        <f t="shared" si="25"/>
        <v>0.12487014033294452</v>
      </c>
      <c r="O59" s="165">
        <f t="shared" si="25"/>
        <v>0.11938781580726192</v>
      </c>
      <c r="P59" s="165">
        <f t="shared" si="25"/>
        <v>9.3007490699910794E-2</v>
      </c>
      <c r="Q59" s="165">
        <f t="shared" si="25"/>
        <v>6.9440905125944086E-2</v>
      </c>
      <c r="R59" s="166">
        <f t="shared" si="25"/>
        <v>6.0804741955455273E-2</v>
      </c>
    </row>
    <row r="60" spans="1:1020">
      <c r="A60" s="278" t="s">
        <v>1595</v>
      </c>
      <c r="B60" s="279"/>
      <c r="C60" s="280"/>
      <c r="D60" s="161">
        <f>D11+D13+D15+D17+D19+D21+D23+D25+D27+D29+D31+D33+D35+D37+D39+D41+D43+D45+D47+D49+D51+D53</f>
        <v>236623.40212216994</v>
      </c>
      <c r="E60" s="162">
        <f t="shared" ref="E60:R60" si="26">E11+E13+E15+E17+E19+E21+E23+E25+E27+E29+E31+E33+E35+E37+E39+E41+E43+E45+E47+E49+E51+E53</f>
        <v>380180.09011858038</v>
      </c>
      <c r="F60" s="162">
        <f t="shared" si="26"/>
        <v>559156.29540649615</v>
      </c>
      <c r="G60" s="162">
        <f t="shared" si="26"/>
        <v>1595863.4951613029</v>
      </c>
      <c r="H60" s="162">
        <f t="shared" si="26"/>
        <v>3029927.596081716</v>
      </c>
      <c r="I60" s="162">
        <f t="shared" si="26"/>
        <v>3954396.6919608731</v>
      </c>
      <c r="J60" s="162">
        <f t="shared" si="26"/>
        <v>4493048.3538198052</v>
      </c>
      <c r="K60" s="162">
        <f t="shared" si="26"/>
        <v>4884151.6652974281</v>
      </c>
      <c r="L60" s="162">
        <f t="shared" si="26"/>
        <v>3912795.1802782747</v>
      </c>
      <c r="M60" s="162">
        <f t="shared" si="26"/>
        <v>3953658.3244424788</v>
      </c>
      <c r="N60" s="162">
        <f t="shared" si="26"/>
        <v>6331529.0012042066</v>
      </c>
      <c r="O60" s="162">
        <f t="shared" si="26"/>
        <v>6053548.2394638862</v>
      </c>
      <c r="P60" s="162">
        <f t="shared" si="26"/>
        <v>4715936.2768838936</v>
      </c>
      <c r="Q60" s="162">
        <f t="shared" si="26"/>
        <v>3520994.7190136001</v>
      </c>
      <c r="R60" s="163">
        <f t="shared" si="26"/>
        <v>3083098.8583435747</v>
      </c>
      <c r="S60" s="195"/>
    </row>
    <row r="61" spans="1:1020">
      <c r="A61" s="278" t="s">
        <v>1596</v>
      </c>
      <c r="B61" s="279"/>
      <c r="C61" s="280"/>
      <c r="D61" s="161">
        <f>D60</f>
        <v>236623.40212216994</v>
      </c>
      <c r="E61" s="162">
        <f>D61+E60</f>
        <v>616803.49224075035</v>
      </c>
      <c r="F61" s="162">
        <f t="shared" ref="F61:R61" si="27">E61+F60</f>
        <v>1175959.7876472464</v>
      </c>
      <c r="G61" s="162">
        <f t="shared" si="27"/>
        <v>2771823.2828085492</v>
      </c>
      <c r="H61" s="162">
        <f t="shared" si="27"/>
        <v>5801750.8788902648</v>
      </c>
      <c r="I61" s="162">
        <f t="shared" si="27"/>
        <v>9756147.5708511379</v>
      </c>
      <c r="J61" s="162">
        <f t="shared" si="27"/>
        <v>14249195.924670942</v>
      </c>
      <c r="K61" s="162">
        <f t="shared" si="27"/>
        <v>19133347.589968368</v>
      </c>
      <c r="L61" s="162">
        <f t="shared" si="27"/>
        <v>23046142.770246644</v>
      </c>
      <c r="M61" s="162">
        <f t="shared" si="27"/>
        <v>26999801.094689123</v>
      </c>
      <c r="N61" s="162">
        <f t="shared" si="27"/>
        <v>33331330.095893331</v>
      </c>
      <c r="O61" s="162">
        <f t="shared" si="27"/>
        <v>39384878.335357219</v>
      </c>
      <c r="P61" s="162">
        <f t="shared" si="27"/>
        <v>44100814.612241112</v>
      </c>
      <c r="Q61" s="162">
        <f t="shared" si="27"/>
        <v>47621809.331254713</v>
      </c>
      <c r="R61" s="163">
        <f t="shared" si="27"/>
        <v>50704908.189598285</v>
      </c>
      <c r="S61" s="195"/>
    </row>
    <row r="62" spans="1:1020">
      <c r="A62" s="270" t="s">
        <v>1591</v>
      </c>
      <c r="B62" s="271"/>
      <c r="C62" s="272"/>
      <c r="D62" s="164">
        <f>D60/$C$55</f>
        <v>4.6666764731606667E-3</v>
      </c>
      <c r="E62" s="165">
        <f t="shared" ref="E62:R62" si="28">E60/$C$55</f>
        <v>7.4978952470832272E-3</v>
      </c>
      <c r="F62" s="165">
        <f t="shared" si="28"/>
        <v>1.1027656204714372E-2</v>
      </c>
      <c r="G62" s="165">
        <f t="shared" si="28"/>
        <v>3.147355063131111E-2</v>
      </c>
      <c r="H62" s="165">
        <f t="shared" si="28"/>
        <v>5.9756100627419775E-2</v>
      </c>
      <c r="I62" s="165">
        <f t="shared" si="28"/>
        <v>7.7988440037686263E-2</v>
      </c>
      <c r="J62" s="165">
        <f t="shared" si="28"/>
        <v>8.8611704748959963E-2</v>
      </c>
      <c r="K62" s="165">
        <f t="shared" si="28"/>
        <v>9.6325027293893681E-2</v>
      </c>
      <c r="L62" s="165">
        <f t="shared" si="28"/>
        <v>7.7167976828739313E-2</v>
      </c>
      <c r="M62" s="165">
        <f t="shared" si="28"/>
        <v>7.7973877985515042E-2</v>
      </c>
      <c r="N62" s="165">
        <f t="shared" si="28"/>
        <v>0.12487014033294454</v>
      </c>
      <c r="O62" s="165">
        <f t="shared" si="28"/>
        <v>0.11938781580726192</v>
      </c>
      <c r="P62" s="165">
        <f t="shared" si="28"/>
        <v>9.3007490699910808E-2</v>
      </c>
      <c r="Q62" s="165">
        <f t="shared" si="28"/>
        <v>6.94409051259441E-2</v>
      </c>
      <c r="R62" s="166">
        <f t="shared" si="28"/>
        <v>6.080474195545528E-2</v>
      </c>
    </row>
    <row r="63" spans="1:1020" ht="15.75" thickBot="1">
      <c r="A63" s="266" t="s">
        <v>1583</v>
      </c>
      <c r="B63" s="267"/>
      <c r="C63" s="268"/>
      <c r="D63" s="167">
        <f>D62</f>
        <v>4.6666764731606667E-3</v>
      </c>
      <c r="E63" s="168">
        <f>D63+E62</f>
        <v>1.2164571720243895E-2</v>
      </c>
      <c r="F63" s="168">
        <f t="shared" ref="F63:R63" si="29">E63+F62</f>
        <v>2.3192227924958266E-2</v>
      </c>
      <c r="G63" s="168">
        <f t="shared" si="29"/>
        <v>5.4665778556269376E-2</v>
      </c>
      <c r="H63" s="168">
        <f t="shared" si="29"/>
        <v>0.11442187918368915</v>
      </c>
      <c r="I63" s="168">
        <f t="shared" si="29"/>
        <v>0.19241031922137541</v>
      </c>
      <c r="J63" s="168">
        <f t="shared" si="29"/>
        <v>0.28102202397033538</v>
      </c>
      <c r="K63" s="168">
        <f t="shared" si="29"/>
        <v>0.37734705126422907</v>
      </c>
      <c r="L63" s="168">
        <f t="shared" si="29"/>
        <v>0.4545150280929684</v>
      </c>
      <c r="M63" s="168">
        <f t="shared" si="29"/>
        <v>0.53248890607848343</v>
      </c>
      <c r="N63" s="168">
        <f t="shared" si="29"/>
        <v>0.65735904641142795</v>
      </c>
      <c r="O63" s="168">
        <f t="shared" si="29"/>
        <v>0.77674686221868983</v>
      </c>
      <c r="P63" s="168">
        <f t="shared" si="29"/>
        <v>0.86975435291860059</v>
      </c>
      <c r="Q63" s="168">
        <f t="shared" si="29"/>
        <v>0.93919525804454473</v>
      </c>
      <c r="R63" s="169">
        <f t="shared" si="29"/>
        <v>1</v>
      </c>
    </row>
    <row r="64" spans="1:1020" ht="37.5" customHeight="1" thickTop="1">
      <c r="A64" s="273" t="s">
        <v>9</v>
      </c>
      <c r="B64" s="273"/>
      <c r="C64" s="273"/>
      <c r="D64" s="273"/>
      <c r="E64" s="273"/>
      <c r="F64" s="273"/>
      <c r="G64" s="273"/>
      <c r="H64" s="273"/>
      <c r="I64" s="273"/>
      <c r="J64" s="274" t="s">
        <v>1584</v>
      </c>
      <c r="K64" s="274"/>
      <c r="L64" s="274"/>
      <c r="M64" s="274"/>
      <c r="N64" s="274"/>
      <c r="O64" s="274"/>
      <c r="P64" s="274"/>
      <c r="Q64" s="274"/>
      <c r="R64" s="274"/>
    </row>
    <row r="65" spans="1:1020" s="122" customFormat="1" ht="44.25" customHeight="1">
      <c r="A65" s="276" t="s">
        <v>1585</v>
      </c>
      <c r="B65" s="276"/>
      <c r="C65" s="276"/>
      <c r="D65" s="276"/>
      <c r="E65" s="276"/>
      <c r="F65" s="276"/>
      <c r="G65" s="276"/>
      <c r="H65" s="276" t="s">
        <v>1586</v>
      </c>
      <c r="I65" s="276"/>
      <c r="J65" s="275"/>
      <c r="K65" s="275"/>
      <c r="L65" s="275"/>
      <c r="M65" s="275"/>
      <c r="N65" s="275"/>
      <c r="O65" s="275"/>
      <c r="P65" s="275"/>
      <c r="Q65" s="275"/>
      <c r="R65" s="275"/>
      <c r="AMA65" s="123"/>
      <c r="AMB65" s="123"/>
      <c r="AMC65" s="123"/>
      <c r="AMD65" s="123"/>
      <c r="AME65" s="123"/>
      <c r="AMF65" s="123"/>
    </row>
    <row r="66" spans="1:1020" s="122" customFormat="1" ht="15.75" customHeight="1">
      <c r="B66" s="170"/>
      <c r="AMA66" s="123"/>
      <c r="AMB66" s="123"/>
      <c r="AMC66" s="123"/>
      <c r="AMD66" s="123"/>
      <c r="AME66" s="123"/>
      <c r="AMF66" s="123"/>
    </row>
    <row r="67" spans="1:1020" s="122" customFormat="1" ht="15.75" customHeight="1">
      <c r="B67" s="170"/>
      <c r="AMA67" s="123"/>
      <c r="AMB67" s="123"/>
      <c r="AMC67" s="123"/>
      <c r="AMD67" s="123"/>
      <c r="AME67" s="123"/>
      <c r="AMF67" s="123"/>
    </row>
    <row r="68" spans="1:1020" s="122" customFormat="1" ht="15.75" customHeight="1">
      <c r="B68" s="170"/>
      <c r="AMA68" s="123"/>
      <c r="AMB68" s="123"/>
      <c r="AMC68" s="123"/>
      <c r="AMD68" s="123"/>
      <c r="AME68" s="123"/>
      <c r="AMF68" s="123"/>
    </row>
    <row r="69" spans="1:1020" s="122" customFormat="1" ht="15.75" customHeight="1">
      <c r="B69" s="170"/>
      <c r="D69" s="171"/>
      <c r="AMA69" s="123"/>
      <c r="AMB69" s="123"/>
      <c r="AMC69" s="123"/>
      <c r="AMD69" s="123"/>
      <c r="AME69" s="123"/>
      <c r="AMF69" s="123"/>
    </row>
    <row r="70" spans="1:1020" s="122" customFormat="1" ht="15.75" customHeight="1">
      <c r="B70" s="170"/>
      <c r="AMA70" s="123"/>
      <c r="AMB70" s="123"/>
      <c r="AMC70" s="123"/>
      <c r="AMD70" s="123"/>
      <c r="AME70" s="123"/>
      <c r="AMF70" s="123"/>
    </row>
    <row r="71" spans="1:1020" s="122" customFormat="1" ht="15.75" customHeight="1">
      <c r="B71" s="170"/>
      <c r="AMA71" s="123"/>
      <c r="AMB71" s="123"/>
      <c r="AMC71" s="123"/>
      <c r="AMD71" s="123"/>
      <c r="AME71" s="123"/>
      <c r="AMF71" s="123"/>
    </row>
    <row r="72" spans="1:1020" s="122" customFormat="1" ht="15.75" customHeight="1">
      <c r="B72" s="170"/>
      <c r="AMA72" s="123"/>
      <c r="AMB72" s="123"/>
      <c r="AMC72" s="123"/>
      <c r="AMD72" s="123"/>
      <c r="AME72" s="123"/>
      <c r="AMF72" s="123"/>
    </row>
    <row r="73" spans="1:1020" s="122" customFormat="1" ht="15.75" customHeight="1">
      <c r="B73" s="170"/>
      <c r="AMA73" s="123"/>
      <c r="AMB73" s="123"/>
      <c r="AMC73" s="123"/>
      <c r="AMD73" s="123"/>
      <c r="AME73" s="123"/>
      <c r="AMF73" s="123"/>
    </row>
    <row r="74" spans="1:1020" s="122" customFormat="1" ht="15.75" customHeight="1">
      <c r="B74" s="170"/>
      <c r="AMA74" s="123"/>
      <c r="AMB74" s="123"/>
      <c r="AMC74" s="123"/>
      <c r="AMD74" s="123"/>
      <c r="AME74" s="123"/>
      <c r="AMF74" s="123"/>
    </row>
    <row r="75" spans="1:1020" s="122" customFormat="1" ht="15.75" customHeight="1">
      <c r="B75" s="170"/>
      <c r="AMA75" s="123"/>
      <c r="AMB75" s="123"/>
      <c r="AMC75" s="123"/>
      <c r="AMD75" s="123"/>
      <c r="AME75" s="123"/>
      <c r="AMF75" s="123"/>
    </row>
    <row r="76" spans="1:1020" s="122" customFormat="1" ht="15.75" customHeight="1">
      <c r="B76" s="170"/>
      <c r="AMA76" s="123"/>
      <c r="AMB76" s="123"/>
      <c r="AMC76" s="123"/>
      <c r="AMD76" s="123"/>
      <c r="AME76" s="123"/>
      <c r="AMF76" s="123"/>
    </row>
    <row r="77" spans="1:1020" s="122" customFormat="1" ht="15.75" customHeight="1">
      <c r="B77" s="170"/>
      <c r="I77" s="172"/>
      <c r="AMA77" s="123"/>
      <c r="AMB77" s="123"/>
      <c r="AMC77" s="123"/>
      <c r="AMD77" s="123"/>
      <c r="AME77" s="123"/>
      <c r="AMF77" s="123"/>
    </row>
    <row r="78" spans="1:1020" s="122" customFormat="1" ht="15.75" customHeight="1">
      <c r="B78" s="170"/>
      <c r="I78" s="277" t="s">
        <v>1587</v>
      </c>
      <c r="J78" s="277"/>
      <c r="K78" s="277"/>
      <c r="AMA78" s="123"/>
      <c r="AMB78" s="123"/>
      <c r="AMC78" s="123"/>
      <c r="AMD78" s="123"/>
      <c r="AME78" s="123"/>
      <c r="AMF78" s="123"/>
    </row>
    <row r="79" spans="1:1020" s="122" customFormat="1" ht="15.75" customHeight="1">
      <c r="B79" s="170"/>
      <c r="I79" s="269" t="s">
        <v>1588</v>
      </c>
      <c r="J79" s="269"/>
      <c r="K79" s="269"/>
      <c r="AMA79" s="123"/>
      <c r="AMB79" s="123"/>
      <c r="AMC79" s="123"/>
      <c r="AMD79" s="123"/>
      <c r="AME79" s="123"/>
      <c r="AMF79" s="123"/>
    </row>
    <row r="80" spans="1:1020" s="122" customFormat="1" ht="15.75" customHeight="1">
      <c r="B80" s="170"/>
      <c r="I80" s="269"/>
      <c r="J80" s="269"/>
      <c r="K80" s="269"/>
      <c r="AMA80" s="123"/>
      <c r="AMB80" s="123"/>
      <c r="AMC80" s="123"/>
      <c r="AMD80" s="123"/>
      <c r="AME80" s="123"/>
      <c r="AMF80" s="123"/>
    </row>
    <row r="81" spans="2:1020" s="122" customFormat="1" ht="15.75" customHeight="1">
      <c r="B81" s="170"/>
      <c r="AMA81" s="123"/>
      <c r="AMB81" s="123"/>
      <c r="AMC81" s="123"/>
      <c r="AMD81" s="123"/>
      <c r="AME81" s="123"/>
      <c r="AMF81" s="123"/>
    </row>
    <row r="82" spans="2:1020" s="122" customFormat="1" ht="15.75" customHeight="1">
      <c r="B82" s="170"/>
      <c r="AMA82" s="123"/>
      <c r="AMB82" s="123"/>
      <c r="AMC82" s="123"/>
      <c r="AMD82" s="123"/>
      <c r="AME82" s="123"/>
      <c r="AMF82" s="123"/>
    </row>
    <row r="83" spans="2:1020" s="122" customFormat="1" ht="15.75" customHeight="1">
      <c r="B83" s="170"/>
      <c r="AMA83" s="123"/>
      <c r="AMB83" s="123"/>
      <c r="AMC83" s="123"/>
      <c r="AMD83" s="123"/>
      <c r="AME83" s="123"/>
      <c r="AMF83" s="123"/>
    </row>
    <row r="84" spans="2:1020" s="122" customFormat="1" ht="15.75" customHeight="1">
      <c r="B84" s="170"/>
      <c r="AMA84" s="123"/>
      <c r="AMB84" s="123"/>
      <c r="AMC84" s="123"/>
      <c r="AMD84" s="123"/>
      <c r="AME84" s="123"/>
      <c r="AMF84" s="123"/>
    </row>
    <row r="85" spans="2:1020" s="122" customFormat="1" ht="15.75" customHeight="1">
      <c r="B85" s="170"/>
      <c r="AMA85" s="123"/>
      <c r="AMB85" s="123"/>
      <c r="AMC85" s="123"/>
      <c r="AMD85" s="123"/>
      <c r="AME85" s="123"/>
      <c r="AMF85" s="123"/>
    </row>
    <row r="86" spans="2:1020" s="122" customFormat="1" ht="15.75" customHeight="1">
      <c r="B86" s="170"/>
      <c r="AMA86" s="123"/>
      <c r="AMB86" s="123"/>
      <c r="AMC86" s="123"/>
      <c r="AMD86" s="123"/>
      <c r="AME86" s="123"/>
      <c r="AMF86" s="123"/>
    </row>
    <row r="87" spans="2:1020" s="122" customFormat="1" ht="15.75" customHeight="1">
      <c r="B87" s="170"/>
      <c r="AMA87" s="123"/>
      <c r="AMB87" s="123"/>
      <c r="AMC87" s="123"/>
      <c r="AMD87" s="123"/>
      <c r="AME87" s="123"/>
      <c r="AMF87" s="123"/>
    </row>
    <row r="88" spans="2:1020" s="122" customFormat="1" ht="15.75" customHeight="1">
      <c r="B88" s="170"/>
      <c r="AMA88" s="123"/>
      <c r="AMB88" s="123"/>
      <c r="AMC88" s="123"/>
      <c r="AMD88" s="123"/>
      <c r="AME88" s="123"/>
      <c r="AMF88" s="123"/>
    </row>
    <row r="89" spans="2:1020" s="122" customFormat="1" ht="15.75" customHeight="1">
      <c r="B89" s="170"/>
      <c r="AMA89" s="123"/>
      <c r="AMB89" s="123"/>
      <c r="AMC89" s="123"/>
      <c r="AMD89" s="123"/>
      <c r="AME89" s="123"/>
      <c r="AMF89" s="123"/>
    </row>
    <row r="90" spans="2:1020" s="122" customFormat="1" ht="15.75" customHeight="1">
      <c r="B90" s="170"/>
      <c r="AMA90" s="123"/>
      <c r="AMB90" s="123"/>
      <c r="AMC90" s="123"/>
      <c r="AMD90" s="123"/>
      <c r="AME90" s="123"/>
      <c r="AMF90" s="123"/>
    </row>
    <row r="91" spans="2:1020" s="122" customFormat="1" ht="15.75" customHeight="1">
      <c r="B91" s="170"/>
      <c r="AMA91" s="123"/>
      <c r="AMB91" s="123"/>
      <c r="AMC91" s="123"/>
      <c r="AMD91" s="123"/>
      <c r="AME91" s="123"/>
      <c r="AMF91" s="123"/>
    </row>
    <row r="92" spans="2:1020" s="122" customFormat="1" ht="15.75" customHeight="1">
      <c r="B92" s="170"/>
      <c r="AMA92" s="123"/>
      <c r="AMB92" s="123"/>
      <c r="AMC92" s="123"/>
      <c r="AMD92" s="123"/>
      <c r="AME92" s="123"/>
      <c r="AMF92" s="123"/>
    </row>
    <row r="93" spans="2:1020" s="122" customFormat="1" ht="15.75" customHeight="1">
      <c r="B93" s="170"/>
      <c r="AMA93" s="123"/>
      <c r="AMB93" s="123"/>
      <c r="AMC93" s="123"/>
      <c r="AMD93" s="123"/>
      <c r="AME93" s="123"/>
      <c r="AMF93" s="123"/>
    </row>
    <row r="94" spans="2:1020" s="122" customFormat="1" ht="15.75" customHeight="1">
      <c r="B94" s="170"/>
      <c r="AMA94" s="123"/>
      <c r="AMB94" s="123"/>
      <c r="AMC94" s="123"/>
      <c r="AMD94" s="123"/>
      <c r="AME94" s="123"/>
      <c r="AMF94" s="123"/>
    </row>
    <row r="95" spans="2:1020" s="122" customFormat="1" ht="15.75" customHeight="1">
      <c r="B95" s="170"/>
      <c r="AMA95" s="123"/>
      <c r="AMB95" s="123"/>
      <c r="AMC95" s="123"/>
      <c r="AMD95" s="123"/>
      <c r="AME95" s="123"/>
      <c r="AMF95" s="123"/>
    </row>
    <row r="96" spans="2:1020" s="122" customFormat="1" ht="15.75" customHeight="1">
      <c r="B96" s="170"/>
      <c r="AMA96" s="123"/>
      <c r="AMB96" s="123"/>
      <c r="AMC96" s="123"/>
      <c r="AMD96" s="123"/>
      <c r="AME96" s="123"/>
      <c r="AMF96" s="123"/>
    </row>
    <row r="97" spans="2:1020" s="122" customFormat="1" ht="15.75" customHeight="1">
      <c r="B97" s="170"/>
      <c r="AMA97" s="123"/>
      <c r="AMB97" s="123"/>
      <c r="AMC97" s="123"/>
      <c r="AMD97" s="123"/>
      <c r="AME97" s="123"/>
      <c r="AMF97" s="123"/>
    </row>
    <row r="98" spans="2:1020" s="122" customFormat="1" ht="15.75" customHeight="1">
      <c r="B98" s="170"/>
      <c r="AMA98" s="123"/>
      <c r="AMB98" s="123"/>
      <c r="AMC98" s="123"/>
      <c r="AMD98" s="123"/>
      <c r="AME98" s="123"/>
      <c r="AMF98" s="123"/>
    </row>
    <row r="99" spans="2:1020" s="122" customFormat="1" ht="15.75" customHeight="1">
      <c r="B99" s="170"/>
      <c r="AMA99" s="123"/>
      <c r="AMB99" s="123"/>
      <c r="AMC99" s="123"/>
      <c r="AMD99" s="123"/>
      <c r="AME99" s="123"/>
      <c r="AMF99" s="123"/>
    </row>
    <row r="100" spans="2:1020" s="122" customFormat="1" ht="15.75" customHeight="1">
      <c r="B100" s="170"/>
      <c r="AMA100" s="123"/>
      <c r="AMB100" s="123"/>
      <c r="AMC100" s="123"/>
      <c r="AMD100" s="123"/>
      <c r="AME100" s="123"/>
      <c r="AMF100" s="123"/>
    </row>
    <row r="101" spans="2:1020" s="122" customFormat="1" ht="15.75" customHeight="1">
      <c r="B101" s="170"/>
      <c r="AMA101" s="123"/>
      <c r="AMB101" s="123"/>
      <c r="AMC101" s="123"/>
      <c r="AMD101" s="123"/>
      <c r="AME101" s="123"/>
      <c r="AMF101" s="123"/>
    </row>
    <row r="102" spans="2:1020" s="122" customFormat="1" ht="15.75" customHeight="1">
      <c r="B102" s="170"/>
      <c r="AMA102" s="123"/>
      <c r="AMB102" s="123"/>
      <c r="AMC102" s="123"/>
      <c r="AMD102" s="123"/>
      <c r="AME102" s="123"/>
      <c r="AMF102" s="123"/>
    </row>
    <row r="103" spans="2:1020" s="122" customFormat="1" ht="15.75" customHeight="1">
      <c r="B103" s="170"/>
      <c r="AMA103" s="123"/>
      <c r="AMB103" s="123"/>
      <c r="AMC103" s="123"/>
      <c r="AMD103" s="123"/>
      <c r="AME103" s="123"/>
      <c r="AMF103" s="123"/>
    </row>
    <row r="104" spans="2:1020" s="122" customFormat="1" ht="15.75" customHeight="1">
      <c r="B104" s="170"/>
      <c r="AMA104" s="123"/>
      <c r="AMB104" s="123"/>
      <c r="AMC104" s="123"/>
      <c r="AMD104" s="123"/>
      <c r="AME104" s="123"/>
      <c r="AMF104" s="123"/>
    </row>
    <row r="105" spans="2:1020" s="122" customFormat="1" ht="15.75" customHeight="1">
      <c r="B105" s="170"/>
      <c r="AMA105" s="123"/>
      <c r="AMB105" s="123"/>
      <c r="AMC105" s="123"/>
      <c r="AMD105" s="123"/>
      <c r="AME105" s="123"/>
      <c r="AMF105" s="123"/>
    </row>
    <row r="106" spans="2:1020" s="122" customFormat="1" ht="15.75" customHeight="1">
      <c r="B106" s="170"/>
      <c r="AMA106" s="123"/>
      <c r="AMB106" s="123"/>
      <c r="AMC106" s="123"/>
      <c r="AMD106" s="123"/>
      <c r="AME106" s="123"/>
      <c r="AMF106" s="123"/>
    </row>
    <row r="107" spans="2:1020" s="122" customFormat="1" ht="15.75" customHeight="1">
      <c r="B107" s="170"/>
      <c r="AMA107" s="123"/>
      <c r="AMB107" s="123"/>
      <c r="AMC107" s="123"/>
      <c r="AMD107" s="123"/>
      <c r="AME107" s="123"/>
      <c r="AMF107" s="123"/>
    </row>
    <row r="108" spans="2:1020" s="122" customFormat="1" ht="15.75" customHeight="1">
      <c r="B108" s="170"/>
      <c r="AMA108" s="123"/>
      <c r="AMB108" s="123"/>
      <c r="AMC108" s="123"/>
      <c r="AMD108" s="123"/>
      <c r="AME108" s="123"/>
      <c r="AMF108" s="123"/>
    </row>
    <row r="109" spans="2:1020" s="122" customFormat="1" ht="15.75" customHeight="1">
      <c r="B109" s="170"/>
      <c r="AMA109" s="123"/>
      <c r="AMB109" s="123"/>
      <c r="AMC109" s="123"/>
      <c r="AMD109" s="123"/>
      <c r="AME109" s="123"/>
      <c r="AMF109" s="123"/>
    </row>
    <row r="110" spans="2:1020" s="122" customFormat="1" ht="15.75" customHeight="1">
      <c r="B110" s="170"/>
      <c r="AMA110" s="123"/>
      <c r="AMB110" s="123"/>
      <c r="AMC110" s="123"/>
      <c r="AMD110" s="123"/>
      <c r="AME110" s="123"/>
      <c r="AMF110" s="123"/>
    </row>
    <row r="111" spans="2:1020" s="122" customFormat="1" ht="15.75" customHeight="1">
      <c r="B111" s="170"/>
      <c r="AMA111" s="123"/>
      <c r="AMB111" s="123"/>
      <c r="AMC111" s="123"/>
      <c r="AMD111" s="123"/>
      <c r="AME111" s="123"/>
      <c r="AMF111" s="123"/>
    </row>
    <row r="112" spans="2:1020" s="122" customFormat="1" ht="15.75" customHeight="1">
      <c r="B112" s="170"/>
      <c r="AMA112" s="123"/>
      <c r="AMB112" s="123"/>
      <c r="AMC112" s="123"/>
      <c r="AMD112" s="123"/>
      <c r="AME112" s="123"/>
      <c r="AMF112" s="123"/>
    </row>
    <row r="113" spans="2:1020" s="122" customFormat="1" ht="15.75" customHeight="1">
      <c r="B113" s="170"/>
      <c r="AMA113" s="123"/>
      <c r="AMB113" s="123"/>
      <c r="AMC113" s="123"/>
      <c r="AMD113" s="123"/>
      <c r="AME113" s="123"/>
      <c r="AMF113" s="123"/>
    </row>
    <row r="114" spans="2:1020" s="122" customFormat="1" ht="15.75" customHeight="1">
      <c r="B114" s="170"/>
      <c r="AMA114" s="123"/>
      <c r="AMB114" s="123"/>
      <c r="AMC114" s="123"/>
      <c r="AMD114" s="123"/>
      <c r="AME114" s="123"/>
      <c r="AMF114" s="123"/>
    </row>
    <row r="115" spans="2:1020" s="122" customFormat="1" ht="15.75" customHeight="1">
      <c r="B115" s="170"/>
      <c r="AMA115" s="123"/>
      <c r="AMB115" s="123"/>
      <c r="AMC115" s="123"/>
      <c r="AMD115" s="123"/>
      <c r="AME115" s="123"/>
      <c r="AMF115" s="123"/>
    </row>
    <row r="116" spans="2:1020" s="122" customFormat="1" ht="15.75" customHeight="1">
      <c r="B116" s="170"/>
      <c r="AMA116" s="123"/>
      <c r="AMB116" s="123"/>
      <c r="AMC116" s="123"/>
      <c r="AMD116" s="123"/>
      <c r="AME116" s="123"/>
      <c r="AMF116" s="123"/>
    </row>
    <row r="117" spans="2:1020" s="122" customFormat="1" ht="15.75" customHeight="1">
      <c r="B117" s="170"/>
      <c r="AMA117" s="123"/>
      <c r="AMB117" s="123"/>
      <c r="AMC117" s="123"/>
      <c r="AMD117" s="123"/>
      <c r="AME117" s="123"/>
      <c r="AMF117" s="123"/>
    </row>
    <row r="118" spans="2:1020" s="122" customFormat="1" ht="15.75" customHeight="1">
      <c r="B118" s="170"/>
      <c r="AMA118" s="123"/>
      <c r="AMB118" s="123"/>
      <c r="AMC118" s="123"/>
      <c r="AMD118" s="123"/>
      <c r="AME118" s="123"/>
      <c r="AMF118" s="123"/>
    </row>
    <row r="119" spans="2:1020" s="122" customFormat="1" ht="15.75" customHeight="1">
      <c r="B119" s="170"/>
      <c r="AMA119" s="123"/>
      <c r="AMB119" s="123"/>
      <c r="AMC119" s="123"/>
      <c r="AMD119" s="123"/>
      <c r="AME119" s="123"/>
      <c r="AMF119" s="123"/>
    </row>
    <row r="120" spans="2:1020" s="122" customFormat="1" ht="15.75" customHeight="1">
      <c r="B120" s="170"/>
      <c r="AMA120" s="123"/>
      <c r="AMB120" s="123"/>
      <c r="AMC120" s="123"/>
      <c r="AMD120" s="123"/>
      <c r="AME120" s="123"/>
      <c r="AMF120" s="123"/>
    </row>
    <row r="121" spans="2:1020" s="122" customFormat="1" ht="15.75" customHeight="1">
      <c r="B121" s="170"/>
      <c r="AMA121" s="123"/>
      <c r="AMB121" s="123"/>
      <c r="AMC121" s="123"/>
      <c r="AMD121" s="123"/>
      <c r="AME121" s="123"/>
      <c r="AMF121" s="123"/>
    </row>
    <row r="122" spans="2:1020" s="122" customFormat="1" ht="15.75" customHeight="1">
      <c r="B122" s="170"/>
      <c r="AMA122" s="123"/>
      <c r="AMB122" s="123"/>
      <c r="AMC122" s="123"/>
      <c r="AMD122" s="123"/>
      <c r="AME122" s="123"/>
      <c r="AMF122" s="123"/>
    </row>
    <row r="123" spans="2:1020" s="122" customFormat="1" ht="15.75" customHeight="1">
      <c r="B123" s="170"/>
      <c r="AMA123" s="123"/>
      <c r="AMB123" s="123"/>
      <c r="AMC123" s="123"/>
      <c r="AMD123" s="123"/>
      <c r="AME123" s="123"/>
      <c r="AMF123" s="123"/>
    </row>
    <row r="124" spans="2:1020" s="122" customFormat="1" ht="15.75" customHeight="1">
      <c r="B124" s="170"/>
      <c r="AMA124" s="123"/>
      <c r="AMB124" s="123"/>
      <c r="AMC124" s="123"/>
      <c r="AMD124" s="123"/>
      <c r="AME124" s="123"/>
      <c r="AMF124" s="123"/>
    </row>
    <row r="125" spans="2:1020" s="122" customFormat="1" ht="15.75" customHeight="1">
      <c r="B125" s="170"/>
      <c r="AMA125" s="123"/>
      <c r="AMB125" s="123"/>
      <c r="AMC125" s="123"/>
      <c r="AMD125" s="123"/>
      <c r="AME125" s="123"/>
      <c r="AMF125" s="123"/>
    </row>
    <row r="126" spans="2:1020" s="122" customFormat="1" ht="15.75" customHeight="1">
      <c r="B126" s="170"/>
      <c r="AMA126" s="123"/>
      <c r="AMB126" s="123"/>
      <c r="AMC126" s="123"/>
      <c r="AMD126" s="123"/>
      <c r="AME126" s="123"/>
      <c r="AMF126" s="123"/>
    </row>
    <row r="127" spans="2:1020" s="122" customFormat="1" ht="15.75" customHeight="1">
      <c r="B127" s="170"/>
      <c r="AMA127" s="123"/>
      <c r="AMB127" s="123"/>
      <c r="AMC127" s="123"/>
      <c r="AMD127" s="123"/>
      <c r="AME127" s="123"/>
      <c r="AMF127" s="123"/>
    </row>
    <row r="128" spans="2:1020" s="122" customFormat="1" ht="15.75" customHeight="1">
      <c r="B128" s="170"/>
      <c r="AMA128" s="123"/>
      <c r="AMB128" s="123"/>
      <c r="AMC128" s="123"/>
      <c r="AMD128" s="123"/>
      <c r="AME128" s="123"/>
      <c r="AMF128" s="123"/>
    </row>
    <row r="129" spans="2:1020" s="122" customFormat="1" ht="15.75" customHeight="1">
      <c r="B129" s="170"/>
      <c r="AMA129" s="123"/>
      <c r="AMB129" s="123"/>
      <c r="AMC129" s="123"/>
      <c r="AMD129" s="123"/>
      <c r="AME129" s="123"/>
      <c r="AMF129" s="123"/>
    </row>
    <row r="130" spans="2:1020" s="122" customFormat="1" ht="15.75" customHeight="1">
      <c r="B130" s="170"/>
      <c r="AMA130" s="123"/>
      <c r="AMB130" s="123"/>
      <c r="AMC130" s="123"/>
      <c r="AMD130" s="123"/>
      <c r="AME130" s="123"/>
      <c r="AMF130" s="123"/>
    </row>
    <row r="131" spans="2:1020" s="122" customFormat="1" ht="15.75" customHeight="1">
      <c r="B131" s="170"/>
      <c r="AMA131" s="123"/>
      <c r="AMB131" s="123"/>
      <c r="AMC131" s="123"/>
      <c r="AMD131" s="123"/>
      <c r="AME131" s="123"/>
      <c r="AMF131" s="123"/>
    </row>
    <row r="132" spans="2:1020" s="122" customFormat="1" ht="15.75" customHeight="1">
      <c r="B132" s="170"/>
      <c r="AMA132" s="123"/>
      <c r="AMB132" s="123"/>
      <c r="AMC132" s="123"/>
      <c r="AMD132" s="123"/>
      <c r="AME132" s="123"/>
      <c r="AMF132" s="123"/>
    </row>
    <row r="133" spans="2:1020" s="122" customFormat="1" ht="15.75" customHeight="1">
      <c r="B133" s="170"/>
      <c r="AMA133" s="123"/>
      <c r="AMB133" s="123"/>
      <c r="AMC133" s="123"/>
      <c r="AMD133" s="123"/>
      <c r="AME133" s="123"/>
      <c r="AMF133" s="123"/>
    </row>
    <row r="134" spans="2:1020" s="122" customFormat="1" ht="15.75" customHeight="1">
      <c r="B134" s="170"/>
      <c r="AMA134" s="123"/>
      <c r="AMB134" s="123"/>
      <c r="AMC134" s="123"/>
      <c r="AMD134" s="123"/>
      <c r="AME134" s="123"/>
      <c r="AMF134" s="123"/>
    </row>
    <row r="135" spans="2:1020" s="122" customFormat="1" ht="15.75" customHeight="1">
      <c r="B135" s="170"/>
      <c r="AMA135" s="123"/>
      <c r="AMB135" s="123"/>
      <c r="AMC135" s="123"/>
      <c r="AMD135" s="123"/>
      <c r="AME135" s="123"/>
      <c r="AMF135" s="123"/>
    </row>
    <row r="136" spans="2:1020" s="122" customFormat="1" ht="15.75" customHeight="1">
      <c r="B136" s="170"/>
      <c r="AMA136" s="123"/>
      <c r="AMB136" s="123"/>
      <c r="AMC136" s="123"/>
      <c r="AMD136" s="123"/>
      <c r="AME136" s="123"/>
      <c r="AMF136" s="123"/>
    </row>
    <row r="137" spans="2:1020" s="122" customFormat="1" ht="15.75" customHeight="1">
      <c r="B137" s="170"/>
      <c r="AMA137" s="123"/>
      <c r="AMB137" s="123"/>
      <c r="AMC137" s="123"/>
      <c r="AMD137" s="123"/>
      <c r="AME137" s="123"/>
      <c r="AMF137" s="123"/>
    </row>
    <row r="138" spans="2:1020" s="122" customFormat="1" ht="15.75" customHeight="1">
      <c r="B138" s="170"/>
      <c r="AMA138" s="123"/>
      <c r="AMB138" s="123"/>
      <c r="AMC138" s="123"/>
      <c r="AMD138" s="123"/>
      <c r="AME138" s="123"/>
      <c r="AMF138" s="123"/>
    </row>
    <row r="139" spans="2:1020" s="122" customFormat="1" ht="15.75" customHeight="1">
      <c r="B139" s="170"/>
      <c r="AMA139" s="123"/>
      <c r="AMB139" s="123"/>
      <c r="AMC139" s="123"/>
      <c r="AMD139" s="123"/>
      <c r="AME139" s="123"/>
      <c r="AMF139" s="123"/>
    </row>
    <row r="140" spans="2:1020" s="122" customFormat="1" ht="15.75" customHeight="1">
      <c r="B140" s="170"/>
      <c r="AMA140" s="123"/>
      <c r="AMB140" s="123"/>
      <c r="AMC140" s="123"/>
      <c r="AMD140" s="123"/>
      <c r="AME140" s="123"/>
      <c r="AMF140" s="123"/>
    </row>
    <row r="141" spans="2:1020" s="122" customFormat="1" ht="15.75" customHeight="1">
      <c r="B141" s="170"/>
      <c r="AMA141" s="123"/>
      <c r="AMB141" s="123"/>
      <c r="AMC141" s="123"/>
      <c r="AMD141" s="123"/>
      <c r="AME141" s="123"/>
      <c r="AMF141" s="123"/>
    </row>
    <row r="142" spans="2:1020" s="122" customFormat="1" ht="15.75" customHeight="1">
      <c r="B142" s="170"/>
      <c r="AMA142" s="123"/>
      <c r="AMB142" s="123"/>
      <c r="AMC142" s="123"/>
      <c r="AMD142" s="123"/>
      <c r="AME142" s="123"/>
      <c r="AMF142" s="123"/>
    </row>
    <row r="143" spans="2:1020" s="122" customFormat="1" ht="15.75" customHeight="1">
      <c r="B143" s="170"/>
      <c r="AMA143" s="123"/>
      <c r="AMB143" s="123"/>
      <c r="AMC143" s="123"/>
      <c r="AMD143" s="123"/>
      <c r="AME143" s="123"/>
      <c r="AMF143" s="123"/>
    </row>
    <row r="144" spans="2:1020" s="122" customFormat="1" ht="15.75" customHeight="1">
      <c r="B144" s="170"/>
      <c r="AMA144" s="123"/>
      <c r="AMB144" s="123"/>
      <c r="AMC144" s="123"/>
      <c r="AMD144" s="123"/>
      <c r="AME144" s="123"/>
      <c r="AMF144" s="123"/>
    </row>
    <row r="145" spans="2:1020" s="122" customFormat="1" ht="15.75" customHeight="1">
      <c r="B145" s="170"/>
      <c r="AMA145" s="123"/>
      <c r="AMB145" s="123"/>
      <c r="AMC145" s="123"/>
      <c r="AMD145" s="123"/>
      <c r="AME145" s="123"/>
      <c r="AMF145" s="123"/>
    </row>
    <row r="146" spans="2:1020" s="122" customFormat="1" ht="15.75" customHeight="1">
      <c r="B146" s="170"/>
      <c r="AMA146" s="123"/>
      <c r="AMB146" s="123"/>
      <c r="AMC146" s="123"/>
      <c r="AMD146" s="123"/>
      <c r="AME146" s="123"/>
      <c r="AMF146" s="123"/>
    </row>
    <row r="147" spans="2:1020" s="122" customFormat="1" ht="15.75" customHeight="1">
      <c r="B147" s="170"/>
      <c r="AMA147" s="123"/>
      <c r="AMB147" s="123"/>
      <c r="AMC147" s="123"/>
      <c r="AMD147" s="123"/>
      <c r="AME147" s="123"/>
      <c r="AMF147" s="123"/>
    </row>
    <row r="148" spans="2:1020" s="122" customFormat="1" ht="15.75" customHeight="1">
      <c r="B148" s="170"/>
      <c r="AMA148" s="123"/>
      <c r="AMB148" s="123"/>
      <c r="AMC148" s="123"/>
      <c r="AMD148" s="123"/>
      <c r="AME148" s="123"/>
      <c r="AMF148" s="123"/>
    </row>
    <row r="149" spans="2:1020" s="122" customFormat="1" ht="15.75" customHeight="1">
      <c r="B149" s="170"/>
      <c r="AMA149" s="123"/>
      <c r="AMB149" s="123"/>
      <c r="AMC149" s="123"/>
      <c r="AMD149" s="123"/>
      <c r="AME149" s="123"/>
      <c r="AMF149" s="123"/>
    </row>
    <row r="150" spans="2:1020" s="122" customFormat="1" ht="15.75" customHeight="1">
      <c r="B150" s="170"/>
      <c r="AMA150" s="123"/>
      <c r="AMB150" s="123"/>
      <c r="AMC150" s="123"/>
      <c r="AMD150" s="123"/>
      <c r="AME150" s="123"/>
      <c r="AMF150" s="123"/>
    </row>
    <row r="151" spans="2:1020" s="122" customFormat="1" ht="15.75" customHeight="1">
      <c r="B151" s="170"/>
      <c r="AMA151" s="123"/>
      <c r="AMB151" s="123"/>
      <c r="AMC151" s="123"/>
      <c r="AMD151" s="123"/>
      <c r="AME151" s="123"/>
      <c r="AMF151" s="123"/>
    </row>
    <row r="152" spans="2:1020" s="122" customFormat="1" ht="15.75" customHeight="1">
      <c r="B152" s="170"/>
      <c r="AMA152" s="123"/>
      <c r="AMB152" s="123"/>
      <c r="AMC152" s="123"/>
      <c r="AMD152" s="123"/>
      <c r="AME152" s="123"/>
      <c r="AMF152" s="123"/>
    </row>
    <row r="153" spans="2:1020" s="122" customFormat="1" ht="15.75" customHeight="1">
      <c r="B153" s="170"/>
      <c r="AMA153" s="123"/>
      <c r="AMB153" s="123"/>
      <c r="AMC153" s="123"/>
      <c r="AMD153" s="123"/>
      <c r="AME153" s="123"/>
      <c r="AMF153" s="123"/>
    </row>
    <row r="154" spans="2:1020" s="122" customFormat="1" ht="15.75" customHeight="1">
      <c r="B154" s="170"/>
      <c r="AMA154" s="123"/>
      <c r="AMB154" s="123"/>
      <c r="AMC154" s="123"/>
      <c r="AMD154" s="123"/>
      <c r="AME154" s="123"/>
      <c r="AMF154" s="123"/>
    </row>
    <row r="155" spans="2:1020" s="122" customFormat="1" ht="15.75" customHeight="1">
      <c r="B155" s="170"/>
      <c r="AMA155" s="123"/>
      <c r="AMB155" s="123"/>
      <c r="AMC155" s="123"/>
      <c r="AMD155" s="123"/>
      <c r="AME155" s="123"/>
      <c r="AMF155" s="123"/>
    </row>
    <row r="156" spans="2:1020" s="122" customFormat="1" ht="15.75" customHeight="1">
      <c r="B156" s="170"/>
      <c r="AMA156" s="123"/>
      <c r="AMB156" s="123"/>
      <c r="AMC156" s="123"/>
      <c r="AMD156" s="123"/>
      <c r="AME156" s="123"/>
      <c r="AMF156" s="123"/>
    </row>
    <row r="157" spans="2:1020" s="122" customFormat="1" ht="15.75" customHeight="1">
      <c r="B157" s="170"/>
      <c r="AMA157" s="123"/>
      <c r="AMB157" s="123"/>
      <c r="AMC157" s="123"/>
      <c r="AMD157" s="123"/>
      <c r="AME157" s="123"/>
      <c r="AMF157" s="123"/>
    </row>
    <row r="158" spans="2:1020" s="122" customFormat="1" ht="15.75" customHeight="1">
      <c r="B158" s="170"/>
      <c r="AMA158" s="123"/>
      <c r="AMB158" s="123"/>
      <c r="AMC158" s="123"/>
      <c r="AMD158" s="123"/>
      <c r="AME158" s="123"/>
      <c r="AMF158" s="123"/>
    </row>
    <row r="159" spans="2:1020" s="122" customFormat="1" ht="15.75" customHeight="1">
      <c r="B159" s="170"/>
      <c r="AMA159" s="123"/>
      <c r="AMB159" s="123"/>
      <c r="AMC159" s="123"/>
      <c r="AMD159" s="123"/>
      <c r="AME159" s="123"/>
      <c r="AMF159" s="123"/>
    </row>
    <row r="160" spans="2:1020" s="122" customFormat="1" ht="15.75" customHeight="1">
      <c r="B160" s="170"/>
      <c r="AMA160" s="123"/>
      <c r="AMB160" s="123"/>
      <c r="AMC160" s="123"/>
      <c r="AMD160" s="123"/>
      <c r="AME160" s="123"/>
      <c r="AMF160" s="123"/>
    </row>
    <row r="161" spans="2:1020" s="122" customFormat="1" ht="15.75" customHeight="1">
      <c r="B161" s="170"/>
      <c r="AMA161" s="123"/>
      <c r="AMB161" s="123"/>
      <c r="AMC161" s="123"/>
      <c r="AMD161" s="123"/>
      <c r="AME161" s="123"/>
      <c r="AMF161" s="123"/>
    </row>
    <row r="162" spans="2:1020" s="122" customFormat="1" ht="15.75" customHeight="1">
      <c r="B162" s="170"/>
      <c r="AMA162" s="123"/>
      <c r="AMB162" s="123"/>
      <c r="AMC162" s="123"/>
      <c r="AMD162" s="123"/>
      <c r="AME162" s="123"/>
      <c r="AMF162" s="123"/>
    </row>
    <row r="163" spans="2:1020" s="122" customFormat="1" ht="15.75" customHeight="1">
      <c r="B163" s="170"/>
      <c r="AMA163" s="123"/>
      <c r="AMB163" s="123"/>
      <c r="AMC163" s="123"/>
      <c r="AMD163" s="123"/>
      <c r="AME163" s="123"/>
      <c r="AMF163" s="123"/>
    </row>
    <row r="164" spans="2:1020" s="122" customFormat="1" ht="15.75" customHeight="1">
      <c r="B164" s="170"/>
      <c r="AMA164" s="123"/>
      <c r="AMB164" s="123"/>
      <c r="AMC164" s="123"/>
      <c r="AMD164" s="123"/>
      <c r="AME164" s="123"/>
      <c r="AMF164" s="123"/>
    </row>
    <row r="165" spans="2:1020" s="122" customFormat="1" ht="15.75" customHeight="1">
      <c r="B165" s="170"/>
      <c r="AMA165" s="123"/>
      <c r="AMB165" s="123"/>
      <c r="AMC165" s="123"/>
      <c r="AMD165" s="123"/>
      <c r="AME165" s="123"/>
      <c r="AMF165" s="123"/>
    </row>
    <row r="166" spans="2:1020" s="122" customFormat="1" ht="15.75" customHeight="1">
      <c r="B166" s="170"/>
      <c r="AMA166" s="123"/>
      <c r="AMB166" s="123"/>
      <c r="AMC166" s="123"/>
      <c r="AMD166" s="123"/>
      <c r="AME166" s="123"/>
      <c r="AMF166" s="123"/>
    </row>
    <row r="167" spans="2:1020" s="122" customFormat="1" ht="15.75" customHeight="1">
      <c r="B167" s="170"/>
      <c r="AMA167" s="123"/>
      <c r="AMB167" s="123"/>
      <c r="AMC167" s="123"/>
      <c r="AMD167" s="123"/>
      <c r="AME167" s="123"/>
      <c r="AMF167" s="123"/>
    </row>
    <row r="168" spans="2:1020" s="122" customFormat="1" ht="15.75" customHeight="1">
      <c r="B168" s="170"/>
      <c r="AMA168" s="123"/>
      <c r="AMB168" s="123"/>
      <c r="AMC168" s="123"/>
      <c r="AMD168" s="123"/>
      <c r="AME168" s="123"/>
      <c r="AMF168" s="123"/>
    </row>
    <row r="169" spans="2:1020" s="122" customFormat="1" ht="15.75" customHeight="1">
      <c r="B169" s="170"/>
      <c r="AMA169" s="123"/>
      <c r="AMB169" s="123"/>
      <c r="AMC169" s="123"/>
      <c r="AMD169" s="123"/>
      <c r="AME169" s="123"/>
      <c r="AMF169" s="123"/>
    </row>
    <row r="170" spans="2:1020" s="122" customFormat="1" ht="15.75" customHeight="1">
      <c r="B170" s="170"/>
      <c r="AMA170" s="123"/>
      <c r="AMB170" s="123"/>
      <c r="AMC170" s="123"/>
      <c r="AMD170" s="123"/>
      <c r="AME170" s="123"/>
      <c r="AMF170" s="123"/>
    </row>
    <row r="171" spans="2:1020" s="122" customFormat="1" ht="15.75" customHeight="1">
      <c r="B171" s="170"/>
      <c r="AMA171" s="123"/>
      <c r="AMB171" s="123"/>
      <c r="AMC171" s="123"/>
      <c r="AMD171" s="123"/>
      <c r="AME171" s="123"/>
      <c r="AMF171" s="123"/>
    </row>
    <row r="172" spans="2:1020" s="122" customFormat="1" ht="15.75" customHeight="1">
      <c r="B172" s="170"/>
      <c r="AMA172" s="123"/>
      <c r="AMB172" s="123"/>
      <c r="AMC172" s="123"/>
      <c r="AMD172" s="123"/>
      <c r="AME172" s="123"/>
      <c r="AMF172" s="123"/>
    </row>
    <row r="173" spans="2:1020" s="122" customFormat="1" ht="15.75" customHeight="1">
      <c r="B173" s="170"/>
      <c r="AMA173" s="123"/>
      <c r="AMB173" s="123"/>
      <c r="AMC173" s="123"/>
      <c r="AMD173" s="123"/>
      <c r="AME173" s="123"/>
      <c r="AMF173" s="123"/>
    </row>
    <row r="174" spans="2:1020" s="122" customFormat="1" ht="15.75" customHeight="1">
      <c r="B174" s="170"/>
      <c r="AMA174" s="123"/>
      <c r="AMB174" s="123"/>
      <c r="AMC174" s="123"/>
      <c r="AMD174" s="123"/>
      <c r="AME174" s="123"/>
      <c r="AMF174" s="123"/>
    </row>
    <row r="175" spans="2:1020" s="122" customFormat="1" ht="15.75" customHeight="1">
      <c r="B175" s="170"/>
      <c r="AMA175" s="123"/>
      <c r="AMB175" s="123"/>
      <c r="AMC175" s="123"/>
      <c r="AMD175" s="123"/>
      <c r="AME175" s="123"/>
      <c r="AMF175" s="123"/>
    </row>
    <row r="176" spans="2:1020" s="122" customFormat="1" ht="15.75" customHeight="1">
      <c r="B176" s="170"/>
      <c r="AMA176" s="123"/>
      <c r="AMB176" s="123"/>
      <c r="AMC176" s="123"/>
      <c r="AMD176" s="123"/>
      <c r="AME176" s="123"/>
      <c r="AMF176" s="123"/>
    </row>
    <row r="177" spans="2:1020" s="122" customFormat="1" ht="15.75" customHeight="1">
      <c r="B177" s="170"/>
      <c r="AMA177" s="123"/>
      <c r="AMB177" s="123"/>
      <c r="AMC177" s="123"/>
      <c r="AMD177" s="123"/>
      <c r="AME177" s="123"/>
      <c r="AMF177" s="123"/>
    </row>
    <row r="178" spans="2:1020" s="122" customFormat="1" ht="15.75" customHeight="1">
      <c r="B178" s="170"/>
      <c r="AMA178" s="123"/>
      <c r="AMB178" s="123"/>
      <c r="AMC178" s="123"/>
      <c r="AMD178" s="123"/>
      <c r="AME178" s="123"/>
      <c r="AMF178" s="123"/>
    </row>
    <row r="179" spans="2:1020" s="122" customFormat="1" ht="15.75" customHeight="1">
      <c r="B179" s="170"/>
      <c r="AMA179" s="123"/>
      <c r="AMB179" s="123"/>
      <c r="AMC179" s="123"/>
      <c r="AMD179" s="123"/>
      <c r="AME179" s="123"/>
      <c r="AMF179" s="123"/>
    </row>
    <row r="180" spans="2:1020" s="122" customFormat="1" ht="15.75" customHeight="1">
      <c r="B180" s="170"/>
      <c r="AMA180" s="123"/>
      <c r="AMB180" s="123"/>
      <c r="AMC180" s="123"/>
      <c r="AMD180" s="123"/>
      <c r="AME180" s="123"/>
      <c r="AMF180" s="123"/>
    </row>
    <row r="181" spans="2:1020" s="122" customFormat="1" ht="15.75" customHeight="1">
      <c r="B181" s="170"/>
      <c r="AMA181" s="123"/>
      <c r="AMB181" s="123"/>
      <c r="AMC181" s="123"/>
      <c r="AMD181" s="123"/>
      <c r="AME181" s="123"/>
      <c r="AMF181" s="123"/>
    </row>
    <row r="182" spans="2:1020" s="122" customFormat="1" ht="15.75" customHeight="1">
      <c r="B182" s="170"/>
      <c r="AMA182" s="123"/>
      <c r="AMB182" s="123"/>
      <c r="AMC182" s="123"/>
      <c r="AMD182" s="123"/>
      <c r="AME182" s="123"/>
      <c r="AMF182" s="123"/>
    </row>
    <row r="183" spans="2:1020" s="122" customFormat="1" ht="15.75" customHeight="1">
      <c r="B183" s="170"/>
      <c r="AMA183" s="123"/>
      <c r="AMB183" s="123"/>
      <c r="AMC183" s="123"/>
      <c r="AMD183" s="123"/>
      <c r="AME183" s="123"/>
      <c r="AMF183" s="123"/>
    </row>
    <row r="184" spans="2:1020" s="122" customFormat="1" ht="15.75" customHeight="1">
      <c r="B184" s="170"/>
      <c r="AMA184" s="123"/>
      <c r="AMB184" s="123"/>
      <c r="AMC184" s="123"/>
      <c r="AMD184" s="123"/>
      <c r="AME184" s="123"/>
      <c r="AMF184" s="123"/>
    </row>
    <row r="185" spans="2:1020" s="122" customFormat="1" ht="15.75" customHeight="1">
      <c r="B185" s="170"/>
      <c r="AMA185" s="123"/>
      <c r="AMB185" s="123"/>
      <c r="AMC185" s="123"/>
      <c r="AMD185" s="123"/>
      <c r="AME185" s="123"/>
      <c r="AMF185" s="123"/>
    </row>
    <row r="186" spans="2:1020" s="122" customFormat="1" ht="15.75" customHeight="1">
      <c r="B186" s="170"/>
      <c r="AMA186" s="123"/>
      <c r="AMB186" s="123"/>
      <c r="AMC186" s="123"/>
      <c r="AMD186" s="123"/>
      <c r="AME186" s="123"/>
      <c r="AMF186" s="123"/>
    </row>
    <row r="187" spans="2:1020" s="122" customFormat="1" ht="15.75" customHeight="1">
      <c r="B187" s="170"/>
      <c r="AMA187" s="123"/>
      <c r="AMB187" s="123"/>
      <c r="AMC187" s="123"/>
      <c r="AMD187" s="123"/>
      <c r="AME187" s="123"/>
      <c r="AMF187" s="123"/>
    </row>
    <row r="188" spans="2:1020" s="122" customFormat="1" ht="15.75" customHeight="1">
      <c r="B188" s="170"/>
      <c r="AMA188" s="123"/>
      <c r="AMB188" s="123"/>
      <c r="AMC188" s="123"/>
      <c r="AMD188" s="123"/>
      <c r="AME188" s="123"/>
      <c r="AMF188" s="123"/>
    </row>
    <row r="189" spans="2:1020" s="122" customFormat="1" ht="15.75" customHeight="1">
      <c r="B189" s="170"/>
      <c r="AMA189" s="123"/>
      <c r="AMB189" s="123"/>
      <c r="AMC189" s="123"/>
      <c r="AMD189" s="123"/>
      <c r="AME189" s="123"/>
      <c r="AMF189" s="123"/>
    </row>
    <row r="190" spans="2:1020" s="122" customFormat="1" ht="15.75" customHeight="1">
      <c r="B190" s="170"/>
      <c r="AMA190" s="123"/>
      <c r="AMB190" s="123"/>
      <c r="AMC190" s="123"/>
      <c r="AMD190" s="123"/>
      <c r="AME190" s="123"/>
      <c r="AMF190" s="123"/>
    </row>
    <row r="191" spans="2:1020" s="122" customFormat="1" ht="15.75" customHeight="1">
      <c r="B191" s="170"/>
      <c r="AMA191" s="123"/>
      <c r="AMB191" s="123"/>
      <c r="AMC191" s="123"/>
      <c r="AMD191" s="123"/>
      <c r="AME191" s="123"/>
      <c r="AMF191" s="123"/>
    </row>
    <row r="192" spans="2:1020" s="122" customFormat="1" ht="15.75" customHeight="1">
      <c r="B192" s="170"/>
      <c r="AMA192" s="123"/>
      <c r="AMB192" s="123"/>
      <c r="AMC192" s="123"/>
      <c r="AMD192" s="123"/>
      <c r="AME192" s="123"/>
      <c r="AMF192" s="123"/>
    </row>
    <row r="193" spans="2:1020" s="122" customFormat="1" ht="15.75" customHeight="1">
      <c r="B193" s="170"/>
      <c r="AMA193" s="123"/>
      <c r="AMB193" s="123"/>
      <c r="AMC193" s="123"/>
      <c r="AMD193" s="123"/>
      <c r="AME193" s="123"/>
      <c r="AMF193" s="123"/>
    </row>
    <row r="194" spans="2:1020" s="122" customFormat="1" ht="15.75" customHeight="1">
      <c r="B194" s="170"/>
      <c r="AMA194" s="123"/>
      <c r="AMB194" s="123"/>
      <c r="AMC194" s="123"/>
      <c r="AMD194" s="123"/>
      <c r="AME194" s="123"/>
      <c r="AMF194" s="123"/>
    </row>
    <row r="195" spans="2:1020" s="122" customFormat="1" ht="15.75" customHeight="1">
      <c r="B195" s="170"/>
      <c r="AMA195" s="123"/>
      <c r="AMB195" s="123"/>
      <c r="AMC195" s="123"/>
      <c r="AMD195" s="123"/>
      <c r="AME195" s="123"/>
      <c r="AMF195" s="123"/>
    </row>
    <row r="196" spans="2:1020" s="122" customFormat="1" ht="15.75" customHeight="1">
      <c r="B196" s="170"/>
      <c r="AMA196" s="123"/>
      <c r="AMB196" s="123"/>
      <c r="AMC196" s="123"/>
      <c r="AMD196" s="123"/>
      <c r="AME196" s="123"/>
      <c r="AMF196" s="123"/>
    </row>
    <row r="197" spans="2:1020" s="122" customFormat="1" ht="15.75" customHeight="1">
      <c r="B197" s="170"/>
      <c r="AMA197" s="123"/>
      <c r="AMB197" s="123"/>
      <c r="AMC197" s="123"/>
      <c r="AMD197" s="123"/>
      <c r="AME197" s="123"/>
      <c r="AMF197" s="123"/>
    </row>
    <row r="198" spans="2:1020" s="122" customFormat="1" ht="15.75" customHeight="1">
      <c r="B198" s="170"/>
      <c r="AMA198" s="123"/>
      <c r="AMB198" s="123"/>
      <c r="AMC198" s="123"/>
      <c r="AMD198" s="123"/>
      <c r="AME198" s="123"/>
      <c r="AMF198" s="123"/>
    </row>
    <row r="199" spans="2:1020" s="122" customFormat="1" ht="15.75" customHeight="1">
      <c r="B199" s="170"/>
      <c r="AMA199" s="123"/>
      <c r="AMB199" s="123"/>
      <c r="AMC199" s="123"/>
      <c r="AMD199" s="123"/>
      <c r="AME199" s="123"/>
      <c r="AMF199" s="123"/>
    </row>
    <row r="200" spans="2:1020" s="122" customFormat="1" ht="15.75" customHeight="1">
      <c r="B200" s="170"/>
      <c r="AMA200" s="123"/>
      <c r="AMB200" s="123"/>
      <c r="AMC200" s="123"/>
      <c r="AMD200" s="123"/>
      <c r="AME200" s="123"/>
      <c r="AMF200" s="123"/>
    </row>
    <row r="201" spans="2:1020" s="122" customFormat="1" ht="15.75" customHeight="1">
      <c r="B201" s="170"/>
      <c r="AMA201" s="123"/>
      <c r="AMB201" s="123"/>
      <c r="AMC201" s="123"/>
      <c r="AMD201" s="123"/>
      <c r="AME201" s="123"/>
      <c r="AMF201" s="123"/>
    </row>
    <row r="202" spans="2:1020" s="122" customFormat="1" ht="15.75" customHeight="1">
      <c r="B202" s="170"/>
      <c r="AMA202" s="123"/>
      <c r="AMB202" s="123"/>
      <c r="AMC202" s="123"/>
      <c r="AMD202" s="123"/>
      <c r="AME202" s="123"/>
      <c r="AMF202" s="123"/>
    </row>
    <row r="203" spans="2:1020" s="122" customFormat="1" ht="15.75" customHeight="1">
      <c r="B203" s="170"/>
      <c r="AMA203" s="123"/>
      <c r="AMB203" s="123"/>
      <c r="AMC203" s="123"/>
      <c r="AMD203" s="123"/>
      <c r="AME203" s="123"/>
      <c r="AMF203" s="123"/>
    </row>
    <row r="204" spans="2:1020" s="122" customFormat="1" ht="15.75" customHeight="1">
      <c r="B204" s="170"/>
      <c r="AMA204" s="123"/>
      <c r="AMB204" s="123"/>
      <c r="AMC204" s="123"/>
      <c r="AMD204" s="123"/>
      <c r="AME204" s="123"/>
      <c r="AMF204" s="123"/>
    </row>
    <row r="205" spans="2:1020" s="122" customFormat="1" ht="15.75" customHeight="1">
      <c r="B205" s="170"/>
      <c r="AMA205" s="123"/>
      <c r="AMB205" s="123"/>
      <c r="AMC205" s="123"/>
      <c r="AMD205" s="123"/>
      <c r="AME205" s="123"/>
      <c r="AMF205" s="123"/>
    </row>
    <row r="206" spans="2:1020" s="122" customFormat="1" ht="15.75" customHeight="1">
      <c r="B206" s="170"/>
      <c r="AMA206" s="123"/>
      <c r="AMB206" s="123"/>
      <c r="AMC206" s="123"/>
      <c r="AMD206" s="123"/>
      <c r="AME206" s="123"/>
      <c r="AMF206" s="123"/>
    </row>
    <row r="207" spans="2:1020" s="122" customFormat="1" ht="15.75" customHeight="1">
      <c r="B207" s="170"/>
      <c r="AMA207" s="123"/>
      <c r="AMB207" s="123"/>
      <c r="AMC207" s="123"/>
      <c r="AMD207" s="123"/>
      <c r="AME207" s="123"/>
      <c r="AMF207" s="123"/>
    </row>
    <row r="208" spans="2:1020" s="122" customFormat="1" ht="15.75" customHeight="1">
      <c r="B208" s="170"/>
      <c r="AMA208" s="123"/>
      <c r="AMB208" s="123"/>
      <c r="AMC208" s="123"/>
      <c r="AMD208" s="123"/>
      <c r="AME208" s="123"/>
      <c r="AMF208" s="123"/>
    </row>
    <row r="209" spans="2:1020" s="122" customFormat="1" ht="15.75" customHeight="1">
      <c r="B209" s="170"/>
      <c r="AMA209" s="123"/>
      <c r="AMB209" s="123"/>
      <c r="AMC209" s="123"/>
      <c r="AMD209" s="123"/>
      <c r="AME209" s="123"/>
      <c r="AMF209" s="123"/>
    </row>
    <row r="210" spans="2:1020" s="122" customFormat="1" ht="15.75" customHeight="1">
      <c r="B210" s="170"/>
      <c r="AMA210" s="123"/>
      <c r="AMB210" s="123"/>
      <c r="AMC210" s="123"/>
      <c r="AMD210" s="123"/>
      <c r="AME210" s="123"/>
      <c r="AMF210" s="123"/>
    </row>
    <row r="211" spans="2:1020" s="122" customFormat="1" ht="15.75" customHeight="1">
      <c r="B211" s="170"/>
      <c r="AMA211" s="123"/>
      <c r="AMB211" s="123"/>
      <c r="AMC211" s="123"/>
      <c r="AMD211" s="123"/>
      <c r="AME211" s="123"/>
      <c r="AMF211" s="123"/>
    </row>
    <row r="212" spans="2:1020" s="122" customFormat="1" ht="15.75" customHeight="1">
      <c r="B212" s="170"/>
      <c r="AMA212" s="123"/>
      <c r="AMB212" s="123"/>
      <c r="AMC212" s="123"/>
      <c r="AMD212" s="123"/>
      <c r="AME212" s="123"/>
      <c r="AMF212" s="123"/>
    </row>
    <row r="213" spans="2:1020" s="122" customFormat="1" ht="15.75" customHeight="1">
      <c r="B213" s="170"/>
      <c r="AMA213" s="123"/>
      <c r="AMB213" s="123"/>
      <c r="AMC213" s="123"/>
      <c r="AMD213" s="123"/>
      <c r="AME213" s="123"/>
      <c r="AMF213" s="123"/>
    </row>
    <row r="214" spans="2:1020" s="122" customFormat="1" ht="15.75" customHeight="1">
      <c r="B214" s="170"/>
      <c r="AMA214" s="123"/>
      <c r="AMB214" s="123"/>
      <c r="AMC214" s="123"/>
      <c r="AMD214" s="123"/>
      <c r="AME214" s="123"/>
      <c r="AMF214" s="123"/>
    </row>
    <row r="215" spans="2:1020" s="122" customFormat="1" ht="15.75" customHeight="1">
      <c r="B215" s="170"/>
      <c r="AMA215" s="123"/>
      <c r="AMB215" s="123"/>
      <c r="AMC215" s="123"/>
      <c r="AMD215" s="123"/>
      <c r="AME215" s="123"/>
      <c r="AMF215" s="123"/>
    </row>
    <row r="216" spans="2:1020" s="122" customFormat="1" ht="15.75" customHeight="1">
      <c r="B216" s="170"/>
      <c r="AMA216" s="123"/>
      <c r="AMB216" s="123"/>
      <c r="AMC216" s="123"/>
      <c r="AMD216" s="123"/>
      <c r="AME216" s="123"/>
      <c r="AMF216" s="123"/>
    </row>
    <row r="217" spans="2:1020" s="122" customFormat="1" ht="15.75" customHeight="1">
      <c r="B217" s="170"/>
      <c r="AMA217" s="123"/>
      <c r="AMB217" s="123"/>
      <c r="AMC217" s="123"/>
      <c r="AMD217" s="123"/>
      <c r="AME217" s="123"/>
      <c r="AMF217" s="123"/>
    </row>
    <row r="218" spans="2:1020" s="122" customFormat="1" ht="15.75" customHeight="1">
      <c r="B218" s="170"/>
      <c r="AMA218" s="123"/>
      <c r="AMB218" s="123"/>
      <c r="AMC218" s="123"/>
      <c r="AMD218" s="123"/>
      <c r="AME218" s="123"/>
      <c r="AMF218" s="123"/>
    </row>
    <row r="219" spans="2:1020" s="122" customFormat="1" ht="15.75" customHeight="1">
      <c r="B219" s="170"/>
      <c r="AMA219" s="123"/>
      <c r="AMB219" s="123"/>
      <c r="AMC219" s="123"/>
      <c r="AMD219" s="123"/>
      <c r="AME219" s="123"/>
      <c r="AMF219" s="123"/>
    </row>
    <row r="220" spans="2:1020" s="122" customFormat="1" ht="15.75" customHeight="1">
      <c r="B220" s="170"/>
      <c r="AMA220" s="123"/>
      <c r="AMB220" s="123"/>
      <c r="AMC220" s="123"/>
      <c r="AMD220" s="123"/>
      <c r="AME220" s="123"/>
      <c r="AMF220" s="123"/>
    </row>
    <row r="221" spans="2:1020" s="122" customFormat="1" ht="15.75" customHeight="1">
      <c r="B221" s="170"/>
      <c r="AMA221" s="123"/>
      <c r="AMB221" s="123"/>
      <c r="AMC221" s="123"/>
      <c r="AMD221" s="123"/>
      <c r="AME221" s="123"/>
      <c r="AMF221" s="123"/>
    </row>
    <row r="222" spans="2:1020" s="122" customFormat="1" ht="15.75" customHeight="1">
      <c r="B222" s="170"/>
      <c r="AMA222" s="123"/>
      <c r="AMB222" s="123"/>
      <c r="AMC222" s="123"/>
      <c r="AMD222" s="123"/>
      <c r="AME222" s="123"/>
      <c r="AMF222" s="123"/>
    </row>
    <row r="223" spans="2:1020" s="122" customFormat="1" ht="15.75" customHeight="1">
      <c r="B223" s="170"/>
      <c r="AMA223" s="123"/>
      <c r="AMB223" s="123"/>
      <c r="AMC223" s="123"/>
      <c r="AMD223" s="123"/>
      <c r="AME223" s="123"/>
      <c r="AMF223" s="123"/>
    </row>
    <row r="224" spans="2:1020" s="122" customFormat="1" ht="15.75" customHeight="1">
      <c r="B224" s="170"/>
      <c r="AMA224" s="123"/>
      <c r="AMB224" s="123"/>
      <c r="AMC224" s="123"/>
      <c r="AMD224" s="123"/>
      <c r="AME224" s="123"/>
      <c r="AMF224" s="123"/>
    </row>
    <row r="225" spans="2:1020" s="122" customFormat="1" ht="15.75" customHeight="1">
      <c r="B225" s="170"/>
      <c r="AMA225" s="123"/>
      <c r="AMB225" s="123"/>
      <c r="AMC225" s="123"/>
      <c r="AMD225" s="123"/>
      <c r="AME225" s="123"/>
      <c r="AMF225" s="123"/>
    </row>
    <row r="226" spans="2:1020" s="122" customFormat="1" ht="15.75" customHeight="1">
      <c r="B226" s="170"/>
      <c r="AMA226" s="123"/>
      <c r="AMB226" s="123"/>
      <c r="AMC226" s="123"/>
      <c r="AMD226" s="123"/>
      <c r="AME226" s="123"/>
      <c r="AMF226" s="123"/>
    </row>
    <row r="227" spans="2:1020" s="122" customFormat="1" ht="15.75" customHeight="1">
      <c r="B227" s="170"/>
      <c r="AMA227" s="123"/>
      <c r="AMB227" s="123"/>
      <c r="AMC227" s="123"/>
      <c r="AMD227" s="123"/>
      <c r="AME227" s="123"/>
      <c r="AMF227" s="123"/>
    </row>
    <row r="228" spans="2:1020" s="122" customFormat="1" ht="15.75" customHeight="1">
      <c r="B228" s="170"/>
      <c r="AMA228" s="123"/>
      <c r="AMB228" s="123"/>
      <c r="AMC228" s="123"/>
      <c r="AMD228" s="123"/>
      <c r="AME228" s="123"/>
      <c r="AMF228" s="123"/>
    </row>
    <row r="229" spans="2:1020" s="122" customFormat="1" ht="15.75" customHeight="1">
      <c r="B229" s="170"/>
      <c r="AMA229" s="123"/>
      <c r="AMB229" s="123"/>
      <c r="AMC229" s="123"/>
      <c r="AMD229" s="123"/>
      <c r="AME229" s="123"/>
      <c r="AMF229" s="123"/>
    </row>
    <row r="230" spans="2:1020" s="122" customFormat="1" ht="15.75" customHeight="1">
      <c r="B230" s="170"/>
      <c r="AMA230" s="123"/>
      <c r="AMB230" s="123"/>
      <c r="AMC230" s="123"/>
      <c r="AMD230" s="123"/>
      <c r="AME230" s="123"/>
      <c r="AMF230" s="123"/>
    </row>
    <row r="231" spans="2:1020" s="122" customFormat="1" ht="15.75" customHeight="1">
      <c r="B231" s="170"/>
      <c r="AMA231" s="123"/>
      <c r="AMB231" s="123"/>
      <c r="AMC231" s="123"/>
      <c r="AMD231" s="123"/>
      <c r="AME231" s="123"/>
      <c r="AMF231" s="123"/>
    </row>
    <row r="232" spans="2:1020" s="122" customFormat="1" ht="15.75" customHeight="1">
      <c r="B232" s="170"/>
      <c r="AMA232" s="123"/>
      <c r="AMB232" s="123"/>
      <c r="AMC232" s="123"/>
      <c r="AMD232" s="123"/>
      <c r="AME232" s="123"/>
      <c r="AMF232" s="123"/>
    </row>
    <row r="233" spans="2:1020" s="122" customFormat="1" ht="15.75" customHeight="1">
      <c r="B233" s="170"/>
      <c r="AMA233" s="123"/>
      <c r="AMB233" s="123"/>
      <c r="AMC233" s="123"/>
      <c r="AMD233" s="123"/>
      <c r="AME233" s="123"/>
      <c r="AMF233" s="123"/>
    </row>
    <row r="234" spans="2:1020" s="122" customFormat="1" ht="15.75" customHeight="1">
      <c r="B234" s="170"/>
      <c r="AMA234" s="123"/>
      <c r="AMB234" s="123"/>
      <c r="AMC234" s="123"/>
      <c r="AMD234" s="123"/>
      <c r="AME234" s="123"/>
      <c r="AMF234" s="123"/>
    </row>
    <row r="235" spans="2:1020" s="122" customFormat="1" ht="15.75" customHeight="1">
      <c r="B235" s="170"/>
      <c r="AMA235" s="123"/>
      <c r="AMB235" s="123"/>
      <c r="AMC235" s="123"/>
      <c r="AMD235" s="123"/>
      <c r="AME235" s="123"/>
      <c r="AMF235" s="123"/>
    </row>
    <row r="236" spans="2:1020" s="122" customFormat="1" ht="15.75" customHeight="1">
      <c r="B236" s="170"/>
      <c r="AMA236" s="123"/>
      <c r="AMB236" s="123"/>
      <c r="AMC236" s="123"/>
      <c r="AMD236" s="123"/>
      <c r="AME236" s="123"/>
      <c r="AMF236" s="123"/>
    </row>
    <row r="237" spans="2:1020" s="122" customFormat="1" ht="15.75" customHeight="1">
      <c r="B237" s="170"/>
      <c r="AMA237" s="123"/>
      <c r="AMB237" s="123"/>
      <c r="AMC237" s="123"/>
      <c r="AMD237" s="123"/>
      <c r="AME237" s="123"/>
      <c r="AMF237" s="123"/>
    </row>
    <row r="238" spans="2:1020" s="122" customFormat="1" ht="15.75" customHeight="1">
      <c r="B238" s="170"/>
      <c r="AMA238" s="123"/>
      <c r="AMB238" s="123"/>
      <c r="AMC238" s="123"/>
      <c r="AMD238" s="123"/>
      <c r="AME238" s="123"/>
      <c r="AMF238" s="123"/>
    </row>
    <row r="239" spans="2:1020" s="122" customFormat="1" ht="15.75" customHeight="1">
      <c r="B239" s="170"/>
      <c r="AMA239" s="123"/>
      <c r="AMB239" s="123"/>
      <c r="AMC239" s="123"/>
      <c r="AMD239" s="123"/>
      <c r="AME239" s="123"/>
      <c r="AMF239" s="123"/>
    </row>
    <row r="240" spans="2:1020" s="122" customFormat="1" ht="15.75" customHeight="1">
      <c r="B240" s="170"/>
      <c r="AMA240" s="123"/>
      <c r="AMB240" s="123"/>
      <c r="AMC240" s="123"/>
      <c r="AMD240" s="123"/>
      <c r="AME240" s="123"/>
      <c r="AMF240" s="123"/>
    </row>
    <row r="241" spans="2:1020" s="122" customFormat="1" ht="15.75" customHeight="1">
      <c r="B241" s="170"/>
      <c r="AMA241" s="123"/>
      <c r="AMB241" s="123"/>
      <c r="AMC241" s="123"/>
      <c r="AMD241" s="123"/>
      <c r="AME241" s="123"/>
      <c r="AMF241" s="123"/>
    </row>
    <row r="242" spans="2:1020" s="122" customFormat="1" ht="15.75" customHeight="1">
      <c r="B242" s="170"/>
      <c r="AMA242" s="123"/>
      <c r="AMB242" s="123"/>
      <c r="AMC242" s="123"/>
      <c r="AMD242" s="123"/>
      <c r="AME242" s="123"/>
      <c r="AMF242" s="123"/>
    </row>
    <row r="243" spans="2:1020" s="122" customFormat="1" ht="15.75" customHeight="1">
      <c r="B243" s="170"/>
      <c r="AMA243" s="123"/>
      <c r="AMB243" s="123"/>
      <c r="AMC243" s="123"/>
      <c r="AMD243" s="123"/>
      <c r="AME243" s="123"/>
      <c r="AMF243" s="123"/>
    </row>
    <row r="244" spans="2:1020" s="122" customFormat="1" ht="15.75" customHeight="1">
      <c r="B244" s="170"/>
      <c r="AMA244" s="123"/>
      <c r="AMB244" s="123"/>
      <c r="AMC244" s="123"/>
      <c r="AMD244" s="123"/>
      <c r="AME244" s="123"/>
      <c r="AMF244" s="123"/>
    </row>
    <row r="245" spans="2:1020" s="122" customFormat="1" ht="15.75" customHeight="1">
      <c r="B245" s="170"/>
      <c r="AMA245" s="123"/>
      <c r="AMB245" s="123"/>
      <c r="AMC245" s="123"/>
      <c r="AMD245" s="123"/>
      <c r="AME245" s="123"/>
      <c r="AMF245" s="123"/>
    </row>
    <row r="246" spans="2:1020" s="122" customFormat="1" ht="15.75" customHeight="1">
      <c r="B246" s="170"/>
      <c r="AMA246" s="123"/>
      <c r="AMB246" s="123"/>
      <c r="AMC246" s="123"/>
      <c r="AMD246" s="123"/>
      <c r="AME246" s="123"/>
      <c r="AMF246" s="123"/>
    </row>
    <row r="247" spans="2:1020" s="122" customFormat="1" ht="15.75" customHeight="1">
      <c r="B247" s="170"/>
      <c r="AMA247" s="123"/>
      <c r="AMB247" s="123"/>
      <c r="AMC247" s="123"/>
      <c r="AMD247" s="123"/>
      <c r="AME247" s="123"/>
      <c r="AMF247" s="123"/>
    </row>
    <row r="248" spans="2:1020" s="122" customFormat="1" ht="15.75" customHeight="1">
      <c r="B248" s="170"/>
      <c r="AMA248" s="123"/>
      <c r="AMB248" s="123"/>
      <c r="AMC248" s="123"/>
      <c r="AMD248" s="123"/>
      <c r="AME248" s="123"/>
      <c r="AMF248" s="123"/>
    </row>
    <row r="249" spans="2:1020" s="122" customFormat="1" ht="15.75" customHeight="1">
      <c r="B249" s="170"/>
      <c r="AMA249" s="123"/>
      <c r="AMB249" s="123"/>
      <c r="AMC249" s="123"/>
      <c r="AMD249" s="123"/>
      <c r="AME249" s="123"/>
      <c r="AMF249" s="123"/>
    </row>
    <row r="250" spans="2:1020" s="122" customFormat="1" ht="15.75" customHeight="1">
      <c r="B250" s="170"/>
      <c r="AMA250" s="123"/>
      <c r="AMB250" s="123"/>
      <c r="AMC250" s="123"/>
      <c r="AMD250" s="123"/>
      <c r="AME250" s="123"/>
      <c r="AMF250" s="123"/>
    </row>
    <row r="251" spans="2:1020" s="122" customFormat="1" ht="15.75" customHeight="1">
      <c r="B251" s="170"/>
      <c r="AMA251" s="123"/>
      <c r="AMB251" s="123"/>
      <c r="AMC251" s="123"/>
      <c r="AMD251" s="123"/>
      <c r="AME251" s="123"/>
      <c r="AMF251" s="123"/>
    </row>
    <row r="252" spans="2:1020" s="122" customFormat="1" ht="15.75" customHeight="1">
      <c r="B252" s="170"/>
      <c r="AMA252" s="123"/>
      <c r="AMB252" s="123"/>
      <c r="AMC252" s="123"/>
      <c r="AMD252" s="123"/>
      <c r="AME252" s="123"/>
      <c r="AMF252" s="123"/>
    </row>
    <row r="253" spans="2:1020" s="122" customFormat="1" ht="15.75" customHeight="1">
      <c r="B253" s="170"/>
      <c r="AMA253" s="123"/>
      <c r="AMB253" s="123"/>
      <c r="AMC253" s="123"/>
      <c r="AMD253" s="123"/>
      <c r="AME253" s="123"/>
      <c r="AMF253" s="123"/>
    </row>
    <row r="254" spans="2:1020" s="122" customFormat="1" ht="15.75" customHeight="1">
      <c r="B254" s="170"/>
      <c r="AMA254" s="123"/>
      <c r="AMB254" s="123"/>
      <c r="AMC254" s="123"/>
      <c r="AMD254" s="123"/>
      <c r="AME254" s="123"/>
      <c r="AMF254" s="123"/>
    </row>
    <row r="255" spans="2:1020" s="122" customFormat="1" ht="15.75" customHeight="1">
      <c r="B255" s="170"/>
      <c r="AMA255" s="123"/>
      <c r="AMB255" s="123"/>
      <c r="AMC255" s="123"/>
      <c r="AMD255" s="123"/>
      <c r="AME255" s="123"/>
      <c r="AMF255" s="123"/>
    </row>
    <row r="256" spans="2:1020" s="122" customFormat="1" ht="15.75" customHeight="1">
      <c r="B256" s="170"/>
      <c r="AMA256" s="123"/>
      <c r="AMB256" s="123"/>
      <c r="AMC256" s="123"/>
      <c r="AMD256" s="123"/>
      <c r="AME256" s="123"/>
      <c r="AMF256" s="123"/>
    </row>
    <row r="257" spans="2:1020" s="122" customFormat="1" ht="15.75" customHeight="1">
      <c r="B257" s="170"/>
      <c r="AMA257" s="123"/>
      <c r="AMB257" s="123"/>
      <c r="AMC257" s="123"/>
      <c r="AMD257" s="123"/>
      <c r="AME257" s="123"/>
      <c r="AMF257" s="123"/>
    </row>
    <row r="258" spans="2:1020" s="122" customFormat="1" ht="15.75" customHeight="1">
      <c r="B258" s="170"/>
      <c r="AMA258" s="123"/>
      <c r="AMB258" s="123"/>
      <c r="AMC258" s="123"/>
      <c r="AMD258" s="123"/>
      <c r="AME258" s="123"/>
      <c r="AMF258" s="123"/>
    </row>
    <row r="259" spans="2:1020" s="122" customFormat="1" ht="15.75" customHeight="1">
      <c r="B259" s="170"/>
      <c r="AMA259" s="123"/>
      <c r="AMB259" s="123"/>
      <c r="AMC259" s="123"/>
      <c r="AMD259" s="123"/>
      <c r="AME259" s="123"/>
      <c r="AMF259" s="123"/>
    </row>
    <row r="260" spans="2:1020" s="122" customFormat="1" ht="15.75" customHeight="1">
      <c r="B260" s="170"/>
      <c r="AMA260" s="123"/>
      <c r="AMB260" s="123"/>
      <c r="AMC260" s="123"/>
      <c r="AMD260" s="123"/>
      <c r="AME260" s="123"/>
      <c r="AMF260" s="123"/>
    </row>
    <row r="261" spans="2:1020" s="122" customFormat="1" ht="15.75" customHeight="1">
      <c r="B261" s="170"/>
      <c r="AMA261" s="123"/>
      <c r="AMB261" s="123"/>
      <c r="AMC261" s="123"/>
      <c r="AMD261" s="123"/>
      <c r="AME261" s="123"/>
      <c r="AMF261" s="123"/>
    </row>
    <row r="262" spans="2:1020" s="122" customFormat="1" ht="15.75" customHeight="1">
      <c r="B262" s="170"/>
      <c r="AMA262" s="123"/>
      <c r="AMB262" s="123"/>
      <c r="AMC262" s="123"/>
      <c r="AMD262" s="123"/>
      <c r="AME262" s="123"/>
      <c r="AMF262" s="123"/>
    </row>
    <row r="263" spans="2:1020" s="122" customFormat="1" ht="15.75" customHeight="1">
      <c r="B263" s="170"/>
      <c r="AMA263" s="123"/>
      <c r="AMB263" s="123"/>
      <c r="AMC263" s="123"/>
      <c r="AMD263" s="123"/>
      <c r="AME263" s="123"/>
      <c r="AMF263" s="123"/>
    </row>
    <row r="264" spans="2:1020" s="122" customFormat="1" ht="15.75" customHeight="1">
      <c r="B264" s="170"/>
      <c r="AMA264" s="123"/>
      <c r="AMB264" s="123"/>
      <c r="AMC264" s="123"/>
      <c r="AMD264" s="123"/>
      <c r="AME264" s="123"/>
      <c r="AMF264" s="123"/>
    </row>
    <row r="265" spans="2:1020" s="122" customFormat="1" ht="15.75" customHeight="1">
      <c r="B265" s="170"/>
      <c r="AMA265" s="123"/>
      <c r="AMB265" s="123"/>
      <c r="AMC265" s="123"/>
      <c r="AMD265" s="123"/>
      <c r="AME265" s="123"/>
      <c r="AMF265" s="123"/>
    </row>
    <row r="266" spans="2:1020" s="122" customFormat="1" ht="15.75" customHeight="1">
      <c r="B266" s="170"/>
      <c r="AMA266" s="123"/>
      <c r="AMB266" s="123"/>
      <c r="AMC266" s="123"/>
      <c r="AMD266" s="123"/>
      <c r="AME266" s="123"/>
      <c r="AMF266" s="123"/>
    </row>
    <row r="267" spans="2:1020" s="122" customFormat="1" ht="15.75" customHeight="1">
      <c r="B267" s="170"/>
      <c r="AMA267" s="123"/>
      <c r="AMB267" s="123"/>
      <c r="AMC267" s="123"/>
      <c r="AMD267" s="123"/>
      <c r="AME267" s="123"/>
      <c r="AMF267" s="123"/>
    </row>
    <row r="268" spans="2:1020" s="122" customFormat="1" ht="15.75" customHeight="1">
      <c r="B268" s="170"/>
      <c r="AMA268" s="123"/>
      <c r="AMB268" s="123"/>
      <c r="AMC268" s="123"/>
      <c r="AMD268" s="123"/>
      <c r="AME268" s="123"/>
      <c r="AMF268" s="123"/>
    </row>
    <row r="269" spans="2:1020" s="122" customFormat="1" ht="15.75" customHeight="1">
      <c r="B269" s="170"/>
      <c r="AMA269" s="123"/>
      <c r="AMB269" s="123"/>
      <c r="AMC269" s="123"/>
      <c r="AMD269" s="123"/>
      <c r="AME269" s="123"/>
      <c r="AMF269" s="123"/>
    </row>
    <row r="270" spans="2:1020" s="122" customFormat="1" ht="15.75" customHeight="1">
      <c r="B270" s="170"/>
      <c r="AMA270" s="123"/>
      <c r="AMB270" s="123"/>
      <c r="AMC270" s="123"/>
      <c r="AMD270" s="123"/>
      <c r="AME270" s="123"/>
      <c r="AMF270" s="123"/>
    </row>
    <row r="271" spans="2:1020" s="122" customFormat="1" ht="15.75" customHeight="1">
      <c r="B271" s="170"/>
      <c r="AMA271" s="123"/>
      <c r="AMB271" s="123"/>
      <c r="AMC271" s="123"/>
      <c r="AMD271" s="123"/>
      <c r="AME271" s="123"/>
      <c r="AMF271" s="123"/>
    </row>
    <row r="272" spans="2:1020" s="122" customFormat="1" ht="15.75" customHeight="1">
      <c r="B272" s="170"/>
      <c r="AMA272" s="123"/>
      <c r="AMB272" s="123"/>
      <c r="AMC272" s="123"/>
      <c r="AMD272" s="123"/>
      <c r="AME272" s="123"/>
      <c r="AMF272" s="123"/>
    </row>
    <row r="273" spans="2:1020" s="122" customFormat="1" ht="15.75" customHeight="1">
      <c r="B273" s="170"/>
      <c r="AMA273" s="123"/>
      <c r="AMB273" s="123"/>
      <c r="AMC273" s="123"/>
      <c r="AMD273" s="123"/>
      <c r="AME273" s="123"/>
      <c r="AMF273" s="123"/>
    </row>
    <row r="274" spans="2:1020" s="122" customFormat="1" ht="15.75" customHeight="1">
      <c r="B274" s="170"/>
      <c r="AMA274" s="123"/>
      <c r="AMB274" s="123"/>
      <c r="AMC274" s="123"/>
      <c r="AMD274" s="123"/>
      <c r="AME274" s="123"/>
      <c r="AMF274" s="123"/>
    </row>
    <row r="275" spans="2:1020" s="122" customFormat="1" ht="15.75" customHeight="1">
      <c r="B275" s="170"/>
      <c r="AMA275" s="123"/>
      <c r="AMB275" s="123"/>
      <c r="AMC275" s="123"/>
      <c r="AMD275" s="123"/>
      <c r="AME275" s="123"/>
      <c r="AMF275" s="123"/>
    </row>
    <row r="276" spans="2:1020" s="122" customFormat="1" ht="15.75" customHeight="1">
      <c r="B276" s="170"/>
      <c r="AMA276" s="123"/>
      <c r="AMB276" s="123"/>
      <c r="AMC276" s="123"/>
      <c r="AMD276" s="123"/>
      <c r="AME276" s="123"/>
      <c r="AMF276" s="123"/>
    </row>
    <row r="277" spans="2:1020" s="122" customFormat="1" ht="15.75" customHeight="1">
      <c r="B277" s="170"/>
      <c r="AMA277" s="123"/>
      <c r="AMB277" s="123"/>
      <c r="AMC277" s="123"/>
      <c r="AMD277" s="123"/>
      <c r="AME277" s="123"/>
      <c r="AMF277" s="123"/>
    </row>
    <row r="278" spans="2:1020" s="122" customFormat="1" ht="15.75" customHeight="1">
      <c r="B278" s="170"/>
      <c r="AMA278" s="123"/>
      <c r="AMB278" s="123"/>
      <c r="AMC278" s="123"/>
      <c r="AMD278" s="123"/>
      <c r="AME278" s="123"/>
      <c r="AMF278" s="123"/>
    </row>
    <row r="279" spans="2:1020" s="122" customFormat="1" ht="15.75" customHeight="1">
      <c r="B279" s="170"/>
      <c r="AMA279" s="123"/>
      <c r="AMB279" s="123"/>
      <c r="AMC279" s="123"/>
      <c r="AMD279" s="123"/>
      <c r="AME279" s="123"/>
      <c r="AMF279" s="123"/>
    </row>
    <row r="280" spans="2:1020" s="122" customFormat="1" ht="15.75" customHeight="1">
      <c r="B280" s="170"/>
      <c r="AMA280" s="123"/>
      <c r="AMB280" s="123"/>
      <c r="AMC280" s="123"/>
      <c r="AMD280" s="123"/>
      <c r="AME280" s="123"/>
      <c r="AMF280" s="123"/>
    </row>
    <row r="281" spans="2:1020" s="122" customFormat="1" ht="15.75" customHeight="1">
      <c r="B281" s="170"/>
      <c r="AMA281" s="123"/>
      <c r="AMB281" s="123"/>
      <c r="AMC281" s="123"/>
      <c r="AMD281" s="123"/>
      <c r="AME281" s="123"/>
      <c r="AMF281" s="123"/>
    </row>
    <row r="282" spans="2:1020" s="122" customFormat="1" ht="15.75" customHeight="1">
      <c r="B282" s="170"/>
      <c r="AMA282" s="123"/>
      <c r="AMB282" s="123"/>
      <c r="AMC282" s="123"/>
      <c r="AMD282" s="123"/>
      <c r="AME282" s="123"/>
      <c r="AMF282" s="123"/>
    </row>
    <row r="283" spans="2:1020" s="122" customFormat="1" ht="15.75" customHeight="1">
      <c r="B283" s="170"/>
      <c r="AMA283" s="123"/>
      <c r="AMB283" s="123"/>
      <c r="AMC283" s="123"/>
      <c r="AMD283" s="123"/>
      <c r="AME283" s="123"/>
      <c r="AMF283" s="123"/>
    </row>
    <row r="284" spans="2:1020" s="122" customFormat="1" ht="15.75" customHeight="1">
      <c r="B284" s="170"/>
      <c r="AMA284" s="123"/>
      <c r="AMB284" s="123"/>
      <c r="AMC284" s="123"/>
      <c r="AMD284" s="123"/>
      <c r="AME284" s="123"/>
      <c r="AMF284" s="123"/>
    </row>
    <row r="285" spans="2:1020" s="122" customFormat="1" ht="15.75" customHeight="1">
      <c r="B285" s="170"/>
      <c r="AMA285" s="123"/>
      <c r="AMB285" s="123"/>
      <c r="AMC285" s="123"/>
      <c r="AMD285" s="123"/>
      <c r="AME285" s="123"/>
      <c r="AMF285" s="123"/>
    </row>
    <row r="286" spans="2:1020" s="122" customFormat="1" ht="15.75" customHeight="1">
      <c r="B286" s="170"/>
      <c r="AMA286" s="123"/>
      <c r="AMB286" s="123"/>
      <c r="AMC286" s="123"/>
      <c r="AMD286" s="123"/>
      <c r="AME286" s="123"/>
      <c r="AMF286" s="123"/>
    </row>
    <row r="287" spans="2:1020" s="122" customFormat="1" ht="15.75" customHeight="1">
      <c r="B287" s="170"/>
      <c r="AMA287" s="123"/>
      <c r="AMB287" s="123"/>
      <c r="AMC287" s="123"/>
      <c r="AMD287" s="123"/>
      <c r="AME287" s="123"/>
      <c r="AMF287" s="123"/>
    </row>
    <row r="288" spans="2:1020" s="122" customFormat="1" ht="15.75" customHeight="1">
      <c r="B288" s="170"/>
      <c r="AMA288" s="123"/>
      <c r="AMB288" s="123"/>
      <c r="AMC288" s="123"/>
      <c r="AMD288" s="123"/>
      <c r="AME288" s="123"/>
      <c r="AMF288" s="123"/>
    </row>
    <row r="289" spans="2:1020" s="122" customFormat="1" ht="15.75" customHeight="1">
      <c r="B289" s="170"/>
      <c r="AMA289" s="123"/>
      <c r="AMB289" s="123"/>
      <c r="AMC289" s="123"/>
      <c r="AMD289" s="123"/>
      <c r="AME289" s="123"/>
      <c r="AMF289" s="123"/>
    </row>
    <row r="290" spans="2:1020" s="122" customFormat="1" ht="15.75" customHeight="1">
      <c r="B290" s="170"/>
      <c r="AMA290" s="123"/>
      <c r="AMB290" s="123"/>
      <c r="AMC290" s="123"/>
      <c r="AMD290" s="123"/>
      <c r="AME290" s="123"/>
      <c r="AMF290" s="123"/>
    </row>
    <row r="291" spans="2:1020" s="122" customFormat="1" ht="15.75" customHeight="1">
      <c r="B291" s="170"/>
      <c r="AMA291" s="123"/>
      <c r="AMB291" s="123"/>
      <c r="AMC291" s="123"/>
      <c r="AMD291" s="123"/>
      <c r="AME291" s="123"/>
      <c r="AMF291" s="123"/>
    </row>
    <row r="292" spans="2:1020" s="122" customFormat="1" ht="15.75" customHeight="1">
      <c r="B292" s="170"/>
      <c r="AMA292" s="123"/>
      <c r="AMB292" s="123"/>
      <c r="AMC292" s="123"/>
      <c r="AMD292" s="123"/>
      <c r="AME292" s="123"/>
      <c r="AMF292" s="123"/>
    </row>
    <row r="293" spans="2:1020" s="122" customFormat="1" ht="15.75" customHeight="1">
      <c r="B293" s="170"/>
      <c r="AMA293" s="123"/>
      <c r="AMB293" s="123"/>
      <c r="AMC293" s="123"/>
      <c r="AMD293" s="123"/>
      <c r="AME293" s="123"/>
      <c r="AMF293" s="123"/>
    </row>
    <row r="294" spans="2:1020" s="122" customFormat="1" ht="15.75" customHeight="1">
      <c r="B294" s="170"/>
      <c r="AMA294" s="123"/>
      <c r="AMB294" s="123"/>
      <c r="AMC294" s="123"/>
      <c r="AMD294" s="123"/>
      <c r="AME294" s="123"/>
      <c r="AMF294" s="123"/>
    </row>
    <row r="295" spans="2:1020" s="122" customFormat="1" ht="15.75" customHeight="1">
      <c r="B295" s="170"/>
      <c r="AMA295" s="123"/>
      <c r="AMB295" s="123"/>
      <c r="AMC295" s="123"/>
      <c r="AMD295" s="123"/>
      <c r="AME295" s="123"/>
      <c r="AMF295" s="123"/>
    </row>
    <row r="296" spans="2:1020" s="122" customFormat="1" ht="15.75" customHeight="1">
      <c r="B296" s="170"/>
      <c r="AMA296" s="123"/>
      <c r="AMB296" s="123"/>
      <c r="AMC296" s="123"/>
      <c r="AMD296" s="123"/>
      <c r="AME296" s="123"/>
      <c r="AMF296" s="123"/>
    </row>
    <row r="297" spans="2:1020" s="122" customFormat="1" ht="15.75" customHeight="1">
      <c r="B297" s="170"/>
      <c r="AMA297" s="123"/>
      <c r="AMB297" s="123"/>
      <c r="AMC297" s="123"/>
      <c r="AMD297" s="123"/>
      <c r="AME297" s="123"/>
      <c r="AMF297" s="123"/>
    </row>
    <row r="298" spans="2:1020" s="122" customFormat="1" ht="15.75" customHeight="1">
      <c r="B298" s="170"/>
      <c r="AMA298" s="123"/>
      <c r="AMB298" s="123"/>
      <c r="AMC298" s="123"/>
      <c r="AMD298" s="123"/>
      <c r="AME298" s="123"/>
      <c r="AMF298" s="123"/>
    </row>
    <row r="299" spans="2:1020" s="122" customFormat="1" ht="15.75" customHeight="1">
      <c r="B299" s="170"/>
      <c r="AMA299" s="123"/>
      <c r="AMB299" s="123"/>
      <c r="AMC299" s="123"/>
      <c r="AMD299" s="123"/>
      <c r="AME299" s="123"/>
      <c r="AMF299" s="123"/>
    </row>
    <row r="300" spans="2:1020" s="122" customFormat="1" ht="15.75" customHeight="1">
      <c r="B300" s="170"/>
      <c r="AMA300" s="123"/>
      <c r="AMB300" s="123"/>
      <c r="AMC300" s="123"/>
      <c r="AMD300" s="123"/>
      <c r="AME300" s="123"/>
      <c r="AMF300" s="123"/>
    </row>
    <row r="301" spans="2:1020" s="122" customFormat="1" ht="15.75" customHeight="1">
      <c r="B301" s="170"/>
      <c r="AMA301" s="123"/>
      <c r="AMB301" s="123"/>
      <c r="AMC301" s="123"/>
      <c r="AMD301" s="123"/>
      <c r="AME301" s="123"/>
      <c r="AMF301" s="123"/>
    </row>
    <row r="302" spans="2:1020" s="122" customFormat="1" ht="15.75" customHeight="1">
      <c r="B302" s="170"/>
      <c r="AMA302" s="123"/>
      <c r="AMB302" s="123"/>
      <c r="AMC302" s="123"/>
      <c r="AMD302" s="123"/>
      <c r="AME302" s="123"/>
      <c r="AMF302" s="123"/>
    </row>
    <row r="303" spans="2:1020" s="122" customFormat="1" ht="15.75" customHeight="1">
      <c r="B303" s="170"/>
      <c r="AMA303" s="123"/>
      <c r="AMB303" s="123"/>
      <c r="AMC303" s="123"/>
      <c r="AMD303" s="123"/>
      <c r="AME303" s="123"/>
      <c r="AMF303" s="123"/>
    </row>
    <row r="304" spans="2:1020" s="122" customFormat="1" ht="15.75" customHeight="1">
      <c r="B304" s="170"/>
      <c r="AMA304" s="123"/>
      <c r="AMB304" s="123"/>
      <c r="AMC304" s="123"/>
      <c r="AMD304" s="123"/>
      <c r="AME304" s="123"/>
      <c r="AMF304" s="123"/>
    </row>
    <row r="305" spans="2:1020" s="122" customFormat="1" ht="15.75" customHeight="1">
      <c r="B305" s="170"/>
      <c r="AMA305" s="123"/>
      <c r="AMB305" s="123"/>
      <c r="AMC305" s="123"/>
      <c r="AMD305" s="123"/>
      <c r="AME305" s="123"/>
      <c r="AMF305" s="123"/>
    </row>
    <row r="306" spans="2:1020" s="122" customFormat="1" ht="15.75" customHeight="1">
      <c r="B306" s="170"/>
      <c r="AMA306" s="123"/>
      <c r="AMB306" s="123"/>
      <c r="AMC306" s="123"/>
      <c r="AMD306" s="123"/>
      <c r="AME306" s="123"/>
      <c r="AMF306" s="123"/>
    </row>
    <row r="307" spans="2:1020" s="122" customFormat="1" ht="15.75" customHeight="1">
      <c r="B307" s="170"/>
      <c r="AMA307" s="123"/>
      <c r="AMB307" s="123"/>
      <c r="AMC307" s="123"/>
      <c r="AMD307" s="123"/>
      <c r="AME307" s="123"/>
      <c r="AMF307" s="123"/>
    </row>
    <row r="308" spans="2:1020" s="122" customFormat="1" ht="15.75" customHeight="1">
      <c r="B308" s="170"/>
      <c r="AMA308" s="123"/>
      <c r="AMB308" s="123"/>
      <c r="AMC308" s="123"/>
      <c r="AMD308" s="123"/>
      <c r="AME308" s="123"/>
      <c r="AMF308" s="123"/>
    </row>
    <row r="309" spans="2:1020" s="122" customFormat="1" ht="15.75" customHeight="1">
      <c r="B309" s="170"/>
      <c r="AMA309" s="123"/>
      <c r="AMB309" s="123"/>
      <c r="AMC309" s="123"/>
      <c r="AMD309" s="123"/>
      <c r="AME309" s="123"/>
      <c r="AMF309" s="123"/>
    </row>
    <row r="310" spans="2:1020" s="122" customFormat="1" ht="15.75" customHeight="1">
      <c r="B310" s="170"/>
      <c r="AMA310" s="123"/>
      <c r="AMB310" s="123"/>
      <c r="AMC310" s="123"/>
      <c r="AMD310" s="123"/>
      <c r="AME310" s="123"/>
      <c r="AMF310" s="123"/>
    </row>
    <row r="311" spans="2:1020" s="122" customFormat="1" ht="15.75" customHeight="1">
      <c r="B311" s="170"/>
      <c r="AMA311" s="123"/>
      <c r="AMB311" s="123"/>
      <c r="AMC311" s="123"/>
      <c r="AMD311" s="123"/>
      <c r="AME311" s="123"/>
      <c r="AMF311" s="123"/>
    </row>
    <row r="312" spans="2:1020" s="122" customFormat="1" ht="15.75" customHeight="1">
      <c r="B312" s="170"/>
      <c r="AMA312" s="123"/>
      <c r="AMB312" s="123"/>
      <c r="AMC312" s="123"/>
      <c r="AMD312" s="123"/>
      <c r="AME312" s="123"/>
      <c r="AMF312" s="123"/>
    </row>
    <row r="313" spans="2:1020" s="122" customFormat="1" ht="15.75" customHeight="1">
      <c r="B313" s="170"/>
      <c r="AMA313" s="123"/>
      <c r="AMB313" s="123"/>
      <c r="AMC313" s="123"/>
      <c r="AMD313" s="123"/>
      <c r="AME313" s="123"/>
      <c r="AMF313" s="123"/>
    </row>
    <row r="314" spans="2:1020" s="122" customFormat="1" ht="15.75" customHeight="1">
      <c r="B314" s="170"/>
      <c r="AMA314" s="123"/>
      <c r="AMB314" s="123"/>
      <c r="AMC314" s="123"/>
      <c r="AMD314" s="123"/>
      <c r="AME314" s="123"/>
      <c r="AMF314" s="123"/>
    </row>
    <row r="315" spans="2:1020" s="122" customFormat="1" ht="15.75" customHeight="1">
      <c r="B315" s="170"/>
      <c r="AMA315" s="123"/>
      <c r="AMB315" s="123"/>
      <c r="AMC315" s="123"/>
      <c r="AMD315" s="123"/>
      <c r="AME315" s="123"/>
      <c r="AMF315" s="123"/>
    </row>
    <row r="316" spans="2:1020" s="122" customFormat="1" ht="15.75" customHeight="1">
      <c r="B316" s="170"/>
      <c r="AMA316" s="123"/>
      <c r="AMB316" s="123"/>
      <c r="AMC316" s="123"/>
      <c r="AMD316" s="123"/>
      <c r="AME316" s="123"/>
      <c r="AMF316" s="123"/>
    </row>
    <row r="317" spans="2:1020" s="122" customFormat="1" ht="15.75" customHeight="1">
      <c r="B317" s="170"/>
      <c r="AMA317" s="123"/>
      <c r="AMB317" s="123"/>
      <c r="AMC317" s="123"/>
      <c r="AMD317" s="123"/>
      <c r="AME317" s="123"/>
      <c r="AMF317" s="123"/>
    </row>
    <row r="318" spans="2:1020" s="122" customFormat="1" ht="15.75" customHeight="1">
      <c r="B318" s="170"/>
      <c r="AMA318" s="123"/>
      <c r="AMB318" s="123"/>
      <c r="AMC318" s="123"/>
      <c r="AMD318" s="123"/>
      <c r="AME318" s="123"/>
      <c r="AMF318" s="123"/>
    </row>
    <row r="319" spans="2:1020" s="122" customFormat="1" ht="15.75" customHeight="1">
      <c r="B319" s="170"/>
      <c r="AMA319" s="123"/>
      <c r="AMB319" s="123"/>
      <c r="AMC319" s="123"/>
      <c r="AMD319" s="123"/>
      <c r="AME319" s="123"/>
      <c r="AMF319" s="123"/>
    </row>
    <row r="320" spans="2:1020" s="122" customFormat="1" ht="15.75" customHeight="1">
      <c r="B320" s="170"/>
      <c r="AMA320" s="123"/>
      <c r="AMB320" s="123"/>
      <c r="AMC320" s="123"/>
      <c r="AMD320" s="123"/>
      <c r="AME320" s="123"/>
      <c r="AMF320" s="123"/>
    </row>
    <row r="321" spans="2:1020" s="122" customFormat="1" ht="15.75" customHeight="1">
      <c r="B321" s="170"/>
      <c r="AMA321" s="123"/>
      <c r="AMB321" s="123"/>
      <c r="AMC321" s="123"/>
      <c r="AMD321" s="123"/>
      <c r="AME321" s="123"/>
      <c r="AMF321" s="123"/>
    </row>
    <row r="322" spans="2:1020" s="122" customFormat="1" ht="15.75" customHeight="1">
      <c r="B322" s="170"/>
      <c r="AMA322" s="123"/>
      <c r="AMB322" s="123"/>
      <c r="AMC322" s="123"/>
      <c r="AMD322" s="123"/>
      <c r="AME322" s="123"/>
      <c r="AMF322" s="123"/>
    </row>
    <row r="323" spans="2:1020" s="122" customFormat="1" ht="15.75" customHeight="1">
      <c r="B323" s="170"/>
      <c r="AMA323" s="123"/>
      <c r="AMB323" s="123"/>
      <c r="AMC323" s="123"/>
      <c r="AMD323" s="123"/>
      <c r="AME323" s="123"/>
      <c r="AMF323" s="123"/>
    </row>
    <row r="324" spans="2:1020" s="122" customFormat="1" ht="15.75" customHeight="1">
      <c r="B324" s="170"/>
      <c r="AMA324" s="123"/>
      <c r="AMB324" s="123"/>
      <c r="AMC324" s="123"/>
      <c r="AMD324" s="123"/>
      <c r="AME324" s="123"/>
      <c r="AMF324" s="123"/>
    </row>
    <row r="325" spans="2:1020" s="122" customFormat="1" ht="15.75" customHeight="1">
      <c r="B325" s="170"/>
      <c r="AMA325" s="123"/>
      <c r="AMB325" s="123"/>
      <c r="AMC325" s="123"/>
      <c r="AMD325" s="123"/>
      <c r="AME325" s="123"/>
      <c r="AMF325" s="123"/>
    </row>
    <row r="326" spans="2:1020" s="122" customFormat="1" ht="15.75" customHeight="1">
      <c r="B326" s="170"/>
      <c r="AMA326" s="123"/>
      <c r="AMB326" s="123"/>
      <c r="AMC326" s="123"/>
      <c r="AMD326" s="123"/>
      <c r="AME326" s="123"/>
      <c r="AMF326" s="123"/>
    </row>
    <row r="327" spans="2:1020" s="122" customFormat="1" ht="15.75" customHeight="1">
      <c r="B327" s="170"/>
      <c r="AMA327" s="123"/>
      <c r="AMB327" s="123"/>
      <c r="AMC327" s="123"/>
      <c r="AMD327" s="123"/>
      <c r="AME327" s="123"/>
      <c r="AMF327" s="123"/>
    </row>
    <row r="328" spans="2:1020" s="122" customFormat="1" ht="15.75" customHeight="1">
      <c r="B328" s="170"/>
      <c r="AMA328" s="123"/>
      <c r="AMB328" s="123"/>
      <c r="AMC328" s="123"/>
      <c r="AMD328" s="123"/>
      <c r="AME328" s="123"/>
      <c r="AMF328" s="123"/>
    </row>
    <row r="329" spans="2:1020" s="122" customFormat="1" ht="15.75" customHeight="1">
      <c r="B329" s="170"/>
      <c r="AMA329" s="123"/>
      <c r="AMB329" s="123"/>
      <c r="AMC329" s="123"/>
      <c r="AMD329" s="123"/>
      <c r="AME329" s="123"/>
      <c r="AMF329" s="123"/>
    </row>
    <row r="330" spans="2:1020" s="122" customFormat="1" ht="15.75" customHeight="1">
      <c r="B330" s="170"/>
      <c r="AMA330" s="123"/>
      <c r="AMB330" s="123"/>
      <c r="AMC330" s="123"/>
      <c r="AMD330" s="123"/>
      <c r="AME330" s="123"/>
      <c r="AMF330" s="123"/>
    </row>
    <row r="331" spans="2:1020" s="122" customFormat="1" ht="15.75" customHeight="1">
      <c r="B331" s="170"/>
      <c r="AMA331" s="123"/>
      <c r="AMB331" s="123"/>
      <c r="AMC331" s="123"/>
      <c r="AMD331" s="123"/>
      <c r="AME331" s="123"/>
      <c r="AMF331" s="123"/>
    </row>
    <row r="332" spans="2:1020" s="122" customFormat="1" ht="15.75" customHeight="1">
      <c r="B332" s="170"/>
      <c r="AMA332" s="123"/>
      <c r="AMB332" s="123"/>
      <c r="AMC332" s="123"/>
      <c r="AMD332" s="123"/>
      <c r="AME332" s="123"/>
      <c r="AMF332" s="123"/>
    </row>
    <row r="333" spans="2:1020" s="122" customFormat="1" ht="15.75" customHeight="1">
      <c r="B333" s="170"/>
      <c r="AMA333" s="123"/>
      <c r="AMB333" s="123"/>
      <c r="AMC333" s="123"/>
      <c r="AMD333" s="123"/>
      <c r="AME333" s="123"/>
      <c r="AMF333" s="123"/>
    </row>
    <row r="334" spans="2:1020" s="122" customFormat="1" ht="15.75" customHeight="1">
      <c r="B334" s="170"/>
      <c r="AMA334" s="123"/>
      <c r="AMB334" s="123"/>
      <c r="AMC334" s="123"/>
      <c r="AMD334" s="123"/>
      <c r="AME334" s="123"/>
      <c r="AMF334" s="123"/>
    </row>
    <row r="335" spans="2:1020" s="122" customFormat="1" ht="15.75" customHeight="1">
      <c r="B335" s="170"/>
      <c r="AMA335" s="123"/>
      <c r="AMB335" s="123"/>
      <c r="AMC335" s="123"/>
      <c r="AMD335" s="123"/>
      <c r="AME335" s="123"/>
      <c r="AMF335" s="123"/>
    </row>
    <row r="336" spans="2:1020" s="122" customFormat="1" ht="15.75" customHeight="1">
      <c r="B336" s="170"/>
      <c r="AMA336" s="123"/>
      <c r="AMB336" s="123"/>
      <c r="AMC336" s="123"/>
      <c r="AMD336" s="123"/>
      <c r="AME336" s="123"/>
      <c r="AMF336" s="123"/>
    </row>
    <row r="337" spans="2:1020" s="122" customFormat="1" ht="15.75" customHeight="1">
      <c r="B337" s="170"/>
      <c r="AMA337" s="123"/>
      <c r="AMB337" s="123"/>
      <c r="AMC337" s="123"/>
      <c r="AMD337" s="123"/>
      <c r="AME337" s="123"/>
      <c r="AMF337" s="123"/>
    </row>
    <row r="338" spans="2:1020" s="122" customFormat="1" ht="15.75" customHeight="1">
      <c r="B338" s="170"/>
      <c r="AMA338" s="123"/>
      <c r="AMB338" s="123"/>
      <c r="AMC338" s="123"/>
      <c r="AMD338" s="123"/>
      <c r="AME338" s="123"/>
      <c r="AMF338" s="123"/>
    </row>
    <row r="339" spans="2:1020" s="122" customFormat="1" ht="15.75" customHeight="1">
      <c r="B339" s="170"/>
      <c r="AMA339" s="123"/>
      <c r="AMB339" s="123"/>
      <c r="AMC339" s="123"/>
      <c r="AMD339" s="123"/>
      <c r="AME339" s="123"/>
      <c r="AMF339" s="123"/>
    </row>
    <row r="340" spans="2:1020" s="122" customFormat="1" ht="15.75" customHeight="1">
      <c r="B340" s="170"/>
      <c r="AMA340" s="123"/>
      <c r="AMB340" s="123"/>
      <c r="AMC340" s="123"/>
      <c r="AMD340" s="123"/>
      <c r="AME340" s="123"/>
      <c r="AMF340" s="123"/>
    </row>
    <row r="341" spans="2:1020" s="122" customFormat="1" ht="15.75" customHeight="1">
      <c r="B341" s="170"/>
      <c r="AMA341" s="123"/>
      <c r="AMB341" s="123"/>
      <c r="AMC341" s="123"/>
      <c r="AMD341" s="123"/>
      <c r="AME341" s="123"/>
      <c r="AMF341" s="123"/>
    </row>
    <row r="342" spans="2:1020" s="122" customFormat="1" ht="15.75" customHeight="1">
      <c r="B342" s="170"/>
      <c r="AMA342" s="123"/>
      <c r="AMB342" s="123"/>
      <c r="AMC342" s="123"/>
      <c r="AMD342" s="123"/>
      <c r="AME342" s="123"/>
      <c r="AMF342" s="123"/>
    </row>
    <row r="343" spans="2:1020" s="122" customFormat="1" ht="15.75" customHeight="1">
      <c r="B343" s="170"/>
      <c r="AMA343" s="123"/>
      <c r="AMB343" s="123"/>
      <c r="AMC343" s="123"/>
      <c r="AMD343" s="123"/>
      <c r="AME343" s="123"/>
      <c r="AMF343" s="123"/>
    </row>
    <row r="344" spans="2:1020" s="122" customFormat="1" ht="15.75" customHeight="1">
      <c r="B344" s="170"/>
      <c r="AMA344" s="123"/>
      <c r="AMB344" s="123"/>
      <c r="AMC344" s="123"/>
      <c r="AMD344" s="123"/>
      <c r="AME344" s="123"/>
      <c r="AMF344" s="123"/>
    </row>
    <row r="345" spans="2:1020" s="122" customFormat="1" ht="15.75" customHeight="1">
      <c r="B345" s="170"/>
      <c r="AMA345" s="123"/>
      <c r="AMB345" s="123"/>
      <c r="AMC345" s="123"/>
      <c r="AMD345" s="123"/>
      <c r="AME345" s="123"/>
      <c r="AMF345" s="123"/>
    </row>
    <row r="346" spans="2:1020" s="122" customFormat="1" ht="15.75" customHeight="1">
      <c r="B346" s="170"/>
      <c r="AMA346" s="123"/>
      <c r="AMB346" s="123"/>
      <c r="AMC346" s="123"/>
      <c r="AMD346" s="123"/>
      <c r="AME346" s="123"/>
      <c r="AMF346" s="123"/>
    </row>
    <row r="347" spans="2:1020" s="122" customFormat="1" ht="15.75" customHeight="1">
      <c r="B347" s="170"/>
      <c r="AMA347" s="123"/>
      <c r="AMB347" s="123"/>
      <c r="AMC347" s="123"/>
      <c r="AMD347" s="123"/>
      <c r="AME347" s="123"/>
      <c r="AMF347" s="123"/>
    </row>
    <row r="348" spans="2:1020" s="122" customFormat="1" ht="15.75" customHeight="1">
      <c r="B348" s="170"/>
      <c r="AMA348" s="123"/>
      <c r="AMB348" s="123"/>
      <c r="AMC348" s="123"/>
      <c r="AMD348" s="123"/>
      <c r="AME348" s="123"/>
      <c r="AMF348" s="123"/>
    </row>
    <row r="349" spans="2:1020" s="122" customFormat="1" ht="15.75" customHeight="1">
      <c r="B349" s="170"/>
      <c r="AMA349" s="123"/>
      <c r="AMB349" s="123"/>
      <c r="AMC349" s="123"/>
      <c r="AMD349" s="123"/>
      <c r="AME349" s="123"/>
      <c r="AMF349" s="123"/>
    </row>
    <row r="350" spans="2:1020" s="122" customFormat="1" ht="15.75" customHeight="1">
      <c r="B350" s="170"/>
      <c r="AMA350" s="123"/>
      <c r="AMB350" s="123"/>
      <c r="AMC350" s="123"/>
      <c r="AMD350" s="123"/>
      <c r="AME350" s="123"/>
      <c r="AMF350" s="123"/>
    </row>
    <row r="351" spans="2:1020" s="122" customFormat="1" ht="15.75" customHeight="1">
      <c r="B351" s="170"/>
      <c r="AMA351" s="123"/>
      <c r="AMB351" s="123"/>
      <c r="AMC351" s="123"/>
      <c r="AMD351" s="123"/>
      <c r="AME351" s="123"/>
      <c r="AMF351" s="123"/>
    </row>
    <row r="352" spans="2:1020" s="122" customFormat="1" ht="15.75" customHeight="1">
      <c r="B352" s="170"/>
      <c r="AMA352" s="123"/>
      <c r="AMB352" s="123"/>
      <c r="AMC352" s="123"/>
      <c r="AMD352" s="123"/>
      <c r="AME352" s="123"/>
      <c r="AMF352" s="123"/>
    </row>
    <row r="353" spans="2:1020" s="122" customFormat="1" ht="15.75" customHeight="1">
      <c r="B353" s="170"/>
      <c r="AMA353" s="123"/>
      <c r="AMB353" s="123"/>
      <c r="AMC353" s="123"/>
      <c r="AMD353" s="123"/>
      <c r="AME353" s="123"/>
      <c r="AMF353" s="123"/>
    </row>
    <row r="354" spans="2:1020" s="122" customFormat="1" ht="15.75" customHeight="1">
      <c r="B354" s="170"/>
      <c r="AMA354" s="123"/>
      <c r="AMB354" s="123"/>
      <c r="AMC354" s="123"/>
      <c r="AMD354" s="123"/>
      <c r="AME354" s="123"/>
      <c r="AMF354" s="123"/>
    </row>
    <row r="355" spans="2:1020" s="122" customFormat="1" ht="15.75" customHeight="1">
      <c r="B355" s="170"/>
      <c r="AMA355" s="123"/>
      <c r="AMB355" s="123"/>
      <c r="AMC355" s="123"/>
      <c r="AMD355" s="123"/>
      <c r="AME355" s="123"/>
      <c r="AMF355" s="123"/>
    </row>
    <row r="356" spans="2:1020" s="122" customFormat="1" ht="15.75" customHeight="1">
      <c r="B356" s="170"/>
      <c r="AMA356" s="123"/>
      <c r="AMB356" s="123"/>
      <c r="AMC356" s="123"/>
      <c r="AMD356" s="123"/>
      <c r="AME356" s="123"/>
      <c r="AMF356" s="123"/>
    </row>
    <row r="357" spans="2:1020" s="122" customFormat="1" ht="15.75" customHeight="1">
      <c r="B357" s="170"/>
      <c r="AMA357" s="123"/>
      <c r="AMB357" s="123"/>
      <c r="AMC357" s="123"/>
      <c r="AMD357" s="123"/>
      <c r="AME357" s="123"/>
      <c r="AMF357" s="123"/>
    </row>
    <row r="358" spans="2:1020" s="122" customFormat="1" ht="15.75" customHeight="1">
      <c r="B358" s="170"/>
      <c r="AMA358" s="123"/>
      <c r="AMB358" s="123"/>
      <c r="AMC358" s="123"/>
      <c r="AMD358" s="123"/>
      <c r="AME358" s="123"/>
      <c r="AMF358" s="123"/>
    </row>
    <row r="359" spans="2:1020" s="122" customFormat="1" ht="15.75" customHeight="1">
      <c r="B359" s="170"/>
      <c r="AMA359" s="123"/>
      <c r="AMB359" s="123"/>
      <c r="AMC359" s="123"/>
      <c r="AMD359" s="123"/>
      <c r="AME359" s="123"/>
      <c r="AMF359" s="123"/>
    </row>
    <row r="360" spans="2:1020" s="122" customFormat="1" ht="15.75" customHeight="1">
      <c r="B360" s="170"/>
      <c r="AMA360" s="123"/>
      <c r="AMB360" s="123"/>
      <c r="AMC360" s="123"/>
      <c r="AMD360" s="123"/>
      <c r="AME360" s="123"/>
      <c r="AMF360" s="123"/>
    </row>
    <row r="361" spans="2:1020" s="122" customFormat="1" ht="15.75" customHeight="1">
      <c r="B361" s="170"/>
      <c r="AMA361" s="123"/>
      <c r="AMB361" s="123"/>
      <c r="AMC361" s="123"/>
      <c r="AMD361" s="123"/>
      <c r="AME361" s="123"/>
      <c r="AMF361" s="123"/>
    </row>
    <row r="362" spans="2:1020" s="122" customFormat="1" ht="15.75" customHeight="1">
      <c r="B362" s="170"/>
      <c r="AMA362" s="123"/>
      <c r="AMB362" s="123"/>
      <c r="AMC362" s="123"/>
      <c r="AMD362" s="123"/>
      <c r="AME362" s="123"/>
      <c r="AMF362" s="123"/>
    </row>
    <row r="363" spans="2:1020" s="122" customFormat="1" ht="15.75" customHeight="1">
      <c r="B363" s="170"/>
      <c r="AMA363" s="123"/>
      <c r="AMB363" s="123"/>
      <c r="AMC363" s="123"/>
      <c r="AMD363" s="123"/>
      <c r="AME363" s="123"/>
      <c r="AMF363" s="123"/>
    </row>
    <row r="364" spans="2:1020" s="122" customFormat="1" ht="15.75" customHeight="1">
      <c r="B364" s="170"/>
      <c r="AMA364" s="123"/>
      <c r="AMB364" s="123"/>
      <c r="AMC364" s="123"/>
      <c r="AMD364" s="123"/>
      <c r="AME364" s="123"/>
      <c r="AMF364" s="123"/>
    </row>
    <row r="365" spans="2:1020" s="122" customFormat="1" ht="15.75" customHeight="1">
      <c r="B365" s="170"/>
      <c r="AMA365" s="123"/>
      <c r="AMB365" s="123"/>
      <c r="AMC365" s="123"/>
      <c r="AMD365" s="123"/>
      <c r="AME365" s="123"/>
      <c r="AMF365" s="123"/>
    </row>
    <row r="366" spans="2:1020" s="122" customFormat="1" ht="15.75" customHeight="1">
      <c r="B366" s="170"/>
      <c r="AMA366" s="123"/>
      <c r="AMB366" s="123"/>
      <c r="AMC366" s="123"/>
      <c r="AMD366" s="123"/>
      <c r="AME366" s="123"/>
      <c r="AMF366" s="123"/>
    </row>
    <row r="367" spans="2:1020" s="122" customFormat="1" ht="15.75" customHeight="1">
      <c r="B367" s="170"/>
      <c r="AMA367" s="123"/>
      <c r="AMB367" s="123"/>
      <c r="AMC367" s="123"/>
      <c r="AMD367" s="123"/>
      <c r="AME367" s="123"/>
      <c r="AMF367" s="123"/>
    </row>
    <row r="368" spans="2:1020" s="122" customFormat="1" ht="15.75" customHeight="1">
      <c r="B368" s="170"/>
      <c r="AMA368" s="123"/>
      <c r="AMB368" s="123"/>
      <c r="AMC368" s="123"/>
      <c r="AMD368" s="123"/>
      <c r="AME368" s="123"/>
      <c r="AMF368" s="123"/>
    </row>
    <row r="369" spans="2:1020" s="122" customFormat="1" ht="15.75" customHeight="1">
      <c r="B369" s="170"/>
      <c r="AMA369" s="123"/>
      <c r="AMB369" s="123"/>
      <c r="AMC369" s="123"/>
      <c r="AMD369" s="123"/>
      <c r="AME369" s="123"/>
      <c r="AMF369" s="123"/>
    </row>
    <row r="370" spans="2:1020" s="122" customFormat="1" ht="15.75" customHeight="1">
      <c r="B370" s="170"/>
      <c r="AMA370" s="123"/>
      <c r="AMB370" s="123"/>
      <c r="AMC370" s="123"/>
      <c r="AMD370" s="123"/>
      <c r="AME370" s="123"/>
      <c r="AMF370" s="123"/>
    </row>
    <row r="371" spans="2:1020" s="122" customFormat="1" ht="15.75" customHeight="1">
      <c r="B371" s="170"/>
      <c r="AMA371" s="123"/>
      <c r="AMB371" s="123"/>
      <c r="AMC371" s="123"/>
      <c r="AMD371" s="123"/>
      <c r="AME371" s="123"/>
      <c r="AMF371" s="123"/>
    </row>
    <row r="372" spans="2:1020" s="122" customFormat="1" ht="15.75" customHeight="1">
      <c r="B372" s="170"/>
      <c r="AMA372" s="123"/>
      <c r="AMB372" s="123"/>
      <c r="AMC372" s="123"/>
      <c r="AMD372" s="123"/>
      <c r="AME372" s="123"/>
      <c r="AMF372" s="123"/>
    </row>
    <row r="373" spans="2:1020" s="122" customFormat="1" ht="15.75" customHeight="1">
      <c r="B373" s="170"/>
      <c r="AMA373" s="123"/>
      <c r="AMB373" s="123"/>
      <c r="AMC373" s="123"/>
      <c r="AMD373" s="123"/>
      <c r="AME373" s="123"/>
      <c r="AMF373" s="123"/>
    </row>
    <row r="374" spans="2:1020" s="122" customFormat="1" ht="15.75" customHeight="1">
      <c r="B374" s="170"/>
      <c r="AMA374" s="123"/>
      <c r="AMB374" s="123"/>
      <c r="AMC374" s="123"/>
      <c r="AMD374" s="123"/>
      <c r="AME374" s="123"/>
      <c r="AMF374" s="123"/>
    </row>
    <row r="375" spans="2:1020" s="122" customFormat="1" ht="15.75" customHeight="1">
      <c r="B375" s="170"/>
      <c r="AMA375" s="123"/>
      <c r="AMB375" s="123"/>
      <c r="AMC375" s="123"/>
      <c r="AMD375" s="123"/>
      <c r="AME375" s="123"/>
      <c r="AMF375" s="123"/>
    </row>
    <row r="376" spans="2:1020" s="122" customFormat="1" ht="15.75" customHeight="1">
      <c r="B376" s="170"/>
      <c r="AMA376" s="123"/>
      <c r="AMB376" s="123"/>
      <c r="AMC376" s="123"/>
      <c r="AMD376" s="123"/>
      <c r="AME376" s="123"/>
      <c r="AMF376" s="123"/>
    </row>
    <row r="377" spans="2:1020" s="122" customFormat="1" ht="15.75" customHeight="1">
      <c r="B377" s="170"/>
      <c r="AMA377" s="123"/>
      <c r="AMB377" s="123"/>
      <c r="AMC377" s="123"/>
      <c r="AMD377" s="123"/>
      <c r="AME377" s="123"/>
      <c r="AMF377" s="123"/>
    </row>
    <row r="378" spans="2:1020" s="122" customFormat="1" ht="15.75" customHeight="1">
      <c r="B378" s="170"/>
      <c r="AMA378" s="123"/>
      <c r="AMB378" s="123"/>
      <c r="AMC378" s="123"/>
      <c r="AMD378" s="123"/>
      <c r="AME378" s="123"/>
      <c r="AMF378" s="123"/>
    </row>
    <row r="379" spans="2:1020" s="122" customFormat="1" ht="15.75" customHeight="1">
      <c r="B379" s="170"/>
      <c r="AMA379" s="123"/>
      <c r="AMB379" s="123"/>
      <c r="AMC379" s="123"/>
      <c r="AMD379" s="123"/>
      <c r="AME379" s="123"/>
      <c r="AMF379" s="123"/>
    </row>
    <row r="380" spans="2:1020" s="122" customFormat="1" ht="15.75" customHeight="1">
      <c r="B380" s="170"/>
      <c r="AMA380" s="123"/>
      <c r="AMB380" s="123"/>
      <c r="AMC380" s="123"/>
      <c r="AMD380" s="123"/>
      <c r="AME380" s="123"/>
      <c r="AMF380" s="123"/>
    </row>
    <row r="381" spans="2:1020" s="122" customFormat="1" ht="15.75" customHeight="1">
      <c r="B381" s="170"/>
      <c r="AMA381" s="123"/>
      <c r="AMB381" s="123"/>
      <c r="AMC381" s="123"/>
      <c r="AMD381" s="123"/>
      <c r="AME381" s="123"/>
      <c r="AMF381" s="123"/>
    </row>
    <row r="382" spans="2:1020" s="122" customFormat="1" ht="15.75" customHeight="1">
      <c r="B382" s="170"/>
      <c r="AMA382" s="123"/>
      <c r="AMB382" s="123"/>
      <c r="AMC382" s="123"/>
      <c r="AMD382" s="123"/>
      <c r="AME382" s="123"/>
      <c r="AMF382" s="123"/>
    </row>
    <row r="383" spans="2:1020" s="122" customFormat="1" ht="15.75" customHeight="1">
      <c r="B383" s="170"/>
      <c r="AMA383" s="123"/>
      <c r="AMB383" s="123"/>
      <c r="AMC383" s="123"/>
      <c r="AMD383" s="123"/>
      <c r="AME383" s="123"/>
      <c r="AMF383" s="123"/>
    </row>
    <row r="384" spans="2:1020" s="122" customFormat="1" ht="15.75" customHeight="1">
      <c r="B384" s="170"/>
      <c r="AMA384" s="123"/>
      <c r="AMB384" s="123"/>
      <c r="AMC384" s="123"/>
      <c r="AMD384" s="123"/>
      <c r="AME384" s="123"/>
      <c r="AMF384" s="123"/>
    </row>
    <row r="385" spans="2:1020" s="122" customFormat="1" ht="15.75" customHeight="1">
      <c r="B385" s="170"/>
      <c r="AMA385" s="123"/>
      <c r="AMB385" s="123"/>
      <c r="AMC385" s="123"/>
      <c r="AMD385" s="123"/>
      <c r="AME385" s="123"/>
      <c r="AMF385" s="123"/>
    </row>
    <row r="386" spans="2:1020" s="122" customFormat="1" ht="15.75" customHeight="1">
      <c r="B386" s="170"/>
      <c r="AMA386" s="123"/>
      <c r="AMB386" s="123"/>
      <c r="AMC386" s="123"/>
      <c r="AMD386" s="123"/>
      <c r="AME386" s="123"/>
      <c r="AMF386" s="123"/>
    </row>
    <row r="387" spans="2:1020" s="122" customFormat="1" ht="15.75" customHeight="1">
      <c r="B387" s="170"/>
      <c r="AMA387" s="123"/>
      <c r="AMB387" s="123"/>
      <c r="AMC387" s="123"/>
      <c r="AMD387" s="123"/>
      <c r="AME387" s="123"/>
      <c r="AMF387" s="123"/>
    </row>
    <row r="388" spans="2:1020" s="122" customFormat="1" ht="15.75" customHeight="1">
      <c r="B388" s="170"/>
      <c r="AMA388" s="123"/>
      <c r="AMB388" s="123"/>
      <c r="AMC388" s="123"/>
      <c r="AMD388" s="123"/>
      <c r="AME388" s="123"/>
      <c r="AMF388" s="123"/>
    </row>
    <row r="389" spans="2:1020" s="122" customFormat="1" ht="15.75" customHeight="1">
      <c r="B389" s="170"/>
      <c r="AMA389" s="123"/>
      <c r="AMB389" s="123"/>
      <c r="AMC389" s="123"/>
      <c r="AMD389" s="123"/>
      <c r="AME389" s="123"/>
      <c r="AMF389" s="123"/>
    </row>
    <row r="390" spans="2:1020" s="122" customFormat="1" ht="15.75" customHeight="1">
      <c r="B390" s="170"/>
      <c r="AMA390" s="123"/>
      <c r="AMB390" s="123"/>
      <c r="AMC390" s="123"/>
      <c r="AMD390" s="123"/>
      <c r="AME390" s="123"/>
      <c r="AMF390" s="123"/>
    </row>
    <row r="391" spans="2:1020" s="122" customFormat="1" ht="15.75" customHeight="1">
      <c r="B391" s="170"/>
      <c r="AMA391" s="123"/>
      <c r="AMB391" s="123"/>
      <c r="AMC391" s="123"/>
      <c r="AMD391" s="123"/>
      <c r="AME391" s="123"/>
      <c r="AMF391" s="123"/>
    </row>
    <row r="392" spans="2:1020" s="122" customFormat="1" ht="15.75" customHeight="1">
      <c r="B392" s="170"/>
      <c r="AMA392" s="123"/>
      <c r="AMB392" s="123"/>
      <c r="AMC392" s="123"/>
      <c r="AMD392" s="123"/>
      <c r="AME392" s="123"/>
      <c r="AMF392" s="123"/>
    </row>
    <row r="393" spans="2:1020" s="122" customFormat="1" ht="15.75" customHeight="1">
      <c r="B393" s="170"/>
      <c r="AMA393" s="123"/>
      <c r="AMB393" s="123"/>
      <c r="AMC393" s="123"/>
      <c r="AMD393" s="123"/>
      <c r="AME393" s="123"/>
      <c r="AMF393" s="123"/>
    </row>
    <row r="394" spans="2:1020" s="122" customFormat="1" ht="15.75" customHeight="1">
      <c r="B394" s="170"/>
      <c r="AMA394" s="123"/>
      <c r="AMB394" s="123"/>
      <c r="AMC394" s="123"/>
      <c r="AMD394" s="123"/>
      <c r="AME394" s="123"/>
      <c r="AMF394" s="123"/>
    </row>
    <row r="395" spans="2:1020" s="122" customFormat="1" ht="15.75" customHeight="1">
      <c r="B395" s="170"/>
      <c r="AMA395" s="123"/>
      <c r="AMB395" s="123"/>
      <c r="AMC395" s="123"/>
      <c r="AMD395" s="123"/>
      <c r="AME395" s="123"/>
      <c r="AMF395" s="123"/>
    </row>
    <row r="396" spans="2:1020" s="122" customFormat="1" ht="15.75" customHeight="1">
      <c r="B396" s="170"/>
      <c r="AMA396" s="123"/>
      <c r="AMB396" s="123"/>
      <c r="AMC396" s="123"/>
      <c r="AMD396" s="123"/>
      <c r="AME396" s="123"/>
      <c r="AMF396" s="123"/>
    </row>
    <row r="397" spans="2:1020" s="122" customFormat="1" ht="15.75" customHeight="1">
      <c r="B397" s="170"/>
      <c r="AMA397" s="123"/>
      <c r="AMB397" s="123"/>
      <c r="AMC397" s="123"/>
      <c r="AMD397" s="123"/>
      <c r="AME397" s="123"/>
      <c r="AMF397" s="123"/>
    </row>
    <row r="398" spans="2:1020" s="122" customFormat="1" ht="15.75" customHeight="1">
      <c r="B398" s="170"/>
      <c r="AMA398" s="123"/>
      <c r="AMB398" s="123"/>
      <c r="AMC398" s="123"/>
      <c r="AMD398" s="123"/>
      <c r="AME398" s="123"/>
      <c r="AMF398" s="123"/>
    </row>
    <row r="399" spans="2:1020" s="122" customFormat="1" ht="15.75" customHeight="1">
      <c r="B399" s="170"/>
      <c r="AMA399" s="123"/>
      <c r="AMB399" s="123"/>
      <c r="AMC399" s="123"/>
      <c r="AMD399" s="123"/>
      <c r="AME399" s="123"/>
      <c r="AMF399" s="123"/>
    </row>
    <row r="400" spans="2:1020" s="122" customFormat="1" ht="15.75" customHeight="1">
      <c r="B400" s="170"/>
      <c r="AMA400" s="123"/>
      <c r="AMB400" s="123"/>
      <c r="AMC400" s="123"/>
      <c r="AMD400" s="123"/>
      <c r="AME400" s="123"/>
      <c r="AMF400" s="123"/>
    </row>
    <row r="401" spans="2:1020" s="122" customFormat="1" ht="15.75" customHeight="1">
      <c r="B401" s="170"/>
      <c r="AMA401" s="123"/>
      <c r="AMB401" s="123"/>
      <c r="AMC401" s="123"/>
      <c r="AMD401" s="123"/>
      <c r="AME401" s="123"/>
      <c r="AMF401" s="123"/>
    </row>
    <row r="402" spans="2:1020" s="122" customFormat="1" ht="15.75" customHeight="1">
      <c r="B402" s="170"/>
      <c r="AMA402" s="123"/>
      <c r="AMB402" s="123"/>
      <c r="AMC402" s="123"/>
      <c r="AMD402" s="123"/>
      <c r="AME402" s="123"/>
      <c r="AMF402" s="123"/>
    </row>
    <row r="403" spans="2:1020" s="122" customFormat="1" ht="15.75" customHeight="1">
      <c r="B403" s="170"/>
      <c r="AMA403" s="123"/>
      <c r="AMB403" s="123"/>
      <c r="AMC403" s="123"/>
      <c r="AMD403" s="123"/>
      <c r="AME403" s="123"/>
      <c r="AMF403" s="123"/>
    </row>
    <row r="404" spans="2:1020" s="122" customFormat="1" ht="15.75" customHeight="1">
      <c r="B404" s="170"/>
      <c r="AMA404" s="123"/>
      <c r="AMB404" s="123"/>
      <c r="AMC404" s="123"/>
      <c r="AMD404" s="123"/>
      <c r="AME404" s="123"/>
      <c r="AMF404" s="123"/>
    </row>
    <row r="405" spans="2:1020" s="122" customFormat="1" ht="15.75" customHeight="1">
      <c r="B405" s="170"/>
      <c r="AMA405" s="123"/>
      <c r="AMB405" s="123"/>
      <c r="AMC405" s="123"/>
      <c r="AMD405" s="123"/>
      <c r="AME405" s="123"/>
      <c r="AMF405" s="123"/>
    </row>
    <row r="406" spans="2:1020" s="122" customFormat="1" ht="15.75" customHeight="1">
      <c r="B406" s="170"/>
      <c r="AMA406" s="123"/>
      <c r="AMB406" s="123"/>
      <c r="AMC406" s="123"/>
      <c r="AMD406" s="123"/>
      <c r="AME406" s="123"/>
      <c r="AMF406" s="123"/>
    </row>
    <row r="407" spans="2:1020" s="122" customFormat="1" ht="15.75" customHeight="1">
      <c r="B407" s="170"/>
      <c r="AMA407" s="123"/>
      <c r="AMB407" s="123"/>
      <c r="AMC407" s="123"/>
      <c r="AMD407" s="123"/>
      <c r="AME407" s="123"/>
      <c r="AMF407" s="123"/>
    </row>
    <row r="408" spans="2:1020" s="122" customFormat="1" ht="15.75" customHeight="1">
      <c r="B408" s="170"/>
      <c r="AMA408" s="123"/>
      <c r="AMB408" s="123"/>
      <c r="AMC408" s="123"/>
      <c r="AMD408" s="123"/>
      <c r="AME408" s="123"/>
      <c r="AMF408" s="123"/>
    </row>
    <row r="409" spans="2:1020" s="122" customFormat="1" ht="15.75" customHeight="1">
      <c r="B409" s="170"/>
      <c r="AMA409" s="123"/>
      <c r="AMB409" s="123"/>
      <c r="AMC409" s="123"/>
      <c r="AMD409" s="123"/>
      <c r="AME409" s="123"/>
      <c r="AMF409" s="123"/>
    </row>
    <row r="410" spans="2:1020" s="122" customFormat="1" ht="15.75" customHeight="1">
      <c r="B410" s="170"/>
      <c r="AMA410" s="123"/>
      <c r="AMB410" s="123"/>
      <c r="AMC410" s="123"/>
      <c r="AMD410" s="123"/>
      <c r="AME410" s="123"/>
      <c r="AMF410" s="123"/>
    </row>
    <row r="411" spans="2:1020" s="122" customFormat="1" ht="15.75" customHeight="1">
      <c r="B411" s="170"/>
      <c r="AMA411" s="123"/>
      <c r="AMB411" s="123"/>
      <c r="AMC411" s="123"/>
      <c r="AMD411" s="123"/>
      <c r="AME411" s="123"/>
      <c r="AMF411" s="123"/>
    </row>
    <row r="412" spans="2:1020" s="122" customFormat="1" ht="15.75" customHeight="1">
      <c r="B412" s="170"/>
      <c r="AMA412" s="123"/>
      <c r="AMB412" s="123"/>
      <c r="AMC412" s="123"/>
      <c r="AMD412" s="123"/>
      <c r="AME412" s="123"/>
      <c r="AMF412" s="123"/>
    </row>
    <row r="413" spans="2:1020" s="122" customFormat="1" ht="15.75" customHeight="1">
      <c r="B413" s="170"/>
      <c r="AMA413" s="123"/>
      <c r="AMB413" s="123"/>
      <c r="AMC413" s="123"/>
      <c r="AMD413" s="123"/>
      <c r="AME413" s="123"/>
      <c r="AMF413" s="123"/>
    </row>
    <row r="414" spans="2:1020" s="122" customFormat="1" ht="15.75" customHeight="1">
      <c r="B414" s="170"/>
      <c r="AMA414" s="123"/>
      <c r="AMB414" s="123"/>
      <c r="AMC414" s="123"/>
      <c r="AMD414" s="123"/>
      <c r="AME414" s="123"/>
      <c r="AMF414" s="123"/>
    </row>
    <row r="415" spans="2:1020" s="122" customFormat="1" ht="15.75" customHeight="1">
      <c r="B415" s="170"/>
      <c r="AMA415" s="123"/>
      <c r="AMB415" s="123"/>
      <c r="AMC415" s="123"/>
      <c r="AMD415" s="123"/>
      <c r="AME415" s="123"/>
      <c r="AMF415" s="123"/>
    </row>
    <row r="416" spans="2:1020" s="122" customFormat="1" ht="15.75" customHeight="1">
      <c r="B416" s="170"/>
      <c r="AMA416" s="123"/>
      <c r="AMB416" s="123"/>
      <c r="AMC416" s="123"/>
      <c r="AMD416" s="123"/>
      <c r="AME416" s="123"/>
      <c r="AMF416" s="123"/>
    </row>
    <row r="417" spans="2:1020" s="122" customFormat="1" ht="15.75" customHeight="1">
      <c r="B417" s="170"/>
      <c r="AMA417" s="123"/>
      <c r="AMB417" s="123"/>
      <c r="AMC417" s="123"/>
      <c r="AMD417" s="123"/>
      <c r="AME417" s="123"/>
      <c r="AMF417" s="123"/>
    </row>
    <row r="418" spans="2:1020" s="122" customFormat="1" ht="15.75" customHeight="1">
      <c r="B418" s="170"/>
      <c r="AMA418" s="123"/>
      <c r="AMB418" s="123"/>
      <c r="AMC418" s="123"/>
      <c r="AMD418" s="123"/>
      <c r="AME418" s="123"/>
      <c r="AMF418" s="123"/>
    </row>
    <row r="419" spans="2:1020" s="122" customFormat="1" ht="15.75" customHeight="1">
      <c r="B419" s="170"/>
      <c r="AMA419" s="123"/>
      <c r="AMB419" s="123"/>
      <c r="AMC419" s="123"/>
      <c r="AMD419" s="123"/>
      <c r="AME419" s="123"/>
      <c r="AMF419" s="123"/>
    </row>
    <row r="420" spans="2:1020" s="122" customFormat="1" ht="15.75" customHeight="1">
      <c r="B420" s="170"/>
      <c r="AMA420" s="123"/>
      <c r="AMB420" s="123"/>
      <c r="AMC420" s="123"/>
      <c r="AMD420" s="123"/>
      <c r="AME420" s="123"/>
      <c r="AMF420" s="123"/>
    </row>
    <row r="421" spans="2:1020" s="122" customFormat="1" ht="15.75" customHeight="1">
      <c r="B421" s="170"/>
      <c r="AMA421" s="123"/>
      <c r="AMB421" s="123"/>
      <c r="AMC421" s="123"/>
      <c r="AMD421" s="123"/>
      <c r="AME421" s="123"/>
      <c r="AMF421" s="123"/>
    </row>
    <row r="422" spans="2:1020" s="122" customFormat="1" ht="15.75" customHeight="1">
      <c r="B422" s="170"/>
      <c r="AMA422" s="123"/>
      <c r="AMB422" s="123"/>
      <c r="AMC422" s="123"/>
      <c r="AMD422" s="123"/>
      <c r="AME422" s="123"/>
      <c r="AMF422" s="123"/>
    </row>
    <row r="423" spans="2:1020" s="122" customFormat="1" ht="15.75" customHeight="1">
      <c r="B423" s="170"/>
      <c r="AMA423" s="123"/>
      <c r="AMB423" s="123"/>
      <c r="AMC423" s="123"/>
      <c r="AMD423" s="123"/>
      <c r="AME423" s="123"/>
      <c r="AMF423" s="123"/>
    </row>
    <row r="424" spans="2:1020" s="122" customFormat="1" ht="15.75" customHeight="1">
      <c r="B424" s="170"/>
      <c r="AMA424" s="123"/>
      <c r="AMB424" s="123"/>
      <c r="AMC424" s="123"/>
      <c r="AMD424" s="123"/>
      <c r="AME424" s="123"/>
      <c r="AMF424" s="123"/>
    </row>
    <row r="425" spans="2:1020" s="122" customFormat="1" ht="15.75" customHeight="1">
      <c r="B425" s="170"/>
      <c r="AMA425" s="123"/>
      <c r="AMB425" s="123"/>
      <c r="AMC425" s="123"/>
      <c r="AMD425" s="123"/>
      <c r="AME425" s="123"/>
      <c r="AMF425" s="123"/>
    </row>
    <row r="426" spans="2:1020" s="122" customFormat="1" ht="15.75" customHeight="1">
      <c r="B426" s="170"/>
      <c r="AMA426" s="123"/>
      <c r="AMB426" s="123"/>
      <c r="AMC426" s="123"/>
      <c r="AMD426" s="123"/>
      <c r="AME426" s="123"/>
      <c r="AMF426" s="123"/>
    </row>
    <row r="427" spans="2:1020" s="122" customFormat="1" ht="15.75" customHeight="1">
      <c r="B427" s="170"/>
      <c r="AMA427" s="123"/>
      <c r="AMB427" s="123"/>
      <c r="AMC427" s="123"/>
      <c r="AMD427" s="123"/>
      <c r="AME427" s="123"/>
      <c r="AMF427" s="123"/>
    </row>
    <row r="428" spans="2:1020" s="122" customFormat="1" ht="15.75" customHeight="1">
      <c r="B428" s="170"/>
      <c r="AMA428" s="123"/>
      <c r="AMB428" s="123"/>
      <c r="AMC428" s="123"/>
      <c r="AMD428" s="123"/>
      <c r="AME428" s="123"/>
      <c r="AMF428" s="123"/>
    </row>
    <row r="429" spans="2:1020" s="122" customFormat="1" ht="15.75" customHeight="1">
      <c r="B429" s="170"/>
      <c r="AMA429" s="123"/>
      <c r="AMB429" s="123"/>
      <c r="AMC429" s="123"/>
      <c r="AMD429" s="123"/>
      <c r="AME429" s="123"/>
      <c r="AMF429" s="123"/>
    </row>
    <row r="430" spans="2:1020" s="122" customFormat="1" ht="15.75" customHeight="1">
      <c r="B430" s="170"/>
      <c r="AMA430" s="123"/>
      <c r="AMB430" s="123"/>
      <c r="AMC430" s="123"/>
      <c r="AMD430" s="123"/>
      <c r="AME430" s="123"/>
      <c r="AMF430" s="123"/>
    </row>
    <row r="431" spans="2:1020" s="122" customFormat="1" ht="15.75" customHeight="1">
      <c r="B431" s="170"/>
      <c r="AMA431" s="123"/>
      <c r="AMB431" s="123"/>
      <c r="AMC431" s="123"/>
      <c r="AMD431" s="123"/>
      <c r="AME431" s="123"/>
      <c r="AMF431" s="123"/>
    </row>
    <row r="432" spans="2:1020" s="122" customFormat="1" ht="15.75" customHeight="1">
      <c r="B432" s="170"/>
      <c r="AMA432" s="123"/>
      <c r="AMB432" s="123"/>
      <c r="AMC432" s="123"/>
      <c r="AMD432" s="123"/>
      <c r="AME432" s="123"/>
      <c r="AMF432" s="123"/>
    </row>
    <row r="433" spans="2:1020" s="122" customFormat="1" ht="15.75" customHeight="1">
      <c r="B433" s="170"/>
      <c r="AMA433" s="123"/>
      <c r="AMB433" s="123"/>
      <c r="AMC433" s="123"/>
      <c r="AMD433" s="123"/>
      <c r="AME433" s="123"/>
      <c r="AMF433" s="123"/>
    </row>
    <row r="434" spans="2:1020" s="122" customFormat="1" ht="15.75" customHeight="1">
      <c r="B434" s="170"/>
      <c r="AMA434" s="123"/>
      <c r="AMB434" s="123"/>
      <c r="AMC434" s="123"/>
      <c r="AMD434" s="123"/>
      <c r="AME434" s="123"/>
      <c r="AMF434" s="123"/>
    </row>
    <row r="435" spans="2:1020" s="122" customFormat="1" ht="15.75" customHeight="1">
      <c r="B435" s="170"/>
      <c r="AMA435" s="123"/>
      <c r="AMB435" s="123"/>
      <c r="AMC435" s="123"/>
      <c r="AMD435" s="123"/>
      <c r="AME435" s="123"/>
      <c r="AMF435" s="123"/>
    </row>
    <row r="436" spans="2:1020" s="122" customFormat="1" ht="15.75" customHeight="1">
      <c r="B436" s="170"/>
      <c r="AMA436" s="123"/>
      <c r="AMB436" s="123"/>
      <c r="AMC436" s="123"/>
      <c r="AMD436" s="123"/>
      <c r="AME436" s="123"/>
      <c r="AMF436" s="123"/>
    </row>
    <row r="437" spans="2:1020" s="122" customFormat="1" ht="15.75" customHeight="1">
      <c r="B437" s="170"/>
      <c r="AMA437" s="123"/>
      <c r="AMB437" s="123"/>
      <c r="AMC437" s="123"/>
      <c r="AMD437" s="123"/>
      <c r="AME437" s="123"/>
      <c r="AMF437" s="123"/>
    </row>
    <row r="438" spans="2:1020" s="122" customFormat="1" ht="15.75" customHeight="1">
      <c r="B438" s="170"/>
      <c r="AMA438" s="123"/>
      <c r="AMB438" s="123"/>
      <c r="AMC438" s="123"/>
      <c r="AMD438" s="123"/>
      <c r="AME438" s="123"/>
      <c r="AMF438" s="123"/>
    </row>
    <row r="439" spans="2:1020" s="122" customFormat="1" ht="15.75" customHeight="1">
      <c r="B439" s="170"/>
      <c r="AMA439" s="123"/>
      <c r="AMB439" s="123"/>
      <c r="AMC439" s="123"/>
      <c r="AMD439" s="123"/>
      <c r="AME439" s="123"/>
      <c r="AMF439" s="123"/>
    </row>
    <row r="440" spans="2:1020" s="122" customFormat="1" ht="15.75" customHeight="1">
      <c r="B440" s="170"/>
      <c r="AMA440" s="123"/>
      <c r="AMB440" s="123"/>
      <c r="AMC440" s="123"/>
      <c r="AMD440" s="123"/>
      <c r="AME440" s="123"/>
      <c r="AMF440" s="123"/>
    </row>
    <row r="441" spans="2:1020" s="122" customFormat="1" ht="15.75" customHeight="1">
      <c r="B441" s="170"/>
      <c r="AMA441" s="123"/>
      <c r="AMB441" s="123"/>
      <c r="AMC441" s="123"/>
      <c r="AMD441" s="123"/>
      <c r="AME441" s="123"/>
      <c r="AMF441" s="123"/>
    </row>
    <row r="442" spans="2:1020" s="122" customFormat="1" ht="15.75" customHeight="1">
      <c r="B442" s="170"/>
      <c r="AMA442" s="123"/>
      <c r="AMB442" s="123"/>
      <c r="AMC442" s="123"/>
      <c r="AMD442" s="123"/>
      <c r="AME442" s="123"/>
      <c r="AMF442" s="123"/>
    </row>
    <row r="443" spans="2:1020" s="122" customFormat="1" ht="15.75" customHeight="1">
      <c r="B443" s="170"/>
      <c r="AMA443" s="123"/>
      <c r="AMB443" s="123"/>
      <c r="AMC443" s="123"/>
      <c r="AMD443" s="123"/>
      <c r="AME443" s="123"/>
      <c r="AMF443" s="123"/>
    </row>
    <row r="444" spans="2:1020" s="122" customFormat="1" ht="15.75" customHeight="1">
      <c r="B444" s="170"/>
      <c r="AMA444" s="123"/>
      <c r="AMB444" s="123"/>
      <c r="AMC444" s="123"/>
      <c r="AMD444" s="123"/>
      <c r="AME444" s="123"/>
      <c r="AMF444" s="123"/>
    </row>
    <row r="445" spans="2:1020" s="122" customFormat="1" ht="15.75" customHeight="1">
      <c r="B445" s="170"/>
      <c r="AMA445" s="123"/>
      <c r="AMB445" s="123"/>
      <c r="AMC445" s="123"/>
      <c r="AMD445" s="123"/>
      <c r="AME445" s="123"/>
      <c r="AMF445" s="123"/>
    </row>
    <row r="446" spans="2:1020" s="122" customFormat="1" ht="15.75" customHeight="1">
      <c r="B446" s="170"/>
      <c r="AMA446" s="123"/>
      <c r="AMB446" s="123"/>
      <c r="AMC446" s="123"/>
      <c r="AMD446" s="123"/>
      <c r="AME446" s="123"/>
      <c r="AMF446" s="123"/>
    </row>
    <row r="447" spans="2:1020" s="122" customFormat="1" ht="15.75" customHeight="1">
      <c r="B447" s="170"/>
      <c r="AMA447" s="123"/>
      <c r="AMB447" s="123"/>
      <c r="AMC447" s="123"/>
      <c r="AMD447" s="123"/>
      <c r="AME447" s="123"/>
      <c r="AMF447" s="123"/>
    </row>
    <row r="448" spans="2:1020" s="122" customFormat="1" ht="15.75" customHeight="1">
      <c r="B448" s="170"/>
      <c r="AMA448" s="123"/>
      <c r="AMB448" s="123"/>
      <c r="AMC448" s="123"/>
      <c r="AMD448" s="123"/>
      <c r="AME448" s="123"/>
      <c r="AMF448" s="123"/>
    </row>
    <row r="449" spans="2:1020" s="122" customFormat="1" ht="15.75" customHeight="1">
      <c r="B449" s="170"/>
      <c r="AMA449" s="123"/>
      <c r="AMB449" s="123"/>
      <c r="AMC449" s="123"/>
      <c r="AMD449" s="123"/>
      <c r="AME449" s="123"/>
      <c r="AMF449" s="123"/>
    </row>
    <row r="450" spans="2:1020" s="122" customFormat="1" ht="15.75" customHeight="1">
      <c r="B450" s="170"/>
      <c r="AMA450" s="123"/>
      <c r="AMB450" s="123"/>
      <c r="AMC450" s="123"/>
      <c r="AMD450" s="123"/>
      <c r="AME450" s="123"/>
      <c r="AMF450" s="123"/>
    </row>
    <row r="451" spans="2:1020" s="122" customFormat="1" ht="15.75" customHeight="1">
      <c r="B451" s="170"/>
      <c r="AMA451" s="123"/>
      <c r="AMB451" s="123"/>
      <c r="AMC451" s="123"/>
      <c r="AMD451" s="123"/>
      <c r="AME451" s="123"/>
      <c r="AMF451" s="123"/>
    </row>
    <row r="452" spans="2:1020" s="122" customFormat="1" ht="15.75" customHeight="1">
      <c r="B452" s="170"/>
      <c r="AMA452" s="123"/>
      <c r="AMB452" s="123"/>
      <c r="AMC452" s="123"/>
      <c r="AMD452" s="123"/>
      <c r="AME452" s="123"/>
      <c r="AMF452" s="123"/>
    </row>
    <row r="453" spans="2:1020" s="122" customFormat="1" ht="15.75" customHeight="1">
      <c r="B453" s="170"/>
      <c r="AMA453" s="123"/>
      <c r="AMB453" s="123"/>
      <c r="AMC453" s="123"/>
      <c r="AMD453" s="123"/>
      <c r="AME453" s="123"/>
      <c r="AMF453" s="123"/>
    </row>
    <row r="454" spans="2:1020" s="122" customFormat="1" ht="15.75" customHeight="1">
      <c r="B454" s="170"/>
      <c r="AMA454" s="123"/>
      <c r="AMB454" s="123"/>
      <c r="AMC454" s="123"/>
      <c r="AMD454" s="123"/>
      <c r="AME454" s="123"/>
      <c r="AMF454" s="123"/>
    </row>
    <row r="455" spans="2:1020" s="122" customFormat="1" ht="15.75" customHeight="1">
      <c r="B455" s="170"/>
      <c r="AMA455" s="123"/>
      <c r="AMB455" s="123"/>
      <c r="AMC455" s="123"/>
      <c r="AMD455" s="123"/>
      <c r="AME455" s="123"/>
      <c r="AMF455" s="123"/>
    </row>
    <row r="456" spans="2:1020" s="122" customFormat="1" ht="15.75" customHeight="1">
      <c r="B456" s="170"/>
      <c r="AMA456" s="123"/>
      <c r="AMB456" s="123"/>
      <c r="AMC456" s="123"/>
      <c r="AMD456" s="123"/>
      <c r="AME456" s="123"/>
      <c r="AMF456" s="123"/>
    </row>
    <row r="457" spans="2:1020" s="122" customFormat="1" ht="15.75" customHeight="1">
      <c r="B457" s="170"/>
      <c r="AMA457" s="123"/>
      <c r="AMB457" s="123"/>
      <c r="AMC457" s="123"/>
      <c r="AMD457" s="123"/>
      <c r="AME457" s="123"/>
      <c r="AMF457" s="123"/>
    </row>
    <row r="458" spans="2:1020" s="122" customFormat="1" ht="15.75" customHeight="1">
      <c r="B458" s="170"/>
      <c r="AMA458" s="123"/>
      <c r="AMB458" s="123"/>
      <c r="AMC458" s="123"/>
      <c r="AMD458" s="123"/>
      <c r="AME458" s="123"/>
      <c r="AMF458" s="123"/>
    </row>
    <row r="459" spans="2:1020" s="122" customFormat="1" ht="15.75" customHeight="1">
      <c r="B459" s="170"/>
      <c r="AMA459" s="123"/>
      <c r="AMB459" s="123"/>
      <c r="AMC459" s="123"/>
      <c r="AMD459" s="123"/>
      <c r="AME459" s="123"/>
      <c r="AMF459" s="123"/>
    </row>
    <row r="460" spans="2:1020" s="122" customFormat="1" ht="15.75" customHeight="1">
      <c r="B460" s="170"/>
      <c r="AMA460" s="123"/>
      <c r="AMB460" s="123"/>
      <c r="AMC460" s="123"/>
      <c r="AMD460" s="123"/>
      <c r="AME460" s="123"/>
      <c r="AMF460" s="123"/>
    </row>
    <row r="461" spans="2:1020" s="122" customFormat="1" ht="15.75" customHeight="1">
      <c r="B461" s="170"/>
      <c r="AMA461" s="123"/>
      <c r="AMB461" s="123"/>
      <c r="AMC461" s="123"/>
      <c r="AMD461" s="123"/>
      <c r="AME461" s="123"/>
      <c r="AMF461" s="123"/>
    </row>
    <row r="462" spans="2:1020" s="122" customFormat="1" ht="15.75" customHeight="1">
      <c r="B462" s="170"/>
      <c r="AMA462" s="123"/>
      <c r="AMB462" s="123"/>
      <c r="AMC462" s="123"/>
      <c r="AMD462" s="123"/>
      <c r="AME462" s="123"/>
      <c r="AMF462" s="123"/>
    </row>
    <row r="463" spans="2:1020" s="122" customFormat="1" ht="15.75" customHeight="1">
      <c r="B463" s="170"/>
      <c r="AMA463" s="123"/>
      <c r="AMB463" s="123"/>
      <c r="AMC463" s="123"/>
      <c r="AMD463" s="123"/>
      <c r="AME463" s="123"/>
      <c r="AMF463" s="123"/>
    </row>
    <row r="464" spans="2:1020" s="122" customFormat="1" ht="15.75" customHeight="1">
      <c r="B464" s="170"/>
      <c r="AMA464" s="123"/>
      <c r="AMB464" s="123"/>
      <c r="AMC464" s="123"/>
      <c r="AMD464" s="123"/>
      <c r="AME464" s="123"/>
      <c r="AMF464" s="123"/>
    </row>
    <row r="465" spans="2:1020" s="122" customFormat="1" ht="15.75" customHeight="1">
      <c r="B465" s="170"/>
      <c r="AMA465" s="123"/>
      <c r="AMB465" s="123"/>
      <c r="AMC465" s="123"/>
      <c r="AMD465" s="123"/>
      <c r="AME465" s="123"/>
      <c r="AMF465" s="123"/>
    </row>
    <row r="466" spans="2:1020" s="122" customFormat="1" ht="15.75" customHeight="1">
      <c r="B466" s="170"/>
      <c r="AMA466" s="123"/>
      <c r="AMB466" s="123"/>
      <c r="AMC466" s="123"/>
      <c r="AMD466" s="123"/>
      <c r="AME466" s="123"/>
      <c r="AMF466" s="123"/>
    </row>
    <row r="467" spans="2:1020" s="122" customFormat="1" ht="15.75" customHeight="1">
      <c r="B467" s="170"/>
      <c r="AMA467" s="123"/>
      <c r="AMB467" s="123"/>
      <c r="AMC467" s="123"/>
      <c r="AMD467" s="123"/>
      <c r="AME467" s="123"/>
      <c r="AMF467" s="123"/>
    </row>
    <row r="468" spans="2:1020" s="122" customFormat="1" ht="15.75" customHeight="1">
      <c r="B468" s="170"/>
      <c r="AMA468" s="123"/>
      <c r="AMB468" s="123"/>
      <c r="AMC468" s="123"/>
      <c r="AMD468" s="123"/>
      <c r="AME468" s="123"/>
      <c r="AMF468" s="123"/>
    </row>
    <row r="469" spans="2:1020" s="122" customFormat="1" ht="15.75" customHeight="1">
      <c r="B469" s="170"/>
      <c r="AMA469" s="123"/>
      <c r="AMB469" s="123"/>
      <c r="AMC469" s="123"/>
      <c r="AMD469" s="123"/>
      <c r="AME469" s="123"/>
      <c r="AMF469" s="123"/>
    </row>
    <row r="470" spans="2:1020" s="122" customFormat="1" ht="15.75" customHeight="1">
      <c r="B470" s="170"/>
      <c r="AMA470" s="123"/>
      <c r="AMB470" s="123"/>
      <c r="AMC470" s="123"/>
      <c r="AMD470" s="123"/>
      <c r="AME470" s="123"/>
      <c r="AMF470" s="123"/>
    </row>
    <row r="471" spans="2:1020" s="122" customFormat="1" ht="15.75" customHeight="1">
      <c r="B471" s="170"/>
      <c r="AMA471" s="123"/>
      <c r="AMB471" s="123"/>
      <c r="AMC471" s="123"/>
      <c r="AMD471" s="123"/>
      <c r="AME471" s="123"/>
      <c r="AMF471" s="123"/>
    </row>
    <row r="472" spans="2:1020" s="122" customFormat="1" ht="15.75" customHeight="1">
      <c r="B472" s="170"/>
      <c r="AMA472" s="123"/>
      <c r="AMB472" s="123"/>
      <c r="AMC472" s="123"/>
      <c r="AMD472" s="123"/>
      <c r="AME472" s="123"/>
      <c r="AMF472" s="123"/>
    </row>
    <row r="473" spans="2:1020" s="122" customFormat="1" ht="15.75" customHeight="1">
      <c r="B473" s="170"/>
      <c r="AMA473" s="123"/>
      <c r="AMB473" s="123"/>
      <c r="AMC473" s="123"/>
      <c r="AMD473" s="123"/>
      <c r="AME473" s="123"/>
      <c r="AMF473" s="123"/>
    </row>
    <row r="474" spans="2:1020" s="122" customFormat="1" ht="15.75" customHeight="1">
      <c r="B474" s="170"/>
      <c r="AMA474" s="123"/>
      <c r="AMB474" s="123"/>
      <c r="AMC474" s="123"/>
      <c r="AMD474" s="123"/>
      <c r="AME474" s="123"/>
      <c r="AMF474" s="123"/>
    </row>
    <row r="475" spans="2:1020" s="122" customFormat="1" ht="15.75" customHeight="1">
      <c r="B475" s="170"/>
      <c r="AMA475" s="123"/>
      <c r="AMB475" s="123"/>
      <c r="AMC475" s="123"/>
      <c r="AMD475" s="123"/>
      <c r="AME475" s="123"/>
      <c r="AMF475" s="123"/>
    </row>
    <row r="476" spans="2:1020" s="122" customFormat="1" ht="15.75" customHeight="1">
      <c r="B476" s="170"/>
      <c r="AMA476" s="123"/>
      <c r="AMB476" s="123"/>
      <c r="AMC476" s="123"/>
      <c r="AMD476" s="123"/>
      <c r="AME476" s="123"/>
      <c r="AMF476" s="123"/>
    </row>
    <row r="477" spans="2:1020" s="122" customFormat="1" ht="15.75" customHeight="1">
      <c r="B477" s="170"/>
      <c r="AMA477" s="123"/>
      <c r="AMB477" s="123"/>
      <c r="AMC477" s="123"/>
      <c r="AMD477" s="123"/>
      <c r="AME477" s="123"/>
      <c r="AMF477" s="123"/>
    </row>
    <row r="478" spans="2:1020" s="122" customFormat="1" ht="15.75" customHeight="1">
      <c r="B478" s="170"/>
      <c r="AMA478" s="123"/>
      <c r="AMB478" s="123"/>
      <c r="AMC478" s="123"/>
      <c r="AMD478" s="123"/>
      <c r="AME478" s="123"/>
      <c r="AMF478" s="123"/>
    </row>
    <row r="479" spans="2:1020" s="122" customFormat="1" ht="15.75" customHeight="1">
      <c r="B479" s="170"/>
      <c r="AMA479" s="123"/>
      <c r="AMB479" s="123"/>
      <c r="AMC479" s="123"/>
      <c r="AMD479" s="123"/>
      <c r="AME479" s="123"/>
      <c r="AMF479" s="123"/>
    </row>
    <row r="480" spans="2:1020" s="122" customFormat="1" ht="15.75" customHeight="1">
      <c r="B480" s="170"/>
      <c r="AMA480" s="123"/>
      <c r="AMB480" s="123"/>
      <c r="AMC480" s="123"/>
      <c r="AMD480" s="123"/>
      <c r="AME480" s="123"/>
      <c r="AMF480" s="123"/>
    </row>
    <row r="481" spans="2:1020" s="122" customFormat="1" ht="15.75" customHeight="1">
      <c r="B481" s="170"/>
      <c r="AMA481" s="123"/>
      <c r="AMB481" s="123"/>
      <c r="AMC481" s="123"/>
      <c r="AMD481" s="123"/>
      <c r="AME481" s="123"/>
      <c r="AMF481" s="123"/>
    </row>
    <row r="482" spans="2:1020" s="122" customFormat="1" ht="15.75" customHeight="1">
      <c r="B482" s="170"/>
      <c r="AMA482" s="123"/>
      <c r="AMB482" s="123"/>
      <c r="AMC482" s="123"/>
      <c r="AMD482" s="123"/>
      <c r="AME482" s="123"/>
      <c r="AMF482" s="123"/>
    </row>
    <row r="483" spans="2:1020" s="122" customFormat="1" ht="15.75" customHeight="1">
      <c r="B483" s="170"/>
      <c r="AMA483" s="123"/>
      <c r="AMB483" s="123"/>
      <c r="AMC483" s="123"/>
      <c r="AMD483" s="123"/>
      <c r="AME483" s="123"/>
      <c r="AMF483" s="123"/>
    </row>
    <row r="484" spans="2:1020" s="122" customFormat="1" ht="15.75" customHeight="1">
      <c r="B484" s="170"/>
      <c r="AMA484" s="123"/>
      <c r="AMB484" s="123"/>
      <c r="AMC484" s="123"/>
      <c r="AMD484" s="123"/>
      <c r="AME484" s="123"/>
      <c r="AMF484" s="123"/>
    </row>
    <row r="485" spans="2:1020" s="122" customFormat="1" ht="15.75" customHeight="1">
      <c r="B485" s="170"/>
      <c r="AMA485" s="123"/>
      <c r="AMB485" s="123"/>
      <c r="AMC485" s="123"/>
      <c r="AMD485" s="123"/>
      <c r="AME485" s="123"/>
      <c r="AMF485" s="123"/>
    </row>
    <row r="486" spans="2:1020" s="122" customFormat="1" ht="15.75" customHeight="1">
      <c r="B486" s="170"/>
      <c r="AMA486" s="123"/>
      <c r="AMB486" s="123"/>
      <c r="AMC486" s="123"/>
      <c r="AMD486" s="123"/>
      <c r="AME486" s="123"/>
      <c r="AMF486" s="123"/>
    </row>
    <row r="487" spans="2:1020" s="122" customFormat="1" ht="15.75" customHeight="1">
      <c r="B487" s="170"/>
      <c r="AMA487" s="123"/>
      <c r="AMB487" s="123"/>
      <c r="AMC487" s="123"/>
      <c r="AMD487" s="123"/>
      <c r="AME487" s="123"/>
      <c r="AMF487" s="123"/>
    </row>
    <row r="488" spans="2:1020" s="122" customFormat="1" ht="15.75" customHeight="1">
      <c r="B488" s="170"/>
      <c r="AMA488" s="123"/>
      <c r="AMB488" s="123"/>
      <c r="AMC488" s="123"/>
      <c r="AMD488" s="123"/>
      <c r="AME488" s="123"/>
      <c r="AMF488" s="123"/>
    </row>
    <row r="489" spans="2:1020" s="122" customFormat="1" ht="15.75" customHeight="1">
      <c r="B489" s="170"/>
      <c r="AMA489" s="123"/>
      <c r="AMB489" s="123"/>
      <c r="AMC489" s="123"/>
      <c r="AMD489" s="123"/>
      <c r="AME489" s="123"/>
      <c r="AMF489" s="123"/>
    </row>
    <row r="490" spans="2:1020" s="122" customFormat="1" ht="15.75" customHeight="1">
      <c r="B490" s="170"/>
      <c r="AMA490" s="123"/>
      <c r="AMB490" s="123"/>
      <c r="AMC490" s="123"/>
      <c r="AMD490" s="123"/>
      <c r="AME490" s="123"/>
      <c r="AMF490" s="123"/>
    </row>
    <row r="491" spans="2:1020" s="122" customFormat="1" ht="15.75" customHeight="1">
      <c r="B491" s="170"/>
      <c r="AMA491" s="123"/>
      <c r="AMB491" s="123"/>
      <c r="AMC491" s="123"/>
      <c r="AMD491" s="123"/>
      <c r="AME491" s="123"/>
      <c r="AMF491" s="123"/>
    </row>
    <row r="492" spans="2:1020" s="122" customFormat="1" ht="15.75" customHeight="1">
      <c r="B492" s="170"/>
      <c r="AMA492" s="123"/>
      <c r="AMB492" s="123"/>
      <c r="AMC492" s="123"/>
      <c r="AMD492" s="123"/>
      <c r="AME492" s="123"/>
      <c r="AMF492" s="123"/>
    </row>
    <row r="493" spans="2:1020" s="122" customFormat="1" ht="15.75" customHeight="1">
      <c r="B493" s="170"/>
      <c r="AMA493" s="123"/>
      <c r="AMB493" s="123"/>
      <c r="AMC493" s="123"/>
      <c r="AMD493" s="123"/>
      <c r="AME493" s="123"/>
      <c r="AMF493" s="123"/>
    </row>
    <row r="494" spans="2:1020" s="122" customFormat="1" ht="15.75" customHeight="1">
      <c r="B494" s="170"/>
      <c r="AMA494" s="123"/>
      <c r="AMB494" s="123"/>
      <c r="AMC494" s="123"/>
      <c r="AMD494" s="123"/>
      <c r="AME494" s="123"/>
      <c r="AMF494" s="123"/>
    </row>
    <row r="495" spans="2:1020" s="122" customFormat="1" ht="15.75" customHeight="1">
      <c r="B495" s="170"/>
      <c r="AMA495" s="123"/>
      <c r="AMB495" s="123"/>
      <c r="AMC495" s="123"/>
      <c r="AMD495" s="123"/>
      <c r="AME495" s="123"/>
      <c r="AMF495" s="123"/>
    </row>
    <row r="496" spans="2:1020" s="122" customFormat="1" ht="15.75" customHeight="1">
      <c r="B496" s="170"/>
      <c r="AMA496" s="123"/>
      <c r="AMB496" s="123"/>
      <c r="AMC496" s="123"/>
      <c r="AMD496" s="123"/>
      <c r="AME496" s="123"/>
      <c r="AMF496" s="123"/>
    </row>
    <row r="497" spans="2:1020" s="122" customFormat="1" ht="15.75" customHeight="1">
      <c r="B497" s="170"/>
      <c r="AMA497" s="123"/>
      <c r="AMB497" s="123"/>
      <c r="AMC497" s="123"/>
      <c r="AMD497" s="123"/>
      <c r="AME497" s="123"/>
      <c r="AMF497" s="123"/>
    </row>
    <row r="498" spans="2:1020" s="122" customFormat="1" ht="15.75" customHeight="1">
      <c r="B498" s="170"/>
      <c r="AMA498" s="123"/>
      <c r="AMB498" s="123"/>
      <c r="AMC498" s="123"/>
      <c r="AMD498" s="123"/>
      <c r="AME498" s="123"/>
      <c r="AMF498" s="123"/>
    </row>
    <row r="499" spans="2:1020" s="122" customFormat="1" ht="15.75" customHeight="1">
      <c r="B499" s="170"/>
      <c r="AMA499" s="123"/>
      <c r="AMB499" s="123"/>
      <c r="AMC499" s="123"/>
      <c r="AMD499" s="123"/>
      <c r="AME499" s="123"/>
      <c r="AMF499" s="123"/>
    </row>
    <row r="500" spans="2:1020" s="122" customFormat="1" ht="15.75" customHeight="1">
      <c r="B500" s="170"/>
      <c r="AMA500" s="123"/>
      <c r="AMB500" s="123"/>
      <c r="AMC500" s="123"/>
      <c r="AMD500" s="123"/>
      <c r="AME500" s="123"/>
      <c r="AMF500" s="123"/>
    </row>
    <row r="501" spans="2:1020" s="122" customFormat="1" ht="15.75" customHeight="1">
      <c r="B501" s="170"/>
      <c r="AMA501" s="123"/>
      <c r="AMB501" s="123"/>
      <c r="AMC501" s="123"/>
      <c r="AMD501" s="123"/>
      <c r="AME501" s="123"/>
      <c r="AMF501" s="123"/>
    </row>
    <row r="502" spans="2:1020" s="122" customFormat="1" ht="15.75" customHeight="1">
      <c r="B502" s="170"/>
      <c r="AMA502" s="123"/>
      <c r="AMB502" s="123"/>
      <c r="AMC502" s="123"/>
      <c r="AMD502" s="123"/>
      <c r="AME502" s="123"/>
      <c r="AMF502" s="123"/>
    </row>
    <row r="503" spans="2:1020" s="122" customFormat="1" ht="15.75" customHeight="1">
      <c r="B503" s="170"/>
      <c r="AMA503" s="123"/>
      <c r="AMB503" s="123"/>
      <c r="AMC503" s="123"/>
      <c r="AMD503" s="123"/>
      <c r="AME503" s="123"/>
      <c r="AMF503" s="123"/>
    </row>
    <row r="504" spans="2:1020" s="122" customFormat="1" ht="15.75" customHeight="1">
      <c r="B504" s="170"/>
      <c r="AMA504" s="123"/>
      <c r="AMB504" s="123"/>
      <c r="AMC504" s="123"/>
      <c r="AMD504" s="123"/>
      <c r="AME504" s="123"/>
      <c r="AMF504" s="123"/>
    </row>
    <row r="505" spans="2:1020" s="122" customFormat="1" ht="15.75" customHeight="1">
      <c r="B505" s="170"/>
      <c r="AMA505" s="123"/>
      <c r="AMB505" s="123"/>
      <c r="AMC505" s="123"/>
      <c r="AMD505" s="123"/>
      <c r="AME505" s="123"/>
      <c r="AMF505" s="123"/>
    </row>
    <row r="506" spans="2:1020" s="122" customFormat="1" ht="15.75" customHeight="1">
      <c r="B506" s="170"/>
      <c r="AMA506" s="123"/>
      <c r="AMB506" s="123"/>
      <c r="AMC506" s="123"/>
      <c r="AMD506" s="123"/>
      <c r="AME506" s="123"/>
      <c r="AMF506" s="123"/>
    </row>
    <row r="507" spans="2:1020" s="122" customFormat="1" ht="15.75" customHeight="1">
      <c r="B507" s="170"/>
      <c r="AMA507" s="123"/>
      <c r="AMB507" s="123"/>
      <c r="AMC507" s="123"/>
      <c r="AMD507" s="123"/>
      <c r="AME507" s="123"/>
      <c r="AMF507" s="123"/>
    </row>
    <row r="508" spans="2:1020" s="122" customFormat="1" ht="15.75" customHeight="1">
      <c r="B508" s="170"/>
      <c r="AMA508" s="123"/>
      <c r="AMB508" s="123"/>
      <c r="AMC508" s="123"/>
      <c r="AMD508" s="123"/>
      <c r="AME508" s="123"/>
      <c r="AMF508" s="123"/>
    </row>
    <row r="509" spans="2:1020" s="122" customFormat="1" ht="15.75" customHeight="1">
      <c r="B509" s="170"/>
      <c r="AMA509" s="123"/>
      <c r="AMB509" s="123"/>
      <c r="AMC509" s="123"/>
      <c r="AMD509" s="123"/>
      <c r="AME509" s="123"/>
      <c r="AMF509" s="123"/>
    </row>
    <row r="510" spans="2:1020" s="122" customFormat="1" ht="15.75" customHeight="1">
      <c r="B510" s="170"/>
      <c r="AMA510" s="123"/>
      <c r="AMB510" s="123"/>
      <c r="AMC510" s="123"/>
      <c r="AMD510" s="123"/>
      <c r="AME510" s="123"/>
      <c r="AMF510" s="123"/>
    </row>
    <row r="511" spans="2:1020" s="122" customFormat="1" ht="15.75" customHeight="1">
      <c r="B511" s="170"/>
      <c r="AMA511" s="123"/>
      <c r="AMB511" s="123"/>
      <c r="AMC511" s="123"/>
      <c r="AMD511" s="123"/>
      <c r="AME511" s="123"/>
      <c r="AMF511" s="123"/>
    </row>
    <row r="512" spans="2:1020" s="122" customFormat="1" ht="15.75" customHeight="1">
      <c r="B512" s="170"/>
      <c r="AMA512" s="123"/>
      <c r="AMB512" s="123"/>
      <c r="AMC512" s="123"/>
      <c r="AMD512" s="123"/>
      <c r="AME512" s="123"/>
      <c r="AMF512" s="123"/>
    </row>
    <row r="513" spans="2:1020" s="122" customFormat="1" ht="15.75" customHeight="1">
      <c r="B513" s="170"/>
      <c r="AMA513" s="123"/>
      <c r="AMB513" s="123"/>
      <c r="AMC513" s="123"/>
      <c r="AMD513" s="123"/>
      <c r="AME513" s="123"/>
      <c r="AMF513" s="123"/>
    </row>
    <row r="514" spans="2:1020" s="122" customFormat="1" ht="15.75" customHeight="1">
      <c r="B514" s="170"/>
      <c r="AMA514" s="123"/>
      <c r="AMB514" s="123"/>
      <c r="AMC514" s="123"/>
      <c r="AMD514" s="123"/>
      <c r="AME514" s="123"/>
      <c r="AMF514" s="123"/>
    </row>
    <row r="515" spans="2:1020" s="122" customFormat="1" ht="15.75" customHeight="1">
      <c r="B515" s="170"/>
      <c r="AMA515" s="123"/>
      <c r="AMB515" s="123"/>
      <c r="AMC515" s="123"/>
      <c r="AMD515" s="123"/>
      <c r="AME515" s="123"/>
      <c r="AMF515" s="123"/>
    </row>
    <row r="516" spans="2:1020" s="122" customFormat="1" ht="15.75" customHeight="1">
      <c r="B516" s="170"/>
      <c r="AMA516" s="123"/>
      <c r="AMB516" s="123"/>
      <c r="AMC516" s="123"/>
      <c r="AMD516" s="123"/>
      <c r="AME516" s="123"/>
      <c r="AMF516" s="123"/>
    </row>
    <row r="517" spans="2:1020" s="122" customFormat="1" ht="15.75" customHeight="1">
      <c r="B517" s="170"/>
      <c r="AMA517" s="123"/>
      <c r="AMB517" s="123"/>
      <c r="AMC517" s="123"/>
      <c r="AMD517" s="123"/>
      <c r="AME517" s="123"/>
      <c r="AMF517" s="123"/>
    </row>
    <row r="518" spans="2:1020" s="122" customFormat="1" ht="15.75" customHeight="1">
      <c r="B518" s="170"/>
      <c r="AMA518" s="123"/>
      <c r="AMB518" s="123"/>
      <c r="AMC518" s="123"/>
      <c r="AMD518" s="123"/>
      <c r="AME518" s="123"/>
      <c r="AMF518" s="123"/>
    </row>
    <row r="519" spans="2:1020" s="122" customFormat="1" ht="15.75" customHeight="1">
      <c r="B519" s="170"/>
      <c r="AMA519" s="123"/>
      <c r="AMB519" s="123"/>
      <c r="AMC519" s="123"/>
      <c r="AMD519" s="123"/>
      <c r="AME519" s="123"/>
      <c r="AMF519" s="123"/>
    </row>
    <row r="520" spans="2:1020" s="122" customFormat="1" ht="15.75" customHeight="1">
      <c r="B520" s="170"/>
      <c r="AMA520" s="123"/>
      <c r="AMB520" s="123"/>
      <c r="AMC520" s="123"/>
      <c r="AMD520" s="123"/>
      <c r="AME520" s="123"/>
      <c r="AMF520" s="123"/>
    </row>
    <row r="521" spans="2:1020" s="122" customFormat="1" ht="15.75" customHeight="1">
      <c r="B521" s="170"/>
      <c r="AMA521" s="123"/>
      <c r="AMB521" s="123"/>
      <c r="AMC521" s="123"/>
      <c r="AMD521" s="123"/>
      <c r="AME521" s="123"/>
      <c r="AMF521" s="123"/>
    </row>
    <row r="522" spans="2:1020" s="122" customFormat="1" ht="15.75" customHeight="1">
      <c r="B522" s="170"/>
      <c r="AMA522" s="123"/>
      <c r="AMB522" s="123"/>
      <c r="AMC522" s="123"/>
      <c r="AMD522" s="123"/>
      <c r="AME522" s="123"/>
      <c r="AMF522" s="123"/>
    </row>
    <row r="523" spans="2:1020" s="122" customFormat="1" ht="15.75" customHeight="1">
      <c r="B523" s="170"/>
      <c r="AMA523" s="123"/>
      <c r="AMB523" s="123"/>
      <c r="AMC523" s="123"/>
      <c r="AMD523" s="123"/>
      <c r="AME523" s="123"/>
      <c r="AMF523" s="123"/>
    </row>
    <row r="524" spans="2:1020" s="122" customFormat="1" ht="15.75" customHeight="1">
      <c r="B524" s="170"/>
      <c r="AMA524" s="123"/>
      <c r="AMB524" s="123"/>
      <c r="AMC524" s="123"/>
      <c r="AMD524" s="123"/>
      <c r="AME524" s="123"/>
      <c r="AMF524" s="123"/>
    </row>
    <row r="525" spans="2:1020" s="122" customFormat="1" ht="15.75" customHeight="1">
      <c r="B525" s="170"/>
      <c r="AMA525" s="123"/>
      <c r="AMB525" s="123"/>
      <c r="AMC525" s="123"/>
      <c r="AMD525" s="123"/>
      <c r="AME525" s="123"/>
      <c r="AMF525" s="123"/>
    </row>
    <row r="526" spans="2:1020" s="122" customFormat="1" ht="15.75" customHeight="1">
      <c r="B526" s="170"/>
      <c r="AMA526" s="123"/>
      <c r="AMB526" s="123"/>
      <c r="AMC526" s="123"/>
      <c r="AMD526" s="123"/>
      <c r="AME526" s="123"/>
      <c r="AMF526" s="123"/>
    </row>
    <row r="527" spans="2:1020" s="122" customFormat="1" ht="15.75" customHeight="1">
      <c r="B527" s="170"/>
      <c r="AMA527" s="123"/>
      <c r="AMB527" s="123"/>
      <c r="AMC527" s="123"/>
      <c r="AMD527" s="123"/>
      <c r="AME527" s="123"/>
      <c r="AMF527" s="123"/>
    </row>
    <row r="528" spans="2:1020" s="122" customFormat="1" ht="15.75" customHeight="1">
      <c r="B528" s="170"/>
      <c r="AMA528" s="123"/>
      <c r="AMB528" s="123"/>
      <c r="AMC528" s="123"/>
      <c r="AMD528" s="123"/>
      <c r="AME528" s="123"/>
      <c r="AMF528" s="123"/>
    </row>
    <row r="529" spans="2:1020" s="122" customFormat="1" ht="15.75" customHeight="1">
      <c r="B529" s="170"/>
      <c r="AMA529" s="123"/>
      <c r="AMB529" s="123"/>
      <c r="AMC529" s="123"/>
      <c r="AMD529" s="123"/>
      <c r="AME529" s="123"/>
      <c r="AMF529" s="123"/>
    </row>
    <row r="530" spans="2:1020" s="122" customFormat="1" ht="15.75" customHeight="1">
      <c r="B530" s="170"/>
      <c r="AMA530" s="123"/>
      <c r="AMB530" s="123"/>
      <c r="AMC530" s="123"/>
      <c r="AMD530" s="123"/>
      <c r="AME530" s="123"/>
      <c r="AMF530" s="123"/>
    </row>
    <row r="531" spans="2:1020" s="122" customFormat="1" ht="15.75" customHeight="1">
      <c r="B531" s="170"/>
      <c r="AMA531" s="123"/>
      <c r="AMB531" s="123"/>
      <c r="AMC531" s="123"/>
      <c r="AMD531" s="123"/>
      <c r="AME531" s="123"/>
      <c r="AMF531" s="123"/>
    </row>
    <row r="532" spans="2:1020" s="122" customFormat="1" ht="15.75" customHeight="1">
      <c r="B532" s="170"/>
      <c r="AMA532" s="123"/>
      <c r="AMB532" s="123"/>
      <c r="AMC532" s="123"/>
      <c r="AMD532" s="123"/>
      <c r="AME532" s="123"/>
      <c r="AMF532" s="123"/>
    </row>
    <row r="533" spans="2:1020" s="122" customFormat="1" ht="15.75" customHeight="1">
      <c r="B533" s="170"/>
      <c r="AMA533" s="123"/>
      <c r="AMB533" s="123"/>
      <c r="AMC533" s="123"/>
      <c r="AMD533" s="123"/>
      <c r="AME533" s="123"/>
      <c r="AMF533" s="123"/>
    </row>
    <row r="534" spans="2:1020" s="122" customFormat="1" ht="15.75" customHeight="1">
      <c r="B534" s="170"/>
      <c r="AMA534" s="123"/>
      <c r="AMB534" s="123"/>
      <c r="AMC534" s="123"/>
      <c r="AMD534" s="123"/>
      <c r="AME534" s="123"/>
      <c r="AMF534" s="123"/>
    </row>
    <row r="535" spans="2:1020" s="122" customFormat="1" ht="15.75" customHeight="1">
      <c r="B535" s="170"/>
      <c r="AMA535" s="123"/>
      <c r="AMB535" s="123"/>
      <c r="AMC535" s="123"/>
      <c r="AMD535" s="123"/>
      <c r="AME535" s="123"/>
      <c r="AMF535" s="123"/>
    </row>
    <row r="536" spans="2:1020" s="122" customFormat="1" ht="15.75" customHeight="1">
      <c r="B536" s="170"/>
      <c r="AMA536" s="123"/>
      <c r="AMB536" s="123"/>
      <c r="AMC536" s="123"/>
      <c r="AMD536" s="123"/>
      <c r="AME536" s="123"/>
      <c r="AMF536" s="123"/>
    </row>
    <row r="537" spans="2:1020" s="122" customFormat="1" ht="15.75" customHeight="1">
      <c r="B537" s="170"/>
      <c r="AMA537" s="123"/>
      <c r="AMB537" s="123"/>
      <c r="AMC537" s="123"/>
      <c r="AMD537" s="123"/>
      <c r="AME537" s="123"/>
      <c r="AMF537" s="123"/>
    </row>
    <row r="538" spans="2:1020" s="122" customFormat="1" ht="15.75" customHeight="1">
      <c r="B538" s="170"/>
      <c r="AMA538" s="123"/>
      <c r="AMB538" s="123"/>
      <c r="AMC538" s="123"/>
      <c r="AMD538" s="123"/>
      <c r="AME538" s="123"/>
      <c r="AMF538" s="123"/>
    </row>
    <row r="539" spans="2:1020" s="122" customFormat="1" ht="15.75" customHeight="1">
      <c r="B539" s="170"/>
      <c r="AMA539" s="123"/>
      <c r="AMB539" s="123"/>
      <c r="AMC539" s="123"/>
      <c r="AMD539" s="123"/>
      <c r="AME539" s="123"/>
      <c r="AMF539" s="123"/>
    </row>
    <row r="540" spans="2:1020" s="122" customFormat="1" ht="15.75" customHeight="1">
      <c r="B540" s="170"/>
      <c r="AMA540" s="123"/>
      <c r="AMB540" s="123"/>
      <c r="AMC540" s="123"/>
      <c r="AMD540" s="123"/>
      <c r="AME540" s="123"/>
      <c r="AMF540" s="123"/>
    </row>
    <row r="541" spans="2:1020" s="122" customFormat="1" ht="15.75" customHeight="1">
      <c r="B541" s="170"/>
      <c r="AMA541" s="123"/>
      <c r="AMB541" s="123"/>
      <c r="AMC541" s="123"/>
      <c r="AMD541" s="123"/>
      <c r="AME541" s="123"/>
      <c r="AMF541" s="123"/>
    </row>
    <row r="542" spans="2:1020" s="122" customFormat="1" ht="15.75" customHeight="1">
      <c r="B542" s="170"/>
      <c r="AMA542" s="123"/>
      <c r="AMB542" s="123"/>
      <c r="AMC542" s="123"/>
      <c r="AMD542" s="123"/>
      <c r="AME542" s="123"/>
      <c r="AMF542" s="123"/>
    </row>
    <row r="543" spans="2:1020" s="122" customFormat="1" ht="15.75" customHeight="1">
      <c r="B543" s="170"/>
      <c r="AMA543" s="123"/>
      <c r="AMB543" s="123"/>
      <c r="AMC543" s="123"/>
      <c r="AMD543" s="123"/>
      <c r="AME543" s="123"/>
      <c r="AMF543" s="123"/>
    </row>
    <row r="544" spans="2:1020" s="122" customFormat="1" ht="15.75" customHeight="1">
      <c r="B544" s="170"/>
      <c r="AMA544" s="123"/>
      <c r="AMB544" s="123"/>
      <c r="AMC544" s="123"/>
      <c r="AMD544" s="123"/>
      <c r="AME544" s="123"/>
      <c r="AMF544" s="123"/>
    </row>
    <row r="545" spans="2:1020" s="122" customFormat="1" ht="15.75" customHeight="1">
      <c r="B545" s="170"/>
      <c r="AMA545" s="123"/>
      <c r="AMB545" s="123"/>
      <c r="AMC545" s="123"/>
      <c r="AMD545" s="123"/>
      <c r="AME545" s="123"/>
      <c r="AMF545" s="123"/>
    </row>
    <row r="546" spans="2:1020" s="122" customFormat="1" ht="15.75" customHeight="1">
      <c r="B546" s="170"/>
      <c r="AMA546" s="123"/>
      <c r="AMB546" s="123"/>
      <c r="AMC546" s="123"/>
      <c r="AMD546" s="123"/>
      <c r="AME546" s="123"/>
      <c r="AMF546" s="123"/>
    </row>
    <row r="547" spans="2:1020" s="122" customFormat="1" ht="15.75" customHeight="1">
      <c r="B547" s="170"/>
      <c r="AMA547" s="123"/>
      <c r="AMB547" s="123"/>
      <c r="AMC547" s="123"/>
      <c r="AMD547" s="123"/>
      <c r="AME547" s="123"/>
      <c r="AMF547" s="123"/>
    </row>
    <row r="548" spans="2:1020" s="122" customFormat="1" ht="15.75" customHeight="1">
      <c r="B548" s="170"/>
      <c r="AMA548" s="123"/>
      <c r="AMB548" s="123"/>
      <c r="AMC548" s="123"/>
      <c r="AMD548" s="123"/>
      <c r="AME548" s="123"/>
      <c r="AMF548" s="123"/>
    </row>
    <row r="549" spans="2:1020" s="122" customFormat="1" ht="15.75" customHeight="1">
      <c r="B549" s="170"/>
      <c r="AMA549" s="123"/>
      <c r="AMB549" s="123"/>
      <c r="AMC549" s="123"/>
      <c r="AMD549" s="123"/>
      <c r="AME549" s="123"/>
      <c r="AMF549" s="123"/>
    </row>
    <row r="550" spans="2:1020" s="122" customFormat="1" ht="15.75" customHeight="1">
      <c r="B550" s="170"/>
      <c r="AMA550" s="123"/>
      <c r="AMB550" s="123"/>
      <c r="AMC550" s="123"/>
      <c r="AMD550" s="123"/>
      <c r="AME550" s="123"/>
      <c r="AMF550" s="123"/>
    </row>
    <row r="551" spans="2:1020" s="122" customFormat="1" ht="15.75" customHeight="1">
      <c r="B551" s="170"/>
      <c r="AMA551" s="123"/>
      <c r="AMB551" s="123"/>
      <c r="AMC551" s="123"/>
      <c r="AMD551" s="123"/>
      <c r="AME551" s="123"/>
      <c r="AMF551" s="123"/>
    </row>
    <row r="552" spans="2:1020" s="122" customFormat="1" ht="15.75" customHeight="1">
      <c r="B552" s="170"/>
      <c r="AMA552" s="123"/>
      <c r="AMB552" s="123"/>
      <c r="AMC552" s="123"/>
      <c r="AMD552" s="123"/>
      <c r="AME552" s="123"/>
      <c r="AMF552" s="123"/>
    </row>
    <row r="553" spans="2:1020" s="122" customFormat="1" ht="15.75" customHeight="1">
      <c r="B553" s="170"/>
      <c r="AMA553" s="123"/>
      <c r="AMB553" s="123"/>
      <c r="AMC553" s="123"/>
      <c r="AMD553" s="123"/>
      <c r="AME553" s="123"/>
      <c r="AMF553" s="123"/>
    </row>
    <row r="554" spans="2:1020" s="122" customFormat="1" ht="15.75" customHeight="1">
      <c r="B554" s="170"/>
      <c r="AMA554" s="123"/>
      <c r="AMB554" s="123"/>
      <c r="AMC554" s="123"/>
      <c r="AMD554" s="123"/>
      <c r="AME554" s="123"/>
      <c r="AMF554" s="123"/>
    </row>
    <row r="555" spans="2:1020" s="122" customFormat="1" ht="15.75" customHeight="1">
      <c r="B555" s="170"/>
      <c r="AMA555" s="123"/>
      <c r="AMB555" s="123"/>
      <c r="AMC555" s="123"/>
      <c r="AMD555" s="123"/>
      <c r="AME555" s="123"/>
      <c r="AMF555" s="123"/>
    </row>
    <row r="556" spans="2:1020" s="122" customFormat="1" ht="15.75" customHeight="1">
      <c r="B556" s="170"/>
      <c r="AMA556" s="123"/>
      <c r="AMB556" s="123"/>
      <c r="AMC556" s="123"/>
      <c r="AMD556" s="123"/>
      <c r="AME556" s="123"/>
      <c r="AMF556" s="123"/>
    </row>
    <row r="557" spans="2:1020" s="122" customFormat="1" ht="15.75" customHeight="1">
      <c r="B557" s="170"/>
      <c r="AMA557" s="123"/>
      <c r="AMB557" s="123"/>
      <c r="AMC557" s="123"/>
      <c r="AMD557" s="123"/>
      <c r="AME557" s="123"/>
      <c r="AMF557" s="123"/>
    </row>
    <row r="558" spans="2:1020" s="122" customFormat="1" ht="15.75" customHeight="1">
      <c r="B558" s="170"/>
      <c r="AMA558" s="123"/>
      <c r="AMB558" s="123"/>
      <c r="AMC558" s="123"/>
      <c r="AMD558" s="123"/>
      <c r="AME558" s="123"/>
      <c r="AMF558" s="123"/>
    </row>
    <row r="559" spans="2:1020" s="122" customFormat="1" ht="15.75" customHeight="1">
      <c r="B559" s="170"/>
      <c r="AMA559" s="123"/>
      <c r="AMB559" s="123"/>
      <c r="AMC559" s="123"/>
      <c r="AMD559" s="123"/>
      <c r="AME559" s="123"/>
      <c r="AMF559" s="123"/>
    </row>
    <row r="560" spans="2:1020" s="122" customFormat="1" ht="15.75" customHeight="1">
      <c r="B560" s="170"/>
      <c r="AMA560" s="123"/>
      <c r="AMB560" s="123"/>
      <c r="AMC560" s="123"/>
      <c r="AMD560" s="123"/>
      <c r="AME560" s="123"/>
      <c r="AMF560" s="123"/>
    </row>
    <row r="561" spans="2:1020" s="122" customFormat="1" ht="15.75" customHeight="1">
      <c r="B561" s="170"/>
      <c r="AMA561" s="123"/>
      <c r="AMB561" s="123"/>
      <c r="AMC561" s="123"/>
      <c r="AMD561" s="123"/>
      <c r="AME561" s="123"/>
      <c r="AMF561" s="123"/>
    </row>
    <row r="562" spans="2:1020" s="122" customFormat="1" ht="15.75" customHeight="1">
      <c r="B562" s="170"/>
      <c r="AMA562" s="123"/>
      <c r="AMB562" s="123"/>
      <c r="AMC562" s="123"/>
      <c r="AMD562" s="123"/>
      <c r="AME562" s="123"/>
      <c r="AMF562" s="123"/>
    </row>
    <row r="563" spans="2:1020" s="122" customFormat="1" ht="15.75" customHeight="1">
      <c r="B563" s="170"/>
      <c r="AMA563" s="123"/>
      <c r="AMB563" s="123"/>
      <c r="AMC563" s="123"/>
      <c r="AMD563" s="123"/>
      <c r="AME563" s="123"/>
      <c r="AMF563" s="123"/>
    </row>
    <row r="564" spans="2:1020" s="122" customFormat="1" ht="15.75" customHeight="1">
      <c r="B564" s="170"/>
      <c r="AMA564" s="123"/>
      <c r="AMB564" s="123"/>
      <c r="AMC564" s="123"/>
      <c r="AMD564" s="123"/>
      <c r="AME564" s="123"/>
      <c r="AMF564" s="123"/>
    </row>
    <row r="565" spans="2:1020" s="122" customFormat="1" ht="15.75" customHeight="1">
      <c r="B565" s="170"/>
      <c r="AMA565" s="123"/>
      <c r="AMB565" s="123"/>
      <c r="AMC565" s="123"/>
      <c r="AMD565" s="123"/>
      <c r="AME565" s="123"/>
      <c r="AMF565" s="123"/>
    </row>
    <row r="566" spans="2:1020" s="122" customFormat="1" ht="15.75" customHeight="1">
      <c r="B566" s="170"/>
      <c r="AMA566" s="123"/>
      <c r="AMB566" s="123"/>
      <c r="AMC566" s="123"/>
      <c r="AMD566" s="123"/>
      <c r="AME566" s="123"/>
      <c r="AMF566" s="123"/>
    </row>
    <row r="567" spans="2:1020" s="122" customFormat="1" ht="15.75" customHeight="1">
      <c r="B567" s="170"/>
      <c r="AMA567" s="123"/>
      <c r="AMB567" s="123"/>
      <c r="AMC567" s="123"/>
      <c r="AMD567" s="123"/>
      <c r="AME567" s="123"/>
      <c r="AMF567" s="123"/>
    </row>
    <row r="568" spans="2:1020" s="122" customFormat="1" ht="15.75" customHeight="1">
      <c r="B568" s="170"/>
      <c r="AMA568" s="123"/>
      <c r="AMB568" s="123"/>
      <c r="AMC568" s="123"/>
      <c r="AMD568" s="123"/>
      <c r="AME568" s="123"/>
      <c r="AMF568" s="123"/>
    </row>
    <row r="569" spans="2:1020" s="122" customFormat="1" ht="15.75" customHeight="1">
      <c r="B569" s="170"/>
      <c r="AMA569" s="123"/>
      <c r="AMB569" s="123"/>
      <c r="AMC569" s="123"/>
      <c r="AMD569" s="123"/>
      <c r="AME569" s="123"/>
      <c r="AMF569" s="123"/>
    </row>
    <row r="570" spans="2:1020" s="122" customFormat="1" ht="15.75" customHeight="1">
      <c r="B570" s="170"/>
      <c r="AMA570" s="123"/>
      <c r="AMB570" s="123"/>
      <c r="AMC570" s="123"/>
      <c r="AMD570" s="123"/>
      <c r="AME570" s="123"/>
      <c r="AMF570" s="123"/>
    </row>
    <row r="571" spans="2:1020" s="122" customFormat="1" ht="15.75" customHeight="1">
      <c r="B571" s="170"/>
      <c r="AMA571" s="123"/>
      <c r="AMB571" s="123"/>
      <c r="AMC571" s="123"/>
      <c r="AMD571" s="123"/>
      <c r="AME571" s="123"/>
      <c r="AMF571" s="123"/>
    </row>
    <row r="572" spans="2:1020" s="122" customFormat="1" ht="15.75" customHeight="1">
      <c r="B572" s="170"/>
      <c r="AMA572" s="123"/>
      <c r="AMB572" s="123"/>
      <c r="AMC572" s="123"/>
      <c r="AMD572" s="123"/>
      <c r="AME572" s="123"/>
      <c r="AMF572" s="123"/>
    </row>
    <row r="573" spans="2:1020" s="122" customFormat="1" ht="15.75" customHeight="1">
      <c r="B573" s="170"/>
      <c r="AMA573" s="123"/>
      <c r="AMB573" s="123"/>
      <c r="AMC573" s="123"/>
      <c r="AMD573" s="123"/>
      <c r="AME573" s="123"/>
      <c r="AMF573" s="123"/>
    </row>
    <row r="574" spans="2:1020" s="122" customFormat="1" ht="15.75" customHeight="1">
      <c r="B574" s="170"/>
      <c r="AMA574" s="123"/>
      <c r="AMB574" s="123"/>
      <c r="AMC574" s="123"/>
      <c r="AMD574" s="123"/>
      <c r="AME574" s="123"/>
      <c r="AMF574" s="123"/>
    </row>
    <row r="575" spans="2:1020" s="122" customFormat="1" ht="15.75" customHeight="1">
      <c r="B575" s="170"/>
      <c r="AMA575" s="123"/>
      <c r="AMB575" s="123"/>
      <c r="AMC575" s="123"/>
      <c r="AMD575" s="123"/>
      <c r="AME575" s="123"/>
      <c r="AMF575" s="123"/>
    </row>
    <row r="576" spans="2:1020" s="122" customFormat="1" ht="15.75" customHeight="1">
      <c r="B576" s="170"/>
      <c r="AMA576" s="123"/>
      <c r="AMB576" s="123"/>
      <c r="AMC576" s="123"/>
      <c r="AMD576" s="123"/>
      <c r="AME576" s="123"/>
      <c r="AMF576" s="123"/>
    </row>
    <row r="577" spans="2:1020" s="122" customFormat="1" ht="15.75" customHeight="1">
      <c r="B577" s="170"/>
      <c r="AMA577" s="123"/>
      <c r="AMB577" s="123"/>
      <c r="AMC577" s="123"/>
      <c r="AMD577" s="123"/>
      <c r="AME577" s="123"/>
      <c r="AMF577" s="123"/>
    </row>
    <row r="578" spans="2:1020" s="122" customFormat="1" ht="15.75" customHeight="1">
      <c r="B578" s="170"/>
      <c r="AMA578" s="123"/>
      <c r="AMB578" s="123"/>
      <c r="AMC578" s="123"/>
      <c r="AMD578" s="123"/>
      <c r="AME578" s="123"/>
      <c r="AMF578" s="123"/>
    </row>
    <row r="579" spans="2:1020" s="122" customFormat="1" ht="15.75" customHeight="1">
      <c r="B579" s="170"/>
      <c r="AMA579" s="123"/>
      <c r="AMB579" s="123"/>
      <c r="AMC579" s="123"/>
      <c r="AMD579" s="123"/>
      <c r="AME579" s="123"/>
      <c r="AMF579" s="123"/>
    </row>
    <row r="580" spans="2:1020" s="122" customFormat="1" ht="15.75" customHeight="1">
      <c r="B580" s="170"/>
      <c r="AMA580" s="123"/>
      <c r="AMB580" s="123"/>
      <c r="AMC580" s="123"/>
      <c r="AMD580" s="123"/>
      <c r="AME580" s="123"/>
      <c r="AMF580" s="123"/>
    </row>
    <row r="581" spans="2:1020" s="122" customFormat="1" ht="15.75" customHeight="1">
      <c r="B581" s="170"/>
      <c r="AMA581" s="123"/>
      <c r="AMB581" s="123"/>
      <c r="AMC581" s="123"/>
      <c r="AMD581" s="123"/>
      <c r="AME581" s="123"/>
      <c r="AMF581" s="123"/>
    </row>
    <row r="582" spans="2:1020" s="122" customFormat="1" ht="15.75" customHeight="1">
      <c r="B582" s="170"/>
      <c r="AMA582" s="123"/>
      <c r="AMB582" s="123"/>
      <c r="AMC582" s="123"/>
      <c r="AMD582" s="123"/>
      <c r="AME582" s="123"/>
      <c r="AMF582" s="123"/>
    </row>
    <row r="583" spans="2:1020" s="122" customFormat="1" ht="15.75" customHeight="1">
      <c r="B583" s="170"/>
      <c r="AMA583" s="123"/>
      <c r="AMB583" s="123"/>
      <c r="AMC583" s="123"/>
      <c r="AMD583" s="123"/>
      <c r="AME583" s="123"/>
      <c r="AMF583" s="123"/>
    </row>
    <row r="584" spans="2:1020" s="122" customFormat="1" ht="15.75" customHeight="1">
      <c r="B584" s="170"/>
      <c r="AMA584" s="123"/>
      <c r="AMB584" s="123"/>
      <c r="AMC584" s="123"/>
      <c r="AMD584" s="123"/>
      <c r="AME584" s="123"/>
      <c r="AMF584" s="123"/>
    </row>
    <row r="585" spans="2:1020" s="122" customFormat="1" ht="15.75" customHeight="1">
      <c r="B585" s="170"/>
      <c r="AMA585" s="123"/>
      <c r="AMB585" s="123"/>
      <c r="AMC585" s="123"/>
      <c r="AMD585" s="123"/>
      <c r="AME585" s="123"/>
      <c r="AMF585" s="123"/>
    </row>
    <row r="586" spans="2:1020" s="122" customFormat="1" ht="15.75" customHeight="1">
      <c r="B586" s="170"/>
      <c r="AMA586" s="123"/>
      <c r="AMB586" s="123"/>
      <c r="AMC586" s="123"/>
      <c r="AMD586" s="123"/>
      <c r="AME586" s="123"/>
      <c r="AMF586" s="123"/>
    </row>
    <row r="587" spans="2:1020" s="122" customFormat="1" ht="15.75" customHeight="1">
      <c r="B587" s="170"/>
      <c r="AMA587" s="123"/>
      <c r="AMB587" s="123"/>
      <c r="AMC587" s="123"/>
      <c r="AMD587" s="123"/>
      <c r="AME587" s="123"/>
      <c r="AMF587" s="123"/>
    </row>
    <row r="588" spans="2:1020" s="122" customFormat="1" ht="15.75" customHeight="1">
      <c r="B588" s="170"/>
      <c r="AMA588" s="123"/>
      <c r="AMB588" s="123"/>
      <c r="AMC588" s="123"/>
      <c r="AMD588" s="123"/>
      <c r="AME588" s="123"/>
      <c r="AMF588" s="123"/>
    </row>
    <row r="589" spans="2:1020" s="122" customFormat="1" ht="15.75" customHeight="1">
      <c r="B589" s="170"/>
      <c r="AMA589" s="123"/>
      <c r="AMB589" s="123"/>
      <c r="AMC589" s="123"/>
      <c r="AMD589" s="123"/>
      <c r="AME589" s="123"/>
      <c r="AMF589" s="123"/>
    </row>
    <row r="590" spans="2:1020" s="122" customFormat="1" ht="15.75" customHeight="1">
      <c r="B590" s="170"/>
      <c r="AMA590" s="123"/>
      <c r="AMB590" s="123"/>
      <c r="AMC590" s="123"/>
      <c r="AMD590" s="123"/>
      <c r="AME590" s="123"/>
      <c r="AMF590" s="123"/>
    </row>
    <row r="591" spans="2:1020" s="122" customFormat="1" ht="15.75" customHeight="1">
      <c r="B591" s="170"/>
      <c r="AMA591" s="123"/>
      <c r="AMB591" s="123"/>
      <c r="AMC591" s="123"/>
      <c r="AMD591" s="123"/>
      <c r="AME591" s="123"/>
      <c r="AMF591" s="123"/>
    </row>
    <row r="592" spans="2:1020" s="122" customFormat="1" ht="15.75" customHeight="1">
      <c r="B592" s="170"/>
      <c r="AMA592" s="123"/>
      <c r="AMB592" s="123"/>
      <c r="AMC592" s="123"/>
      <c r="AMD592" s="123"/>
      <c r="AME592" s="123"/>
      <c r="AMF592" s="123"/>
    </row>
    <row r="593" spans="2:1020" s="122" customFormat="1" ht="15.75" customHeight="1">
      <c r="B593" s="170"/>
      <c r="AMA593" s="123"/>
      <c r="AMB593" s="123"/>
      <c r="AMC593" s="123"/>
      <c r="AMD593" s="123"/>
      <c r="AME593" s="123"/>
      <c r="AMF593" s="123"/>
    </row>
    <row r="594" spans="2:1020" s="122" customFormat="1" ht="15.75" customHeight="1">
      <c r="B594" s="170"/>
      <c r="AMA594" s="123"/>
      <c r="AMB594" s="123"/>
      <c r="AMC594" s="123"/>
      <c r="AMD594" s="123"/>
      <c r="AME594" s="123"/>
      <c r="AMF594" s="123"/>
    </row>
    <row r="595" spans="2:1020" s="122" customFormat="1" ht="15.75" customHeight="1">
      <c r="B595" s="170"/>
      <c r="AMA595" s="123"/>
      <c r="AMB595" s="123"/>
      <c r="AMC595" s="123"/>
      <c r="AMD595" s="123"/>
      <c r="AME595" s="123"/>
      <c r="AMF595" s="123"/>
    </row>
    <row r="596" spans="2:1020" s="122" customFormat="1" ht="15.75" customHeight="1">
      <c r="B596" s="170"/>
      <c r="AMA596" s="123"/>
      <c r="AMB596" s="123"/>
      <c r="AMC596" s="123"/>
      <c r="AMD596" s="123"/>
      <c r="AME596" s="123"/>
      <c r="AMF596" s="123"/>
    </row>
    <row r="597" spans="2:1020" s="122" customFormat="1" ht="15.75" customHeight="1">
      <c r="B597" s="170"/>
      <c r="AMA597" s="123"/>
      <c r="AMB597" s="123"/>
      <c r="AMC597" s="123"/>
      <c r="AMD597" s="123"/>
      <c r="AME597" s="123"/>
      <c r="AMF597" s="123"/>
    </row>
    <row r="598" spans="2:1020" s="122" customFormat="1" ht="15.75" customHeight="1">
      <c r="B598" s="170"/>
      <c r="AMA598" s="123"/>
      <c r="AMB598" s="123"/>
      <c r="AMC598" s="123"/>
      <c r="AMD598" s="123"/>
      <c r="AME598" s="123"/>
      <c r="AMF598" s="123"/>
    </row>
    <row r="599" spans="2:1020" s="122" customFormat="1" ht="15.75" customHeight="1">
      <c r="B599" s="170"/>
      <c r="AMA599" s="123"/>
      <c r="AMB599" s="123"/>
      <c r="AMC599" s="123"/>
      <c r="AMD599" s="123"/>
      <c r="AME599" s="123"/>
      <c r="AMF599" s="123"/>
    </row>
    <row r="600" spans="2:1020" s="122" customFormat="1" ht="15.75" customHeight="1">
      <c r="B600" s="170"/>
      <c r="AMA600" s="123"/>
      <c r="AMB600" s="123"/>
      <c r="AMC600" s="123"/>
      <c r="AMD600" s="123"/>
      <c r="AME600" s="123"/>
      <c r="AMF600" s="123"/>
    </row>
    <row r="601" spans="2:1020" s="122" customFormat="1" ht="15.75" customHeight="1">
      <c r="B601" s="170"/>
      <c r="AMA601" s="123"/>
      <c r="AMB601" s="123"/>
      <c r="AMC601" s="123"/>
      <c r="AMD601" s="123"/>
      <c r="AME601" s="123"/>
      <c r="AMF601" s="123"/>
    </row>
    <row r="602" spans="2:1020" s="122" customFormat="1" ht="15.75" customHeight="1">
      <c r="B602" s="170"/>
      <c r="AMA602" s="123"/>
      <c r="AMB602" s="123"/>
      <c r="AMC602" s="123"/>
      <c r="AMD602" s="123"/>
      <c r="AME602" s="123"/>
      <c r="AMF602" s="123"/>
    </row>
    <row r="603" spans="2:1020" s="122" customFormat="1" ht="15.75" customHeight="1">
      <c r="B603" s="170"/>
      <c r="AMA603" s="123"/>
      <c r="AMB603" s="123"/>
      <c r="AMC603" s="123"/>
      <c r="AMD603" s="123"/>
      <c r="AME603" s="123"/>
      <c r="AMF603" s="123"/>
    </row>
    <row r="604" spans="2:1020" s="122" customFormat="1" ht="15.75" customHeight="1">
      <c r="B604" s="170"/>
      <c r="AMA604" s="123"/>
      <c r="AMB604" s="123"/>
      <c r="AMC604" s="123"/>
      <c r="AMD604" s="123"/>
      <c r="AME604" s="123"/>
      <c r="AMF604" s="123"/>
    </row>
    <row r="605" spans="2:1020" s="122" customFormat="1" ht="15.75" customHeight="1">
      <c r="B605" s="170"/>
      <c r="AMA605" s="123"/>
      <c r="AMB605" s="123"/>
      <c r="AMC605" s="123"/>
      <c r="AMD605" s="123"/>
      <c r="AME605" s="123"/>
      <c r="AMF605" s="123"/>
    </row>
    <row r="606" spans="2:1020" s="122" customFormat="1" ht="15.75" customHeight="1">
      <c r="B606" s="170"/>
      <c r="AMA606" s="123"/>
      <c r="AMB606" s="123"/>
      <c r="AMC606" s="123"/>
      <c r="AMD606" s="123"/>
      <c r="AME606" s="123"/>
      <c r="AMF606" s="123"/>
    </row>
    <row r="607" spans="2:1020" s="122" customFormat="1" ht="15.75" customHeight="1">
      <c r="B607" s="170"/>
      <c r="AMA607" s="123"/>
      <c r="AMB607" s="123"/>
      <c r="AMC607" s="123"/>
      <c r="AMD607" s="123"/>
      <c r="AME607" s="123"/>
      <c r="AMF607" s="123"/>
    </row>
    <row r="608" spans="2:1020" s="122" customFormat="1" ht="15.75" customHeight="1">
      <c r="B608" s="170"/>
      <c r="AMA608" s="123"/>
      <c r="AMB608" s="123"/>
      <c r="AMC608" s="123"/>
      <c r="AMD608" s="123"/>
      <c r="AME608" s="123"/>
      <c r="AMF608" s="123"/>
    </row>
    <row r="609" spans="2:1020" s="122" customFormat="1" ht="15.75" customHeight="1">
      <c r="B609" s="170"/>
      <c r="AMA609" s="123"/>
      <c r="AMB609" s="123"/>
      <c r="AMC609" s="123"/>
      <c r="AMD609" s="123"/>
      <c r="AME609" s="123"/>
      <c r="AMF609" s="123"/>
    </row>
    <row r="610" spans="2:1020" s="122" customFormat="1" ht="15.75" customHeight="1">
      <c r="B610" s="170"/>
      <c r="AMA610" s="123"/>
      <c r="AMB610" s="123"/>
      <c r="AMC610" s="123"/>
      <c r="AMD610" s="123"/>
      <c r="AME610" s="123"/>
      <c r="AMF610" s="123"/>
    </row>
    <row r="611" spans="2:1020" s="122" customFormat="1" ht="15.75" customHeight="1">
      <c r="B611" s="170"/>
      <c r="AMA611" s="123"/>
      <c r="AMB611" s="123"/>
      <c r="AMC611" s="123"/>
      <c r="AMD611" s="123"/>
      <c r="AME611" s="123"/>
      <c r="AMF611" s="123"/>
    </row>
    <row r="612" spans="2:1020" s="122" customFormat="1" ht="15.75" customHeight="1">
      <c r="B612" s="170"/>
      <c r="AMA612" s="123"/>
      <c r="AMB612" s="123"/>
      <c r="AMC612" s="123"/>
      <c r="AMD612" s="123"/>
      <c r="AME612" s="123"/>
      <c r="AMF612" s="123"/>
    </row>
    <row r="613" spans="2:1020" s="122" customFormat="1" ht="15.75" customHeight="1">
      <c r="B613" s="170"/>
      <c r="AMA613" s="123"/>
      <c r="AMB613" s="123"/>
      <c r="AMC613" s="123"/>
      <c r="AMD613" s="123"/>
      <c r="AME613" s="123"/>
      <c r="AMF613" s="123"/>
    </row>
    <row r="614" spans="2:1020" s="122" customFormat="1" ht="15.75" customHeight="1">
      <c r="B614" s="170"/>
      <c r="AMA614" s="123"/>
      <c r="AMB614" s="123"/>
      <c r="AMC614" s="123"/>
      <c r="AMD614" s="123"/>
      <c r="AME614" s="123"/>
      <c r="AMF614" s="123"/>
    </row>
    <row r="615" spans="2:1020" s="122" customFormat="1" ht="15.75" customHeight="1">
      <c r="B615" s="170"/>
      <c r="AMA615" s="123"/>
      <c r="AMB615" s="123"/>
      <c r="AMC615" s="123"/>
      <c r="AMD615" s="123"/>
      <c r="AME615" s="123"/>
      <c r="AMF615" s="123"/>
    </row>
    <row r="616" spans="2:1020" s="122" customFormat="1" ht="15.75" customHeight="1">
      <c r="B616" s="170"/>
      <c r="AMA616" s="123"/>
      <c r="AMB616" s="123"/>
      <c r="AMC616" s="123"/>
      <c r="AMD616" s="123"/>
      <c r="AME616" s="123"/>
      <c r="AMF616" s="123"/>
    </row>
    <row r="617" spans="2:1020" s="122" customFormat="1" ht="15.75" customHeight="1">
      <c r="B617" s="170"/>
      <c r="AMA617" s="123"/>
      <c r="AMB617" s="123"/>
      <c r="AMC617" s="123"/>
      <c r="AMD617" s="123"/>
      <c r="AME617" s="123"/>
      <c r="AMF617" s="123"/>
    </row>
    <row r="618" spans="2:1020" s="122" customFormat="1" ht="15.75" customHeight="1">
      <c r="B618" s="170"/>
      <c r="AMA618" s="123"/>
      <c r="AMB618" s="123"/>
      <c r="AMC618" s="123"/>
      <c r="AMD618" s="123"/>
      <c r="AME618" s="123"/>
      <c r="AMF618" s="123"/>
    </row>
    <row r="619" spans="2:1020" s="122" customFormat="1" ht="15.75" customHeight="1">
      <c r="B619" s="170"/>
      <c r="AMA619" s="123"/>
      <c r="AMB619" s="123"/>
      <c r="AMC619" s="123"/>
      <c r="AMD619" s="123"/>
      <c r="AME619" s="123"/>
      <c r="AMF619" s="123"/>
    </row>
    <row r="620" spans="2:1020" s="122" customFormat="1" ht="15.75" customHeight="1">
      <c r="B620" s="170"/>
      <c r="AMA620" s="123"/>
      <c r="AMB620" s="123"/>
      <c r="AMC620" s="123"/>
      <c r="AMD620" s="123"/>
      <c r="AME620" s="123"/>
      <c r="AMF620" s="123"/>
    </row>
    <row r="621" spans="2:1020" s="122" customFormat="1" ht="15.75" customHeight="1">
      <c r="B621" s="170"/>
      <c r="AMA621" s="123"/>
      <c r="AMB621" s="123"/>
      <c r="AMC621" s="123"/>
      <c r="AMD621" s="123"/>
      <c r="AME621" s="123"/>
      <c r="AMF621" s="123"/>
    </row>
    <row r="622" spans="2:1020" s="122" customFormat="1" ht="15.75" customHeight="1">
      <c r="B622" s="170"/>
      <c r="AMA622" s="123"/>
      <c r="AMB622" s="123"/>
      <c r="AMC622" s="123"/>
      <c r="AMD622" s="123"/>
      <c r="AME622" s="123"/>
      <c r="AMF622" s="123"/>
    </row>
    <row r="623" spans="2:1020" s="122" customFormat="1" ht="15.75" customHeight="1">
      <c r="B623" s="170"/>
      <c r="AMA623" s="123"/>
      <c r="AMB623" s="123"/>
      <c r="AMC623" s="123"/>
      <c r="AMD623" s="123"/>
      <c r="AME623" s="123"/>
      <c r="AMF623" s="123"/>
    </row>
    <row r="624" spans="2:1020" s="122" customFormat="1" ht="15.75" customHeight="1">
      <c r="B624" s="170"/>
      <c r="AMA624" s="123"/>
      <c r="AMB624" s="123"/>
      <c r="AMC624" s="123"/>
      <c r="AMD624" s="123"/>
      <c r="AME624" s="123"/>
      <c r="AMF624" s="123"/>
    </row>
    <row r="625" spans="2:1020" s="122" customFormat="1" ht="15.75" customHeight="1">
      <c r="B625" s="170"/>
      <c r="AMA625" s="123"/>
      <c r="AMB625" s="123"/>
      <c r="AMC625" s="123"/>
      <c r="AMD625" s="123"/>
      <c r="AME625" s="123"/>
      <c r="AMF625" s="123"/>
    </row>
    <row r="626" spans="2:1020" s="122" customFormat="1" ht="15.75" customHeight="1">
      <c r="B626" s="170"/>
      <c r="AMA626" s="123"/>
      <c r="AMB626" s="123"/>
      <c r="AMC626" s="123"/>
      <c r="AMD626" s="123"/>
      <c r="AME626" s="123"/>
      <c r="AMF626" s="123"/>
    </row>
    <row r="627" spans="2:1020" s="122" customFormat="1" ht="15.75" customHeight="1">
      <c r="B627" s="170"/>
      <c r="AMA627" s="123"/>
      <c r="AMB627" s="123"/>
      <c r="AMC627" s="123"/>
      <c r="AMD627" s="123"/>
      <c r="AME627" s="123"/>
      <c r="AMF627" s="123"/>
    </row>
    <row r="628" spans="2:1020" s="122" customFormat="1" ht="15.75" customHeight="1">
      <c r="B628" s="170"/>
      <c r="AMA628" s="123"/>
      <c r="AMB628" s="123"/>
      <c r="AMC628" s="123"/>
      <c r="AMD628" s="123"/>
      <c r="AME628" s="123"/>
      <c r="AMF628" s="123"/>
    </row>
    <row r="629" spans="2:1020" s="122" customFormat="1" ht="15.75" customHeight="1">
      <c r="B629" s="170"/>
      <c r="AMA629" s="123"/>
      <c r="AMB629" s="123"/>
      <c r="AMC629" s="123"/>
      <c r="AMD629" s="123"/>
      <c r="AME629" s="123"/>
      <c r="AMF629" s="123"/>
    </row>
    <row r="630" spans="2:1020" s="122" customFormat="1" ht="15.75" customHeight="1">
      <c r="B630" s="170"/>
      <c r="AMA630" s="123"/>
      <c r="AMB630" s="123"/>
      <c r="AMC630" s="123"/>
      <c r="AMD630" s="123"/>
      <c r="AME630" s="123"/>
      <c r="AMF630" s="123"/>
    </row>
    <row r="631" spans="2:1020" s="122" customFormat="1" ht="15.75" customHeight="1">
      <c r="B631" s="170"/>
      <c r="AMA631" s="123"/>
      <c r="AMB631" s="123"/>
      <c r="AMC631" s="123"/>
      <c r="AMD631" s="123"/>
      <c r="AME631" s="123"/>
      <c r="AMF631" s="123"/>
    </row>
    <row r="632" spans="2:1020" s="122" customFormat="1" ht="15.75" customHeight="1">
      <c r="B632" s="170"/>
      <c r="AMA632" s="123"/>
      <c r="AMB632" s="123"/>
      <c r="AMC632" s="123"/>
      <c r="AMD632" s="123"/>
      <c r="AME632" s="123"/>
      <c r="AMF632" s="123"/>
    </row>
    <row r="633" spans="2:1020" s="122" customFormat="1" ht="15.75" customHeight="1">
      <c r="B633" s="170"/>
      <c r="AMA633" s="123"/>
      <c r="AMB633" s="123"/>
      <c r="AMC633" s="123"/>
      <c r="AMD633" s="123"/>
      <c r="AME633" s="123"/>
      <c r="AMF633" s="123"/>
    </row>
    <row r="634" spans="2:1020" s="122" customFormat="1" ht="15.75" customHeight="1">
      <c r="B634" s="170"/>
      <c r="AMA634" s="123"/>
      <c r="AMB634" s="123"/>
      <c r="AMC634" s="123"/>
      <c r="AMD634" s="123"/>
      <c r="AME634" s="123"/>
      <c r="AMF634" s="123"/>
    </row>
    <row r="635" spans="2:1020" s="122" customFormat="1" ht="15.75" customHeight="1">
      <c r="B635" s="170"/>
      <c r="AMA635" s="123"/>
      <c r="AMB635" s="123"/>
      <c r="AMC635" s="123"/>
      <c r="AMD635" s="123"/>
      <c r="AME635" s="123"/>
      <c r="AMF635" s="123"/>
    </row>
    <row r="636" spans="2:1020" s="122" customFormat="1" ht="15.75" customHeight="1">
      <c r="B636" s="170"/>
      <c r="AMA636" s="123"/>
      <c r="AMB636" s="123"/>
      <c r="AMC636" s="123"/>
      <c r="AMD636" s="123"/>
      <c r="AME636" s="123"/>
      <c r="AMF636" s="123"/>
    </row>
    <row r="637" spans="2:1020" s="122" customFormat="1" ht="15.75" customHeight="1">
      <c r="B637" s="170"/>
      <c r="AMA637" s="123"/>
      <c r="AMB637" s="123"/>
      <c r="AMC637" s="123"/>
      <c r="AMD637" s="123"/>
      <c r="AME637" s="123"/>
      <c r="AMF637" s="123"/>
    </row>
    <row r="638" spans="2:1020" s="122" customFormat="1" ht="15.75" customHeight="1">
      <c r="B638" s="170"/>
      <c r="AMA638" s="123"/>
      <c r="AMB638" s="123"/>
      <c r="AMC638" s="123"/>
      <c r="AMD638" s="123"/>
      <c r="AME638" s="123"/>
      <c r="AMF638" s="123"/>
    </row>
    <row r="639" spans="2:1020" s="122" customFormat="1" ht="15.75" customHeight="1">
      <c r="B639" s="170"/>
      <c r="AMA639" s="123"/>
      <c r="AMB639" s="123"/>
      <c r="AMC639" s="123"/>
      <c r="AMD639" s="123"/>
      <c r="AME639" s="123"/>
      <c r="AMF639" s="123"/>
    </row>
    <row r="640" spans="2:1020" s="122" customFormat="1" ht="15.75" customHeight="1">
      <c r="B640" s="170"/>
      <c r="AMA640" s="123"/>
      <c r="AMB640" s="123"/>
      <c r="AMC640" s="123"/>
      <c r="AMD640" s="123"/>
      <c r="AME640" s="123"/>
      <c r="AMF640" s="123"/>
    </row>
    <row r="641" spans="2:1020" s="122" customFormat="1" ht="15.75" customHeight="1">
      <c r="B641" s="170"/>
      <c r="AMA641" s="123"/>
      <c r="AMB641" s="123"/>
      <c r="AMC641" s="123"/>
      <c r="AMD641" s="123"/>
      <c r="AME641" s="123"/>
      <c r="AMF641" s="123"/>
    </row>
    <row r="642" spans="2:1020" s="122" customFormat="1" ht="15.75" customHeight="1">
      <c r="B642" s="170"/>
      <c r="AMA642" s="123"/>
      <c r="AMB642" s="123"/>
      <c r="AMC642" s="123"/>
      <c r="AMD642" s="123"/>
      <c r="AME642" s="123"/>
      <c r="AMF642" s="123"/>
    </row>
    <row r="643" spans="2:1020" s="122" customFormat="1" ht="15.75" customHeight="1">
      <c r="B643" s="170"/>
      <c r="AMA643" s="123"/>
      <c r="AMB643" s="123"/>
      <c r="AMC643" s="123"/>
      <c r="AMD643" s="123"/>
      <c r="AME643" s="123"/>
      <c r="AMF643" s="123"/>
    </row>
    <row r="644" spans="2:1020" s="122" customFormat="1" ht="15.75" customHeight="1">
      <c r="B644" s="170"/>
      <c r="AMA644" s="123"/>
      <c r="AMB644" s="123"/>
      <c r="AMC644" s="123"/>
      <c r="AMD644" s="123"/>
      <c r="AME644" s="123"/>
      <c r="AMF644" s="123"/>
    </row>
    <row r="645" spans="2:1020" s="122" customFormat="1" ht="15.75" customHeight="1">
      <c r="B645" s="170"/>
      <c r="AMA645" s="123"/>
      <c r="AMB645" s="123"/>
      <c r="AMC645" s="123"/>
      <c r="AMD645" s="123"/>
      <c r="AME645" s="123"/>
      <c r="AMF645" s="123"/>
    </row>
    <row r="646" spans="2:1020" s="122" customFormat="1" ht="15.75" customHeight="1">
      <c r="B646" s="170"/>
      <c r="AMA646" s="123"/>
      <c r="AMB646" s="123"/>
      <c r="AMC646" s="123"/>
      <c r="AMD646" s="123"/>
      <c r="AME646" s="123"/>
      <c r="AMF646" s="123"/>
    </row>
    <row r="647" spans="2:1020" s="122" customFormat="1" ht="15.75" customHeight="1">
      <c r="B647" s="170"/>
      <c r="AMA647" s="123"/>
      <c r="AMB647" s="123"/>
      <c r="AMC647" s="123"/>
      <c r="AMD647" s="123"/>
      <c r="AME647" s="123"/>
      <c r="AMF647" s="123"/>
    </row>
    <row r="648" spans="2:1020" s="122" customFormat="1" ht="15.75" customHeight="1">
      <c r="B648" s="170"/>
      <c r="AMA648" s="123"/>
      <c r="AMB648" s="123"/>
      <c r="AMC648" s="123"/>
      <c r="AMD648" s="123"/>
      <c r="AME648" s="123"/>
      <c r="AMF648" s="123"/>
    </row>
    <row r="649" spans="2:1020" s="122" customFormat="1" ht="15.75" customHeight="1">
      <c r="B649" s="170"/>
      <c r="AMA649" s="123"/>
      <c r="AMB649" s="123"/>
      <c r="AMC649" s="123"/>
      <c r="AMD649" s="123"/>
      <c r="AME649" s="123"/>
      <c r="AMF649" s="123"/>
    </row>
    <row r="650" spans="2:1020" s="122" customFormat="1" ht="15.75" customHeight="1">
      <c r="B650" s="170"/>
      <c r="AMA650" s="123"/>
      <c r="AMB650" s="123"/>
      <c r="AMC650" s="123"/>
      <c r="AMD650" s="123"/>
      <c r="AME650" s="123"/>
      <c r="AMF650" s="123"/>
    </row>
    <row r="651" spans="2:1020" s="122" customFormat="1" ht="15.75" customHeight="1">
      <c r="B651" s="170"/>
      <c r="AMA651" s="123"/>
      <c r="AMB651" s="123"/>
      <c r="AMC651" s="123"/>
      <c r="AMD651" s="123"/>
      <c r="AME651" s="123"/>
      <c r="AMF651" s="123"/>
    </row>
    <row r="652" spans="2:1020" s="122" customFormat="1" ht="15.75" customHeight="1">
      <c r="B652" s="170"/>
      <c r="AMA652" s="123"/>
      <c r="AMB652" s="123"/>
      <c r="AMC652" s="123"/>
      <c r="AMD652" s="123"/>
      <c r="AME652" s="123"/>
      <c r="AMF652" s="123"/>
    </row>
    <row r="653" spans="2:1020" s="122" customFormat="1" ht="15.75" customHeight="1">
      <c r="B653" s="170"/>
      <c r="AMA653" s="123"/>
      <c r="AMB653" s="123"/>
      <c r="AMC653" s="123"/>
      <c r="AMD653" s="123"/>
      <c r="AME653" s="123"/>
      <c r="AMF653" s="123"/>
    </row>
    <row r="654" spans="2:1020" s="122" customFormat="1" ht="15.75" customHeight="1">
      <c r="B654" s="170"/>
      <c r="AMA654" s="123"/>
      <c r="AMB654" s="123"/>
      <c r="AMC654" s="123"/>
      <c r="AMD654" s="123"/>
      <c r="AME654" s="123"/>
      <c r="AMF654" s="123"/>
    </row>
    <row r="655" spans="2:1020" s="122" customFormat="1" ht="15.75" customHeight="1">
      <c r="B655" s="170"/>
      <c r="AMA655" s="123"/>
      <c r="AMB655" s="123"/>
      <c r="AMC655" s="123"/>
      <c r="AMD655" s="123"/>
      <c r="AME655" s="123"/>
      <c r="AMF655" s="123"/>
    </row>
    <row r="656" spans="2:1020" s="122" customFormat="1" ht="15.75" customHeight="1">
      <c r="B656" s="170"/>
      <c r="AMA656" s="123"/>
      <c r="AMB656" s="123"/>
      <c r="AMC656" s="123"/>
      <c r="AMD656" s="123"/>
      <c r="AME656" s="123"/>
      <c r="AMF656" s="123"/>
    </row>
    <row r="657" spans="2:1020" s="122" customFormat="1" ht="15.75" customHeight="1">
      <c r="B657" s="170"/>
      <c r="AMA657" s="123"/>
      <c r="AMB657" s="123"/>
      <c r="AMC657" s="123"/>
      <c r="AMD657" s="123"/>
      <c r="AME657" s="123"/>
      <c r="AMF657" s="123"/>
    </row>
    <row r="658" spans="2:1020" s="122" customFormat="1" ht="15.75" customHeight="1">
      <c r="B658" s="170"/>
      <c r="AMA658" s="123"/>
      <c r="AMB658" s="123"/>
      <c r="AMC658" s="123"/>
      <c r="AMD658" s="123"/>
      <c r="AME658" s="123"/>
      <c r="AMF658" s="123"/>
    </row>
    <row r="659" spans="2:1020" s="122" customFormat="1" ht="15.75" customHeight="1">
      <c r="B659" s="170"/>
      <c r="AMA659" s="123"/>
      <c r="AMB659" s="123"/>
      <c r="AMC659" s="123"/>
      <c r="AMD659" s="123"/>
      <c r="AME659" s="123"/>
      <c r="AMF659" s="123"/>
    </row>
    <row r="660" spans="2:1020" s="122" customFormat="1" ht="15.75" customHeight="1">
      <c r="B660" s="170"/>
      <c r="AMA660" s="123"/>
      <c r="AMB660" s="123"/>
      <c r="AMC660" s="123"/>
      <c r="AMD660" s="123"/>
      <c r="AME660" s="123"/>
      <c r="AMF660" s="123"/>
    </row>
    <row r="661" spans="2:1020" s="122" customFormat="1" ht="15.75" customHeight="1">
      <c r="B661" s="170"/>
      <c r="AMA661" s="123"/>
      <c r="AMB661" s="123"/>
      <c r="AMC661" s="123"/>
      <c r="AMD661" s="123"/>
      <c r="AME661" s="123"/>
      <c r="AMF661" s="123"/>
    </row>
    <row r="662" spans="2:1020" s="122" customFormat="1" ht="15.75" customHeight="1">
      <c r="B662" s="170"/>
      <c r="AMA662" s="123"/>
      <c r="AMB662" s="123"/>
      <c r="AMC662" s="123"/>
      <c r="AMD662" s="123"/>
      <c r="AME662" s="123"/>
      <c r="AMF662" s="123"/>
    </row>
    <row r="663" spans="2:1020" s="122" customFormat="1" ht="15.75" customHeight="1">
      <c r="B663" s="170"/>
      <c r="AMA663" s="123"/>
      <c r="AMB663" s="123"/>
      <c r="AMC663" s="123"/>
      <c r="AMD663" s="123"/>
      <c r="AME663" s="123"/>
      <c r="AMF663" s="123"/>
    </row>
    <row r="664" spans="2:1020" s="122" customFormat="1" ht="15.75" customHeight="1">
      <c r="B664" s="170"/>
      <c r="AMA664" s="123"/>
      <c r="AMB664" s="123"/>
      <c r="AMC664" s="123"/>
      <c r="AMD664" s="123"/>
      <c r="AME664" s="123"/>
      <c r="AMF664" s="123"/>
    </row>
    <row r="665" spans="2:1020" s="122" customFormat="1" ht="15.75" customHeight="1">
      <c r="B665" s="170"/>
      <c r="AMA665" s="123"/>
      <c r="AMB665" s="123"/>
      <c r="AMC665" s="123"/>
      <c r="AMD665" s="123"/>
      <c r="AME665" s="123"/>
      <c r="AMF665" s="123"/>
    </row>
    <row r="666" spans="2:1020" s="122" customFormat="1" ht="15.75" customHeight="1">
      <c r="B666" s="170"/>
      <c r="AMA666" s="123"/>
      <c r="AMB666" s="123"/>
      <c r="AMC666" s="123"/>
      <c r="AMD666" s="123"/>
      <c r="AME666" s="123"/>
      <c r="AMF666" s="123"/>
    </row>
    <row r="667" spans="2:1020" s="122" customFormat="1" ht="15.75" customHeight="1">
      <c r="B667" s="170"/>
      <c r="AMA667" s="123"/>
      <c r="AMB667" s="123"/>
      <c r="AMC667" s="123"/>
      <c r="AMD667" s="123"/>
      <c r="AME667" s="123"/>
      <c r="AMF667" s="123"/>
    </row>
    <row r="668" spans="2:1020" s="122" customFormat="1" ht="15.75" customHeight="1">
      <c r="B668" s="170"/>
      <c r="AMA668" s="123"/>
      <c r="AMB668" s="123"/>
      <c r="AMC668" s="123"/>
      <c r="AMD668" s="123"/>
      <c r="AME668" s="123"/>
      <c r="AMF668" s="123"/>
    </row>
    <row r="669" spans="2:1020" s="122" customFormat="1" ht="15.75" customHeight="1">
      <c r="B669" s="170"/>
      <c r="AMA669" s="123"/>
      <c r="AMB669" s="123"/>
      <c r="AMC669" s="123"/>
      <c r="AMD669" s="123"/>
      <c r="AME669" s="123"/>
      <c r="AMF669" s="123"/>
    </row>
    <row r="670" spans="2:1020" s="122" customFormat="1" ht="15.75" customHeight="1">
      <c r="B670" s="170"/>
      <c r="AMA670" s="123"/>
      <c r="AMB670" s="123"/>
      <c r="AMC670" s="123"/>
      <c r="AMD670" s="123"/>
      <c r="AME670" s="123"/>
      <c r="AMF670" s="123"/>
    </row>
    <row r="671" spans="2:1020" s="122" customFormat="1" ht="15.75" customHeight="1">
      <c r="B671" s="170"/>
      <c r="AMA671" s="123"/>
      <c r="AMB671" s="123"/>
      <c r="AMC671" s="123"/>
      <c r="AMD671" s="123"/>
      <c r="AME671" s="123"/>
      <c r="AMF671" s="123"/>
    </row>
    <row r="672" spans="2:1020" s="122" customFormat="1" ht="15.75" customHeight="1">
      <c r="B672" s="170"/>
      <c r="AMA672" s="123"/>
      <c r="AMB672" s="123"/>
      <c r="AMC672" s="123"/>
      <c r="AMD672" s="123"/>
      <c r="AME672" s="123"/>
      <c r="AMF672" s="123"/>
    </row>
    <row r="673" spans="2:1020" s="122" customFormat="1" ht="15.75" customHeight="1">
      <c r="B673" s="170"/>
      <c r="AMA673" s="123"/>
      <c r="AMB673" s="123"/>
      <c r="AMC673" s="123"/>
      <c r="AMD673" s="123"/>
      <c r="AME673" s="123"/>
      <c r="AMF673" s="123"/>
    </row>
    <row r="674" spans="2:1020" s="122" customFormat="1" ht="15.75" customHeight="1">
      <c r="B674" s="170"/>
      <c r="AMA674" s="123"/>
      <c r="AMB674" s="123"/>
      <c r="AMC674" s="123"/>
      <c r="AMD674" s="123"/>
      <c r="AME674" s="123"/>
      <c r="AMF674" s="123"/>
    </row>
    <row r="675" spans="2:1020" s="122" customFormat="1" ht="15.75" customHeight="1">
      <c r="B675" s="170"/>
      <c r="AMA675" s="123"/>
      <c r="AMB675" s="123"/>
      <c r="AMC675" s="123"/>
      <c r="AMD675" s="123"/>
      <c r="AME675" s="123"/>
      <c r="AMF675" s="123"/>
    </row>
    <row r="676" spans="2:1020" s="122" customFormat="1" ht="15.75" customHeight="1">
      <c r="B676" s="170"/>
      <c r="AMA676" s="123"/>
      <c r="AMB676" s="123"/>
      <c r="AMC676" s="123"/>
      <c r="AMD676" s="123"/>
      <c r="AME676" s="123"/>
      <c r="AMF676" s="123"/>
    </row>
    <row r="677" spans="2:1020" s="122" customFormat="1" ht="15.75" customHeight="1">
      <c r="B677" s="170"/>
      <c r="AMA677" s="123"/>
      <c r="AMB677" s="123"/>
      <c r="AMC677" s="123"/>
      <c r="AMD677" s="123"/>
      <c r="AME677" s="123"/>
      <c r="AMF677" s="123"/>
    </row>
    <row r="678" spans="2:1020" s="122" customFormat="1" ht="15.75" customHeight="1">
      <c r="B678" s="170"/>
      <c r="AMA678" s="123"/>
      <c r="AMB678" s="123"/>
      <c r="AMC678" s="123"/>
      <c r="AMD678" s="123"/>
      <c r="AME678" s="123"/>
      <c r="AMF678" s="123"/>
    </row>
    <row r="679" spans="2:1020" s="122" customFormat="1" ht="15.75" customHeight="1">
      <c r="B679" s="170"/>
      <c r="AMA679" s="123"/>
      <c r="AMB679" s="123"/>
      <c r="AMC679" s="123"/>
      <c r="AMD679" s="123"/>
      <c r="AME679" s="123"/>
      <c r="AMF679" s="123"/>
    </row>
    <row r="680" spans="2:1020" s="122" customFormat="1" ht="15.75" customHeight="1">
      <c r="B680" s="170"/>
      <c r="AMA680" s="123"/>
      <c r="AMB680" s="123"/>
      <c r="AMC680" s="123"/>
      <c r="AMD680" s="123"/>
      <c r="AME680" s="123"/>
      <c r="AMF680" s="123"/>
    </row>
    <row r="681" spans="2:1020" s="122" customFormat="1" ht="15.75" customHeight="1">
      <c r="B681" s="170"/>
      <c r="AMA681" s="123"/>
      <c r="AMB681" s="123"/>
      <c r="AMC681" s="123"/>
      <c r="AMD681" s="123"/>
      <c r="AME681" s="123"/>
      <c r="AMF681" s="123"/>
    </row>
    <row r="682" spans="2:1020" s="122" customFormat="1" ht="15.75" customHeight="1">
      <c r="B682" s="170"/>
      <c r="AMA682" s="123"/>
      <c r="AMB682" s="123"/>
      <c r="AMC682" s="123"/>
      <c r="AMD682" s="123"/>
      <c r="AME682" s="123"/>
      <c r="AMF682" s="123"/>
    </row>
    <row r="683" spans="2:1020" s="122" customFormat="1" ht="15.75" customHeight="1">
      <c r="B683" s="170"/>
      <c r="AMA683" s="123"/>
      <c r="AMB683" s="123"/>
      <c r="AMC683" s="123"/>
      <c r="AMD683" s="123"/>
      <c r="AME683" s="123"/>
      <c r="AMF683" s="123"/>
    </row>
    <row r="684" spans="2:1020" s="122" customFormat="1" ht="15.75" customHeight="1">
      <c r="B684" s="170"/>
      <c r="AMA684" s="123"/>
      <c r="AMB684" s="123"/>
      <c r="AMC684" s="123"/>
      <c r="AMD684" s="123"/>
      <c r="AME684" s="123"/>
      <c r="AMF684" s="123"/>
    </row>
    <row r="685" spans="2:1020" s="122" customFormat="1" ht="15.75" customHeight="1">
      <c r="B685" s="170"/>
      <c r="AMA685" s="123"/>
      <c r="AMB685" s="123"/>
      <c r="AMC685" s="123"/>
      <c r="AMD685" s="123"/>
      <c r="AME685" s="123"/>
      <c r="AMF685" s="123"/>
    </row>
    <row r="686" spans="2:1020" s="122" customFormat="1" ht="15.75" customHeight="1">
      <c r="B686" s="170"/>
      <c r="AMA686" s="123"/>
      <c r="AMB686" s="123"/>
      <c r="AMC686" s="123"/>
      <c r="AMD686" s="123"/>
      <c r="AME686" s="123"/>
      <c r="AMF686" s="123"/>
    </row>
    <row r="687" spans="2:1020" s="122" customFormat="1" ht="15.75" customHeight="1">
      <c r="B687" s="170"/>
      <c r="AMA687" s="123"/>
      <c r="AMB687" s="123"/>
      <c r="AMC687" s="123"/>
      <c r="AMD687" s="123"/>
      <c r="AME687" s="123"/>
      <c r="AMF687" s="123"/>
    </row>
    <row r="688" spans="2:1020" s="122" customFormat="1" ht="15.75" customHeight="1">
      <c r="B688" s="170"/>
      <c r="AMA688" s="123"/>
      <c r="AMB688" s="123"/>
      <c r="AMC688" s="123"/>
      <c r="AMD688" s="123"/>
      <c r="AME688" s="123"/>
      <c r="AMF688" s="123"/>
    </row>
    <row r="689" spans="2:1020" s="122" customFormat="1" ht="15.75" customHeight="1">
      <c r="B689" s="170"/>
      <c r="AMA689" s="123"/>
      <c r="AMB689" s="123"/>
      <c r="AMC689" s="123"/>
      <c r="AMD689" s="123"/>
      <c r="AME689" s="123"/>
      <c r="AMF689" s="123"/>
    </row>
    <row r="690" spans="2:1020" s="122" customFormat="1" ht="15.75" customHeight="1">
      <c r="B690" s="170"/>
      <c r="AMA690" s="123"/>
      <c r="AMB690" s="123"/>
      <c r="AMC690" s="123"/>
      <c r="AMD690" s="123"/>
      <c r="AME690" s="123"/>
      <c r="AMF690" s="123"/>
    </row>
    <row r="691" spans="2:1020" s="122" customFormat="1" ht="15.75" customHeight="1">
      <c r="B691" s="170"/>
      <c r="AMA691" s="123"/>
      <c r="AMB691" s="123"/>
      <c r="AMC691" s="123"/>
      <c r="AMD691" s="123"/>
      <c r="AME691" s="123"/>
      <c r="AMF691" s="123"/>
    </row>
    <row r="692" spans="2:1020" s="122" customFormat="1" ht="15.75" customHeight="1">
      <c r="B692" s="170"/>
      <c r="AMA692" s="123"/>
      <c r="AMB692" s="123"/>
      <c r="AMC692" s="123"/>
      <c r="AMD692" s="123"/>
      <c r="AME692" s="123"/>
      <c r="AMF692" s="123"/>
    </row>
    <row r="693" spans="2:1020" s="122" customFormat="1" ht="15.75" customHeight="1">
      <c r="B693" s="170"/>
      <c r="AMA693" s="123"/>
      <c r="AMB693" s="123"/>
      <c r="AMC693" s="123"/>
      <c r="AMD693" s="123"/>
      <c r="AME693" s="123"/>
      <c r="AMF693" s="123"/>
    </row>
    <row r="694" spans="2:1020" s="122" customFormat="1" ht="15.75" customHeight="1">
      <c r="B694" s="170"/>
      <c r="AMA694" s="123"/>
      <c r="AMB694" s="123"/>
      <c r="AMC694" s="123"/>
      <c r="AMD694" s="123"/>
      <c r="AME694" s="123"/>
      <c r="AMF694" s="123"/>
    </row>
    <row r="695" spans="2:1020" s="122" customFormat="1" ht="15.75" customHeight="1">
      <c r="B695" s="170"/>
      <c r="AMA695" s="123"/>
      <c r="AMB695" s="123"/>
      <c r="AMC695" s="123"/>
      <c r="AMD695" s="123"/>
      <c r="AME695" s="123"/>
      <c r="AMF695" s="123"/>
    </row>
    <row r="696" spans="2:1020" s="122" customFormat="1" ht="15.75" customHeight="1">
      <c r="B696" s="170"/>
      <c r="AMA696" s="123"/>
      <c r="AMB696" s="123"/>
      <c r="AMC696" s="123"/>
      <c r="AMD696" s="123"/>
      <c r="AME696" s="123"/>
      <c r="AMF696" s="123"/>
    </row>
    <row r="697" spans="2:1020" s="122" customFormat="1" ht="15.75" customHeight="1">
      <c r="B697" s="170"/>
      <c r="AMA697" s="123"/>
      <c r="AMB697" s="123"/>
      <c r="AMC697" s="123"/>
      <c r="AMD697" s="123"/>
      <c r="AME697" s="123"/>
      <c r="AMF697" s="123"/>
    </row>
    <row r="698" spans="2:1020" s="122" customFormat="1" ht="15.75" customHeight="1">
      <c r="B698" s="170"/>
      <c r="AMA698" s="123"/>
      <c r="AMB698" s="123"/>
      <c r="AMC698" s="123"/>
      <c r="AMD698" s="123"/>
      <c r="AME698" s="123"/>
      <c r="AMF698" s="123"/>
    </row>
    <row r="699" spans="2:1020" s="122" customFormat="1" ht="15.75" customHeight="1">
      <c r="B699" s="170"/>
      <c r="AMA699" s="123"/>
      <c r="AMB699" s="123"/>
      <c r="AMC699" s="123"/>
      <c r="AMD699" s="123"/>
      <c r="AME699" s="123"/>
      <c r="AMF699" s="123"/>
    </row>
    <row r="700" spans="2:1020" s="122" customFormat="1" ht="15.75" customHeight="1">
      <c r="B700" s="170"/>
      <c r="AMA700" s="123"/>
      <c r="AMB700" s="123"/>
      <c r="AMC700" s="123"/>
      <c r="AMD700" s="123"/>
      <c r="AME700" s="123"/>
      <c r="AMF700" s="123"/>
    </row>
    <row r="701" spans="2:1020" s="122" customFormat="1" ht="15.75" customHeight="1">
      <c r="B701" s="170"/>
      <c r="AMA701" s="123"/>
      <c r="AMB701" s="123"/>
      <c r="AMC701" s="123"/>
      <c r="AMD701" s="123"/>
      <c r="AME701" s="123"/>
      <c r="AMF701" s="123"/>
    </row>
    <row r="702" spans="2:1020" s="122" customFormat="1" ht="15.75" customHeight="1">
      <c r="B702" s="170"/>
      <c r="AMA702" s="123"/>
      <c r="AMB702" s="123"/>
      <c r="AMC702" s="123"/>
      <c r="AMD702" s="123"/>
      <c r="AME702" s="123"/>
      <c r="AMF702" s="123"/>
    </row>
    <row r="703" spans="2:1020" s="122" customFormat="1" ht="15.75" customHeight="1">
      <c r="B703" s="170"/>
      <c r="AMA703" s="123"/>
      <c r="AMB703" s="123"/>
      <c r="AMC703" s="123"/>
      <c r="AMD703" s="123"/>
      <c r="AME703" s="123"/>
      <c r="AMF703" s="123"/>
    </row>
    <row r="704" spans="2:1020" s="122" customFormat="1" ht="15.75" customHeight="1">
      <c r="B704" s="170"/>
      <c r="AMA704" s="123"/>
      <c r="AMB704" s="123"/>
      <c r="AMC704" s="123"/>
      <c r="AMD704" s="123"/>
      <c r="AME704" s="123"/>
      <c r="AMF704" s="123"/>
    </row>
    <row r="705" spans="2:1020" s="122" customFormat="1" ht="15.75" customHeight="1">
      <c r="B705" s="170"/>
      <c r="AMA705" s="123"/>
      <c r="AMB705" s="123"/>
      <c r="AMC705" s="123"/>
      <c r="AMD705" s="123"/>
      <c r="AME705" s="123"/>
      <c r="AMF705" s="123"/>
    </row>
    <row r="706" spans="2:1020" s="122" customFormat="1" ht="15.75" customHeight="1">
      <c r="B706" s="170"/>
      <c r="AMA706" s="123"/>
      <c r="AMB706" s="123"/>
      <c r="AMC706" s="123"/>
      <c r="AMD706" s="123"/>
      <c r="AME706" s="123"/>
      <c r="AMF706" s="123"/>
    </row>
    <row r="707" spans="2:1020" s="122" customFormat="1" ht="15.75" customHeight="1">
      <c r="B707" s="170"/>
      <c r="AMA707" s="123"/>
      <c r="AMB707" s="123"/>
      <c r="AMC707" s="123"/>
      <c r="AMD707" s="123"/>
      <c r="AME707" s="123"/>
      <c r="AMF707" s="123"/>
    </row>
    <row r="708" spans="2:1020" s="122" customFormat="1" ht="15.75" customHeight="1">
      <c r="B708" s="170"/>
      <c r="AMA708" s="123"/>
      <c r="AMB708" s="123"/>
      <c r="AMC708" s="123"/>
      <c r="AMD708" s="123"/>
      <c r="AME708" s="123"/>
      <c r="AMF708" s="123"/>
    </row>
    <row r="709" spans="2:1020" s="122" customFormat="1" ht="15.75" customHeight="1">
      <c r="B709" s="170"/>
      <c r="AMA709" s="123"/>
      <c r="AMB709" s="123"/>
      <c r="AMC709" s="123"/>
      <c r="AMD709" s="123"/>
      <c r="AME709" s="123"/>
      <c r="AMF709" s="123"/>
    </row>
    <row r="710" spans="2:1020" s="122" customFormat="1" ht="15.75" customHeight="1">
      <c r="B710" s="170"/>
      <c r="AMA710" s="123"/>
      <c r="AMB710" s="123"/>
      <c r="AMC710" s="123"/>
      <c r="AMD710" s="123"/>
      <c r="AME710" s="123"/>
      <c r="AMF710" s="123"/>
    </row>
    <row r="711" spans="2:1020" s="122" customFormat="1" ht="15.75" customHeight="1">
      <c r="B711" s="170"/>
      <c r="AMA711" s="123"/>
      <c r="AMB711" s="123"/>
      <c r="AMC711" s="123"/>
      <c r="AMD711" s="123"/>
      <c r="AME711" s="123"/>
      <c r="AMF711" s="123"/>
    </row>
    <row r="712" spans="2:1020" s="122" customFormat="1" ht="15.75" customHeight="1">
      <c r="B712" s="170"/>
      <c r="AMA712" s="123"/>
      <c r="AMB712" s="123"/>
      <c r="AMC712" s="123"/>
      <c r="AMD712" s="123"/>
      <c r="AME712" s="123"/>
      <c r="AMF712" s="123"/>
    </row>
    <row r="713" spans="2:1020" s="122" customFormat="1" ht="15.75" customHeight="1">
      <c r="B713" s="170"/>
      <c r="AMA713" s="123"/>
      <c r="AMB713" s="123"/>
      <c r="AMC713" s="123"/>
      <c r="AMD713" s="123"/>
      <c r="AME713" s="123"/>
      <c r="AMF713" s="123"/>
    </row>
    <row r="714" spans="2:1020" s="122" customFormat="1" ht="15.75" customHeight="1">
      <c r="B714" s="170"/>
      <c r="AMA714" s="123"/>
      <c r="AMB714" s="123"/>
      <c r="AMC714" s="123"/>
      <c r="AMD714" s="123"/>
      <c r="AME714" s="123"/>
      <c r="AMF714" s="123"/>
    </row>
    <row r="715" spans="2:1020" s="122" customFormat="1" ht="15.75" customHeight="1">
      <c r="B715" s="170"/>
      <c r="AMA715" s="123"/>
      <c r="AMB715" s="123"/>
      <c r="AMC715" s="123"/>
      <c r="AMD715" s="123"/>
      <c r="AME715" s="123"/>
      <c r="AMF715" s="123"/>
    </row>
    <row r="716" spans="2:1020" s="122" customFormat="1" ht="15.75" customHeight="1">
      <c r="B716" s="170"/>
      <c r="AMA716" s="123"/>
      <c r="AMB716" s="123"/>
      <c r="AMC716" s="123"/>
      <c r="AMD716" s="123"/>
      <c r="AME716" s="123"/>
      <c r="AMF716" s="123"/>
    </row>
    <row r="717" spans="2:1020" s="122" customFormat="1" ht="15.75" customHeight="1">
      <c r="B717" s="170"/>
      <c r="AMA717" s="123"/>
      <c r="AMB717" s="123"/>
      <c r="AMC717" s="123"/>
      <c r="AMD717" s="123"/>
      <c r="AME717" s="123"/>
      <c r="AMF717" s="123"/>
    </row>
    <row r="718" spans="2:1020" s="122" customFormat="1" ht="15.75" customHeight="1">
      <c r="B718" s="170"/>
      <c r="AMA718" s="123"/>
      <c r="AMB718" s="123"/>
      <c r="AMC718" s="123"/>
      <c r="AMD718" s="123"/>
      <c r="AME718" s="123"/>
      <c r="AMF718" s="123"/>
    </row>
    <row r="719" spans="2:1020" s="122" customFormat="1" ht="15.75" customHeight="1">
      <c r="B719" s="170"/>
      <c r="AMA719" s="123"/>
      <c r="AMB719" s="123"/>
      <c r="AMC719" s="123"/>
      <c r="AMD719" s="123"/>
      <c r="AME719" s="123"/>
      <c r="AMF719" s="123"/>
    </row>
    <row r="720" spans="2:1020" s="122" customFormat="1" ht="15.75" customHeight="1">
      <c r="B720" s="170"/>
      <c r="AMA720" s="123"/>
      <c r="AMB720" s="123"/>
      <c r="AMC720" s="123"/>
      <c r="AMD720" s="123"/>
      <c r="AME720" s="123"/>
      <c r="AMF720" s="123"/>
    </row>
    <row r="721" spans="2:1020" s="122" customFormat="1" ht="15.75" customHeight="1">
      <c r="B721" s="170"/>
      <c r="AMA721" s="123"/>
      <c r="AMB721" s="123"/>
      <c r="AMC721" s="123"/>
      <c r="AMD721" s="123"/>
      <c r="AME721" s="123"/>
      <c r="AMF721" s="123"/>
    </row>
    <row r="722" spans="2:1020" s="122" customFormat="1" ht="15.75" customHeight="1">
      <c r="B722" s="170"/>
      <c r="AMA722" s="123"/>
      <c r="AMB722" s="123"/>
      <c r="AMC722" s="123"/>
      <c r="AMD722" s="123"/>
      <c r="AME722" s="123"/>
      <c r="AMF722" s="123"/>
    </row>
    <row r="723" spans="2:1020" s="122" customFormat="1" ht="15.75" customHeight="1">
      <c r="B723" s="170"/>
      <c r="AMA723" s="123"/>
      <c r="AMB723" s="123"/>
      <c r="AMC723" s="123"/>
      <c r="AMD723" s="123"/>
      <c r="AME723" s="123"/>
      <c r="AMF723" s="123"/>
    </row>
    <row r="724" spans="2:1020" s="122" customFormat="1" ht="15.75" customHeight="1">
      <c r="B724" s="170"/>
      <c r="AMA724" s="123"/>
      <c r="AMB724" s="123"/>
      <c r="AMC724" s="123"/>
      <c r="AMD724" s="123"/>
      <c r="AME724" s="123"/>
      <c r="AMF724" s="123"/>
    </row>
    <row r="725" spans="2:1020" s="122" customFormat="1" ht="15.75" customHeight="1">
      <c r="B725" s="170"/>
      <c r="AMA725" s="123"/>
      <c r="AMB725" s="123"/>
      <c r="AMC725" s="123"/>
      <c r="AMD725" s="123"/>
      <c r="AME725" s="123"/>
      <c r="AMF725" s="123"/>
    </row>
    <row r="726" spans="2:1020" s="122" customFormat="1" ht="15.75" customHeight="1">
      <c r="B726" s="170"/>
      <c r="AMA726" s="123"/>
      <c r="AMB726" s="123"/>
      <c r="AMC726" s="123"/>
      <c r="AMD726" s="123"/>
      <c r="AME726" s="123"/>
      <c r="AMF726" s="123"/>
    </row>
    <row r="727" spans="2:1020" s="122" customFormat="1" ht="15.75" customHeight="1">
      <c r="B727" s="170"/>
      <c r="AMA727" s="123"/>
      <c r="AMB727" s="123"/>
      <c r="AMC727" s="123"/>
      <c r="AMD727" s="123"/>
      <c r="AME727" s="123"/>
      <c r="AMF727" s="123"/>
    </row>
    <row r="728" spans="2:1020" s="122" customFormat="1" ht="15.75" customHeight="1">
      <c r="B728" s="170"/>
      <c r="AMA728" s="123"/>
      <c r="AMB728" s="123"/>
      <c r="AMC728" s="123"/>
      <c r="AMD728" s="123"/>
      <c r="AME728" s="123"/>
      <c r="AMF728" s="123"/>
    </row>
    <row r="729" spans="2:1020" s="122" customFormat="1" ht="15.75" customHeight="1">
      <c r="B729" s="170"/>
      <c r="AMA729" s="123"/>
      <c r="AMB729" s="123"/>
      <c r="AMC729" s="123"/>
      <c r="AMD729" s="123"/>
      <c r="AME729" s="123"/>
      <c r="AMF729" s="123"/>
    </row>
    <row r="730" spans="2:1020" s="122" customFormat="1" ht="15.75" customHeight="1">
      <c r="B730" s="170"/>
      <c r="AMA730" s="123"/>
      <c r="AMB730" s="123"/>
      <c r="AMC730" s="123"/>
      <c r="AMD730" s="123"/>
      <c r="AME730" s="123"/>
      <c r="AMF730" s="123"/>
    </row>
    <row r="731" spans="2:1020" s="122" customFormat="1" ht="15.75" customHeight="1">
      <c r="B731" s="170"/>
      <c r="AMA731" s="123"/>
      <c r="AMB731" s="123"/>
      <c r="AMC731" s="123"/>
      <c r="AMD731" s="123"/>
      <c r="AME731" s="123"/>
      <c r="AMF731" s="123"/>
    </row>
    <row r="732" spans="2:1020" s="122" customFormat="1" ht="15.75" customHeight="1">
      <c r="B732" s="170"/>
      <c r="AMA732" s="123"/>
      <c r="AMB732" s="123"/>
      <c r="AMC732" s="123"/>
      <c r="AMD732" s="123"/>
      <c r="AME732" s="123"/>
      <c r="AMF732" s="123"/>
    </row>
    <row r="733" spans="2:1020" s="122" customFormat="1" ht="15.75" customHeight="1">
      <c r="B733" s="170"/>
      <c r="AMA733" s="123"/>
      <c r="AMB733" s="123"/>
      <c r="AMC733" s="123"/>
      <c r="AMD733" s="123"/>
      <c r="AME733" s="123"/>
      <c r="AMF733" s="123"/>
    </row>
    <row r="734" spans="2:1020" s="122" customFormat="1" ht="15.75" customHeight="1">
      <c r="B734" s="170"/>
      <c r="AMA734" s="123"/>
      <c r="AMB734" s="123"/>
      <c r="AMC734" s="123"/>
      <c r="AMD734" s="123"/>
      <c r="AME734" s="123"/>
      <c r="AMF734" s="123"/>
    </row>
    <row r="735" spans="2:1020" s="122" customFormat="1" ht="15.75" customHeight="1">
      <c r="B735" s="170"/>
      <c r="AMA735" s="123"/>
      <c r="AMB735" s="123"/>
      <c r="AMC735" s="123"/>
      <c r="AMD735" s="123"/>
      <c r="AME735" s="123"/>
      <c r="AMF735" s="123"/>
    </row>
    <row r="736" spans="2:1020" s="122" customFormat="1" ht="15.75" customHeight="1">
      <c r="B736" s="170"/>
      <c r="AMA736" s="123"/>
      <c r="AMB736" s="123"/>
      <c r="AMC736" s="123"/>
      <c r="AMD736" s="123"/>
      <c r="AME736" s="123"/>
      <c r="AMF736" s="123"/>
    </row>
    <row r="737" spans="2:1020" s="122" customFormat="1" ht="15.75" customHeight="1">
      <c r="B737" s="170"/>
      <c r="AMA737" s="123"/>
      <c r="AMB737" s="123"/>
      <c r="AMC737" s="123"/>
      <c r="AMD737" s="123"/>
      <c r="AME737" s="123"/>
      <c r="AMF737" s="123"/>
    </row>
    <row r="738" spans="2:1020" s="122" customFormat="1" ht="15.75" customHeight="1">
      <c r="B738" s="170"/>
      <c r="AMA738" s="123"/>
      <c r="AMB738" s="123"/>
      <c r="AMC738" s="123"/>
      <c r="AMD738" s="123"/>
      <c r="AME738" s="123"/>
      <c r="AMF738" s="123"/>
    </row>
    <row r="739" spans="2:1020" s="122" customFormat="1" ht="15.75" customHeight="1">
      <c r="B739" s="170"/>
      <c r="AMA739" s="123"/>
      <c r="AMB739" s="123"/>
      <c r="AMC739" s="123"/>
      <c r="AMD739" s="123"/>
      <c r="AME739" s="123"/>
      <c r="AMF739" s="123"/>
    </row>
    <row r="740" spans="2:1020" s="122" customFormat="1" ht="15.75" customHeight="1">
      <c r="B740" s="170"/>
      <c r="AMA740" s="123"/>
      <c r="AMB740" s="123"/>
      <c r="AMC740" s="123"/>
      <c r="AMD740" s="123"/>
      <c r="AME740" s="123"/>
      <c r="AMF740" s="123"/>
    </row>
    <row r="741" spans="2:1020" s="122" customFormat="1" ht="15.75" customHeight="1">
      <c r="B741" s="170"/>
      <c r="AMA741" s="123"/>
      <c r="AMB741" s="123"/>
      <c r="AMC741" s="123"/>
      <c r="AMD741" s="123"/>
      <c r="AME741" s="123"/>
      <c r="AMF741" s="123"/>
    </row>
    <row r="742" spans="2:1020" s="122" customFormat="1" ht="15.75" customHeight="1">
      <c r="B742" s="170"/>
      <c r="AMA742" s="123"/>
      <c r="AMB742" s="123"/>
      <c r="AMC742" s="123"/>
      <c r="AMD742" s="123"/>
      <c r="AME742" s="123"/>
      <c r="AMF742" s="123"/>
    </row>
    <row r="743" spans="2:1020" s="122" customFormat="1" ht="15.75" customHeight="1">
      <c r="B743" s="170"/>
      <c r="AMA743" s="123"/>
      <c r="AMB743" s="123"/>
      <c r="AMC743" s="123"/>
      <c r="AMD743" s="123"/>
      <c r="AME743" s="123"/>
      <c r="AMF743" s="123"/>
    </row>
    <row r="744" spans="2:1020" s="122" customFormat="1" ht="15.75" customHeight="1">
      <c r="B744" s="170"/>
      <c r="AMA744" s="123"/>
      <c r="AMB744" s="123"/>
      <c r="AMC744" s="123"/>
      <c r="AMD744" s="123"/>
      <c r="AME744" s="123"/>
      <c r="AMF744" s="123"/>
    </row>
    <row r="745" spans="2:1020" s="122" customFormat="1" ht="15.75" customHeight="1">
      <c r="B745" s="170"/>
      <c r="AMA745" s="123"/>
      <c r="AMB745" s="123"/>
      <c r="AMC745" s="123"/>
      <c r="AMD745" s="123"/>
      <c r="AME745" s="123"/>
      <c r="AMF745" s="123"/>
    </row>
    <row r="746" spans="2:1020" s="122" customFormat="1" ht="15.75" customHeight="1">
      <c r="B746" s="170"/>
      <c r="AMA746" s="123"/>
      <c r="AMB746" s="123"/>
      <c r="AMC746" s="123"/>
      <c r="AMD746" s="123"/>
      <c r="AME746" s="123"/>
      <c r="AMF746" s="123"/>
    </row>
    <row r="747" spans="2:1020" s="122" customFormat="1" ht="15.75" customHeight="1">
      <c r="B747" s="170"/>
      <c r="AMA747" s="123"/>
      <c r="AMB747" s="123"/>
      <c r="AMC747" s="123"/>
      <c r="AMD747" s="123"/>
      <c r="AME747" s="123"/>
      <c r="AMF747" s="123"/>
    </row>
    <row r="748" spans="2:1020" s="122" customFormat="1" ht="15.75" customHeight="1">
      <c r="B748" s="170"/>
      <c r="AMA748" s="123"/>
      <c r="AMB748" s="123"/>
      <c r="AMC748" s="123"/>
      <c r="AMD748" s="123"/>
      <c r="AME748" s="123"/>
      <c r="AMF748" s="123"/>
    </row>
    <row r="749" spans="2:1020" s="122" customFormat="1" ht="15.75" customHeight="1">
      <c r="B749" s="170"/>
      <c r="AMA749" s="123"/>
      <c r="AMB749" s="123"/>
      <c r="AMC749" s="123"/>
      <c r="AMD749" s="123"/>
      <c r="AME749" s="123"/>
      <c r="AMF749" s="123"/>
    </row>
    <row r="750" spans="2:1020" s="122" customFormat="1" ht="15.75" customHeight="1">
      <c r="B750" s="170"/>
      <c r="AMA750" s="123"/>
      <c r="AMB750" s="123"/>
      <c r="AMC750" s="123"/>
      <c r="AMD750" s="123"/>
      <c r="AME750" s="123"/>
      <c r="AMF750" s="123"/>
    </row>
    <row r="751" spans="2:1020" s="122" customFormat="1" ht="15.75" customHeight="1">
      <c r="B751" s="170"/>
      <c r="AMA751" s="123"/>
      <c r="AMB751" s="123"/>
      <c r="AMC751" s="123"/>
      <c r="AMD751" s="123"/>
      <c r="AME751" s="123"/>
      <c r="AMF751" s="123"/>
    </row>
    <row r="752" spans="2:1020" s="122" customFormat="1" ht="15.75" customHeight="1">
      <c r="B752" s="170"/>
      <c r="AMA752" s="123"/>
      <c r="AMB752" s="123"/>
      <c r="AMC752" s="123"/>
      <c r="AMD752" s="123"/>
      <c r="AME752" s="123"/>
      <c r="AMF752" s="123"/>
    </row>
    <row r="753" spans="2:1020" s="122" customFormat="1" ht="15.75" customHeight="1">
      <c r="B753" s="170"/>
      <c r="AMA753" s="123"/>
      <c r="AMB753" s="123"/>
      <c r="AMC753" s="123"/>
      <c r="AMD753" s="123"/>
      <c r="AME753" s="123"/>
      <c r="AMF753" s="123"/>
    </row>
    <row r="754" spans="2:1020" s="122" customFormat="1" ht="15.75" customHeight="1">
      <c r="B754" s="170"/>
      <c r="AMA754" s="123"/>
      <c r="AMB754" s="123"/>
      <c r="AMC754" s="123"/>
      <c r="AMD754" s="123"/>
      <c r="AME754" s="123"/>
      <c r="AMF754" s="123"/>
    </row>
    <row r="755" spans="2:1020" s="122" customFormat="1" ht="15.75" customHeight="1">
      <c r="B755" s="170"/>
      <c r="AMA755" s="123"/>
      <c r="AMB755" s="123"/>
      <c r="AMC755" s="123"/>
      <c r="AMD755" s="123"/>
      <c r="AME755" s="123"/>
      <c r="AMF755" s="123"/>
    </row>
    <row r="756" spans="2:1020" s="122" customFormat="1" ht="15.75" customHeight="1">
      <c r="B756" s="170"/>
      <c r="AMA756" s="123"/>
      <c r="AMB756" s="123"/>
      <c r="AMC756" s="123"/>
      <c r="AMD756" s="123"/>
      <c r="AME756" s="123"/>
      <c r="AMF756" s="123"/>
    </row>
    <row r="757" spans="2:1020" s="122" customFormat="1" ht="15.75" customHeight="1">
      <c r="B757" s="170"/>
      <c r="AMA757" s="123"/>
      <c r="AMB757" s="123"/>
      <c r="AMC757" s="123"/>
      <c r="AMD757" s="123"/>
      <c r="AME757" s="123"/>
      <c r="AMF757" s="123"/>
    </row>
    <row r="758" spans="2:1020" s="122" customFormat="1" ht="15.75" customHeight="1">
      <c r="B758" s="170"/>
      <c r="AMA758" s="123"/>
      <c r="AMB758" s="123"/>
      <c r="AMC758" s="123"/>
      <c r="AMD758" s="123"/>
      <c r="AME758" s="123"/>
      <c r="AMF758" s="123"/>
    </row>
    <row r="759" spans="2:1020" s="122" customFormat="1" ht="15.75" customHeight="1">
      <c r="B759" s="170"/>
      <c r="AMA759" s="123"/>
      <c r="AMB759" s="123"/>
      <c r="AMC759" s="123"/>
      <c r="AMD759" s="123"/>
      <c r="AME759" s="123"/>
      <c r="AMF759" s="123"/>
    </row>
    <row r="760" spans="2:1020" s="122" customFormat="1" ht="15.75" customHeight="1">
      <c r="B760" s="170"/>
      <c r="AMA760" s="123"/>
      <c r="AMB760" s="123"/>
      <c r="AMC760" s="123"/>
      <c r="AMD760" s="123"/>
      <c r="AME760" s="123"/>
      <c r="AMF760" s="123"/>
    </row>
    <row r="761" spans="2:1020" s="122" customFormat="1" ht="15.75" customHeight="1">
      <c r="B761" s="170"/>
      <c r="AMA761" s="123"/>
      <c r="AMB761" s="123"/>
      <c r="AMC761" s="123"/>
      <c r="AMD761" s="123"/>
      <c r="AME761" s="123"/>
      <c r="AMF761" s="123"/>
    </row>
    <row r="762" spans="2:1020" s="122" customFormat="1" ht="15.75" customHeight="1">
      <c r="B762" s="170"/>
      <c r="AMA762" s="123"/>
      <c r="AMB762" s="123"/>
      <c r="AMC762" s="123"/>
      <c r="AMD762" s="123"/>
      <c r="AME762" s="123"/>
      <c r="AMF762" s="123"/>
    </row>
    <row r="763" spans="2:1020" s="122" customFormat="1" ht="15.75" customHeight="1">
      <c r="B763" s="170"/>
      <c r="AMA763" s="123"/>
      <c r="AMB763" s="123"/>
      <c r="AMC763" s="123"/>
      <c r="AMD763" s="123"/>
      <c r="AME763" s="123"/>
      <c r="AMF763" s="123"/>
    </row>
    <row r="764" spans="2:1020" s="122" customFormat="1" ht="15.75" customHeight="1">
      <c r="B764" s="170"/>
      <c r="AMA764" s="123"/>
      <c r="AMB764" s="123"/>
      <c r="AMC764" s="123"/>
      <c r="AMD764" s="123"/>
      <c r="AME764" s="123"/>
      <c r="AMF764" s="123"/>
    </row>
    <row r="765" spans="2:1020" s="122" customFormat="1" ht="15.75" customHeight="1">
      <c r="B765" s="170"/>
      <c r="AMA765" s="123"/>
      <c r="AMB765" s="123"/>
      <c r="AMC765" s="123"/>
      <c r="AMD765" s="123"/>
      <c r="AME765" s="123"/>
      <c r="AMF765" s="123"/>
    </row>
    <row r="766" spans="2:1020" s="122" customFormat="1" ht="15.75" customHeight="1">
      <c r="B766" s="170"/>
      <c r="AMA766" s="123"/>
      <c r="AMB766" s="123"/>
      <c r="AMC766" s="123"/>
      <c r="AMD766" s="123"/>
      <c r="AME766" s="123"/>
      <c r="AMF766" s="123"/>
    </row>
    <row r="767" spans="2:1020" s="122" customFormat="1" ht="15.75" customHeight="1">
      <c r="B767" s="170"/>
      <c r="AMA767" s="123"/>
      <c r="AMB767" s="123"/>
      <c r="AMC767" s="123"/>
      <c r="AMD767" s="123"/>
      <c r="AME767" s="123"/>
      <c r="AMF767" s="123"/>
    </row>
    <row r="768" spans="2:1020" s="122" customFormat="1" ht="15.75" customHeight="1">
      <c r="B768" s="170"/>
      <c r="AMA768" s="123"/>
      <c r="AMB768" s="123"/>
      <c r="AMC768" s="123"/>
      <c r="AMD768" s="123"/>
      <c r="AME768" s="123"/>
      <c r="AMF768" s="123"/>
    </row>
    <row r="769" spans="2:1020" s="122" customFormat="1" ht="15.75" customHeight="1">
      <c r="B769" s="170"/>
      <c r="AMA769" s="123"/>
      <c r="AMB769" s="123"/>
      <c r="AMC769" s="123"/>
      <c r="AMD769" s="123"/>
      <c r="AME769" s="123"/>
      <c r="AMF769" s="123"/>
    </row>
    <row r="770" spans="2:1020" s="122" customFormat="1" ht="15.75" customHeight="1">
      <c r="B770" s="170"/>
      <c r="AMA770" s="123"/>
      <c r="AMB770" s="123"/>
      <c r="AMC770" s="123"/>
      <c r="AMD770" s="123"/>
      <c r="AME770" s="123"/>
      <c r="AMF770" s="123"/>
    </row>
    <row r="771" spans="2:1020" s="122" customFormat="1" ht="15.75" customHeight="1">
      <c r="B771" s="170"/>
      <c r="AMA771" s="123"/>
      <c r="AMB771" s="123"/>
      <c r="AMC771" s="123"/>
      <c r="AMD771" s="123"/>
      <c r="AME771" s="123"/>
      <c r="AMF771" s="123"/>
    </row>
    <row r="772" spans="2:1020" s="122" customFormat="1" ht="15.75" customHeight="1">
      <c r="B772" s="170"/>
      <c r="AMA772" s="123"/>
      <c r="AMB772" s="123"/>
      <c r="AMC772" s="123"/>
      <c r="AMD772" s="123"/>
      <c r="AME772" s="123"/>
      <c r="AMF772" s="123"/>
    </row>
    <row r="773" spans="2:1020" s="122" customFormat="1" ht="15.75" customHeight="1">
      <c r="B773" s="170"/>
      <c r="AMA773" s="123"/>
      <c r="AMB773" s="123"/>
      <c r="AMC773" s="123"/>
      <c r="AMD773" s="123"/>
      <c r="AME773" s="123"/>
      <c r="AMF773" s="123"/>
    </row>
    <row r="774" spans="2:1020" s="122" customFormat="1" ht="15.75" customHeight="1">
      <c r="B774" s="170"/>
      <c r="AMA774" s="123"/>
      <c r="AMB774" s="123"/>
      <c r="AMC774" s="123"/>
      <c r="AMD774" s="123"/>
      <c r="AME774" s="123"/>
      <c r="AMF774" s="123"/>
    </row>
    <row r="775" spans="2:1020" s="122" customFormat="1" ht="15.75" customHeight="1">
      <c r="B775" s="170"/>
      <c r="AMA775" s="123"/>
      <c r="AMB775" s="123"/>
      <c r="AMC775" s="123"/>
      <c r="AMD775" s="123"/>
      <c r="AME775" s="123"/>
      <c r="AMF775" s="123"/>
    </row>
    <row r="776" spans="2:1020" s="122" customFormat="1" ht="15.75" customHeight="1">
      <c r="B776" s="170"/>
      <c r="AMA776" s="123"/>
      <c r="AMB776" s="123"/>
      <c r="AMC776" s="123"/>
      <c r="AMD776" s="123"/>
      <c r="AME776" s="123"/>
      <c r="AMF776" s="123"/>
    </row>
    <row r="777" spans="2:1020" s="122" customFormat="1" ht="15.75" customHeight="1">
      <c r="B777" s="170"/>
      <c r="AMA777" s="123"/>
      <c r="AMB777" s="123"/>
      <c r="AMC777" s="123"/>
      <c r="AMD777" s="123"/>
      <c r="AME777" s="123"/>
      <c r="AMF777" s="123"/>
    </row>
    <row r="778" spans="2:1020" s="122" customFormat="1" ht="15.75" customHeight="1">
      <c r="B778" s="170"/>
      <c r="AMA778" s="123"/>
      <c r="AMB778" s="123"/>
      <c r="AMC778" s="123"/>
      <c r="AMD778" s="123"/>
      <c r="AME778" s="123"/>
      <c r="AMF778" s="123"/>
    </row>
    <row r="779" spans="2:1020" s="122" customFormat="1" ht="15.75" customHeight="1">
      <c r="B779" s="170"/>
      <c r="AMA779" s="123"/>
      <c r="AMB779" s="123"/>
      <c r="AMC779" s="123"/>
      <c r="AMD779" s="123"/>
      <c r="AME779" s="123"/>
      <c r="AMF779" s="123"/>
    </row>
    <row r="780" spans="2:1020" s="122" customFormat="1" ht="15.75" customHeight="1">
      <c r="B780" s="170"/>
      <c r="AMA780" s="123"/>
      <c r="AMB780" s="123"/>
      <c r="AMC780" s="123"/>
      <c r="AMD780" s="123"/>
      <c r="AME780" s="123"/>
      <c r="AMF780" s="123"/>
    </row>
    <row r="781" spans="2:1020" s="122" customFormat="1" ht="15.75" customHeight="1">
      <c r="B781" s="170"/>
      <c r="AMA781" s="123"/>
      <c r="AMB781" s="123"/>
      <c r="AMC781" s="123"/>
      <c r="AMD781" s="123"/>
      <c r="AME781" s="123"/>
      <c r="AMF781" s="123"/>
    </row>
    <row r="782" spans="2:1020" s="122" customFormat="1" ht="15.75" customHeight="1">
      <c r="B782" s="170"/>
      <c r="AMA782" s="123"/>
      <c r="AMB782" s="123"/>
      <c r="AMC782" s="123"/>
      <c r="AMD782" s="123"/>
      <c r="AME782" s="123"/>
      <c r="AMF782" s="123"/>
    </row>
    <row r="783" spans="2:1020" s="122" customFormat="1" ht="15.75" customHeight="1">
      <c r="B783" s="170"/>
      <c r="AMA783" s="123"/>
      <c r="AMB783" s="123"/>
      <c r="AMC783" s="123"/>
      <c r="AMD783" s="123"/>
      <c r="AME783" s="123"/>
      <c r="AMF783" s="123"/>
    </row>
    <row r="784" spans="2:1020" s="122" customFormat="1" ht="15.75" customHeight="1">
      <c r="B784" s="170"/>
      <c r="AMA784" s="123"/>
      <c r="AMB784" s="123"/>
      <c r="AMC784" s="123"/>
      <c r="AMD784" s="123"/>
      <c r="AME784" s="123"/>
      <c r="AMF784" s="123"/>
    </row>
    <row r="785" spans="2:1020" s="122" customFormat="1" ht="15.75" customHeight="1">
      <c r="B785" s="170"/>
      <c r="AMA785" s="123"/>
      <c r="AMB785" s="123"/>
      <c r="AMC785" s="123"/>
      <c r="AMD785" s="123"/>
      <c r="AME785" s="123"/>
      <c r="AMF785" s="123"/>
    </row>
    <row r="786" spans="2:1020" s="122" customFormat="1" ht="15.75" customHeight="1">
      <c r="B786" s="170"/>
      <c r="AMA786" s="123"/>
      <c r="AMB786" s="123"/>
      <c r="AMC786" s="123"/>
      <c r="AMD786" s="123"/>
      <c r="AME786" s="123"/>
      <c r="AMF786" s="123"/>
    </row>
    <row r="787" spans="2:1020" s="122" customFormat="1" ht="15.75" customHeight="1">
      <c r="B787" s="170"/>
      <c r="AMA787" s="123"/>
      <c r="AMB787" s="123"/>
      <c r="AMC787" s="123"/>
      <c r="AMD787" s="123"/>
      <c r="AME787" s="123"/>
      <c r="AMF787" s="123"/>
    </row>
    <row r="788" spans="2:1020" s="122" customFormat="1" ht="15.75" customHeight="1">
      <c r="B788" s="170"/>
      <c r="AMA788" s="123"/>
      <c r="AMB788" s="123"/>
      <c r="AMC788" s="123"/>
      <c r="AMD788" s="123"/>
      <c r="AME788" s="123"/>
      <c r="AMF788" s="123"/>
    </row>
    <row r="789" spans="2:1020" s="122" customFormat="1" ht="15.75" customHeight="1">
      <c r="B789" s="170"/>
      <c r="AMA789" s="123"/>
      <c r="AMB789" s="123"/>
      <c r="AMC789" s="123"/>
      <c r="AMD789" s="123"/>
      <c r="AME789" s="123"/>
      <c r="AMF789" s="123"/>
    </row>
    <row r="790" spans="2:1020" s="122" customFormat="1" ht="15.75" customHeight="1">
      <c r="B790" s="170"/>
      <c r="AMA790" s="123"/>
      <c r="AMB790" s="123"/>
      <c r="AMC790" s="123"/>
      <c r="AMD790" s="123"/>
      <c r="AME790" s="123"/>
      <c r="AMF790" s="123"/>
    </row>
    <row r="791" spans="2:1020" s="122" customFormat="1" ht="15.75" customHeight="1">
      <c r="B791" s="170"/>
      <c r="AMA791" s="123"/>
      <c r="AMB791" s="123"/>
      <c r="AMC791" s="123"/>
      <c r="AMD791" s="123"/>
      <c r="AME791" s="123"/>
      <c r="AMF791" s="123"/>
    </row>
    <row r="792" spans="2:1020" s="122" customFormat="1" ht="15.75" customHeight="1">
      <c r="B792" s="170"/>
      <c r="AMA792" s="123"/>
      <c r="AMB792" s="123"/>
      <c r="AMC792" s="123"/>
      <c r="AMD792" s="123"/>
      <c r="AME792" s="123"/>
      <c r="AMF792" s="123"/>
    </row>
    <row r="793" spans="2:1020" s="122" customFormat="1" ht="15.75" customHeight="1">
      <c r="B793" s="170"/>
      <c r="AMA793" s="123"/>
      <c r="AMB793" s="123"/>
      <c r="AMC793" s="123"/>
      <c r="AMD793" s="123"/>
      <c r="AME793" s="123"/>
      <c r="AMF793" s="123"/>
    </row>
    <row r="794" spans="2:1020" s="122" customFormat="1" ht="15.75" customHeight="1">
      <c r="B794" s="170"/>
      <c r="AMA794" s="123"/>
      <c r="AMB794" s="123"/>
      <c r="AMC794" s="123"/>
      <c r="AMD794" s="123"/>
      <c r="AME794" s="123"/>
      <c r="AMF794" s="123"/>
    </row>
    <row r="795" spans="2:1020" s="122" customFormat="1" ht="15.75" customHeight="1">
      <c r="B795" s="170"/>
      <c r="AMA795" s="123"/>
      <c r="AMB795" s="123"/>
      <c r="AMC795" s="123"/>
      <c r="AMD795" s="123"/>
      <c r="AME795" s="123"/>
      <c r="AMF795" s="123"/>
    </row>
    <row r="796" spans="2:1020" s="122" customFormat="1" ht="15.75" customHeight="1">
      <c r="B796" s="170"/>
      <c r="AMA796" s="123"/>
      <c r="AMB796" s="123"/>
      <c r="AMC796" s="123"/>
      <c r="AMD796" s="123"/>
      <c r="AME796" s="123"/>
      <c r="AMF796" s="123"/>
    </row>
    <row r="797" spans="2:1020" s="122" customFormat="1" ht="15.75" customHeight="1">
      <c r="B797" s="170"/>
      <c r="AMA797" s="123"/>
      <c r="AMB797" s="123"/>
      <c r="AMC797" s="123"/>
      <c r="AMD797" s="123"/>
      <c r="AME797" s="123"/>
      <c r="AMF797" s="123"/>
    </row>
    <row r="798" spans="2:1020" s="122" customFormat="1" ht="15.75" customHeight="1">
      <c r="B798" s="170"/>
      <c r="AMA798" s="123"/>
      <c r="AMB798" s="123"/>
      <c r="AMC798" s="123"/>
      <c r="AMD798" s="123"/>
      <c r="AME798" s="123"/>
      <c r="AMF798" s="123"/>
    </row>
    <row r="799" spans="2:1020" s="122" customFormat="1" ht="15.75" customHeight="1">
      <c r="B799" s="170"/>
      <c r="AMA799" s="123"/>
      <c r="AMB799" s="123"/>
      <c r="AMC799" s="123"/>
      <c r="AMD799" s="123"/>
      <c r="AME799" s="123"/>
      <c r="AMF799" s="123"/>
    </row>
    <row r="800" spans="2:1020" s="122" customFormat="1" ht="15.75" customHeight="1">
      <c r="B800" s="170"/>
      <c r="AMA800" s="123"/>
      <c r="AMB800" s="123"/>
      <c r="AMC800" s="123"/>
      <c r="AMD800" s="123"/>
      <c r="AME800" s="123"/>
      <c r="AMF800" s="123"/>
    </row>
    <row r="801" spans="2:1020" s="122" customFormat="1" ht="15.75" customHeight="1">
      <c r="B801" s="170"/>
      <c r="AMA801" s="123"/>
      <c r="AMB801" s="123"/>
      <c r="AMC801" s="123"/>
      <c r="AMD801" s="123"/>
      <c r="AME801" s="123"/>
      <c r="AMF801" s="123"/>
    </row>
    <row r="802" spans="2:1020" s="122" customFormat="1" ht="15.75" customHeight="1">
      <c r="B802" s="170"/>
      <c r="AMA802" s="123"/>
      <c r="AMB802" s="123"/>
      <c r="AMC802" s="123"/>
      <c r="AMD802" s="123"/>
      <c r="AME802" s="123"/>
      <c r="AMF802" s="123"/>
    </row>
    <row r="803" spans="2:1020" s="122" customFormat="1" ht="15.75" customHeight="1">
      <c r="B803" s="170"/>
      <c r="AMA803" s="123"/>
      <c r="AMB803" s="123"/>
      <c r="AMC803" s="123"/>
      <c r="AMD803" s="123"/>
      <c r="AME803" s="123"/>
      <c r="AMF803" s="123"/>
    </row>
    <row r="804" spans="2:1020" s="122" customFormat="1" ht="15.75" customHeight="1">
      <c r="B804" s="170"/>
      <c r="AMA804" s="123"/>
      <c r="AMB804" s="123"/>
      <c r="AMC804" s="123"/>
      <c r="AMD804" s="123"/>
      <c r="AME804" s="123"/>
      <c r="AMF804" s="123"/>
    </row>
    <row r="805" spans="2:1020" s="122" customFormat="1" ht="15.75" customHeight="1">
      <c r="B805" s="170"/>
      <c r="AMA805" s="123"/>
      <c r="AMB805" s="123"/>
      <c r="AMC805" s="123"/>
      <c r="AMD805" s="123"/>
      <c r="AME805" s="123"/>
      <c r="AMF805" s="123"/>
    </row>
    <row r="806" spans="2:1020" s="122" customFormat="1" ht="15.75" customHeight="1">
      <c r="B806" s="170"/>
      <c r="AMA806" s="123"/>
      <c r="AMB806" s="123"/>
      <c r="AMC806" s="123"/>
      <c r="AMD806" s="123"/>
      <c r="AME806" s="123"/>
      <c r="AMF806" s="123"/>
    </row>
    <row r="807" spans="2:1020" s="122" customFormat="1" ht="15.75" customHeight="1">
      <c r="B807" s="170"/>
      <c r="AMA807" s="123"/>
      <c r="AMB807" s="123"/>
      <c r="AMC807" s="123"/>
      <c r="AMD807" s="123"/>
      <c r="AME807" s="123"/>
      <c r="AMF807" s="123"/>
    </row>
    <row r="808" spans="2:1020" s="122" customFormat="1" ht="15.75" customHeight="1">
      <c r="B808" s="170"/>
      <c r="AMA808" s="123"/>
      <c r="AMB808" s="123"/>
      <c r="AMC808" s="123"/>
      <c r="AMD808" s="123"/>
      <c r="AME808" s="123"/>
      <c r="AMF808" s="123"/>
    </row>
    <row r="809" spans="2:1020" s="122" customFormat="1" ht="15.75" customHeight="1">
      <c r="B809" s="170"/>
      <c r="AMA809" s="123"/>
      <c r="AMB809" s="123"/>
      <c r="AMC809" s="123"/>
      <c r="AMD809" s="123"/>
      <c r="AME809" s="123"/>
      <c r="AMF809" s="123"/>
    </row>
    <row r="810" spans="2:1020" s="122" customFormat="1" ht="15.75" customHeight="1">
      <c r="B810" s="170"/>
      <c r="AMA810" s="123"/>
      <c r="AMB810" s="123"/>
      <c r="AMC810" s="123"/>
      <c r="AMD810" s="123"/>
      <c r="AME810" s="123"/>
      <c r="AMF810" s="123"/>
    </row>
    <row r="811" spans="2:1020" s="122" customFormat="1" ht="15.75" customHeight="1">
      <c r="B811" s="170"/>
      <c r="AMA811" s="123"/>
      <c r="AMB811" s="123"/>
      <c r="AMC811" s="123"/>
      <c r="AMD811" s="123"/>
      <c r="AME811" s="123"/>
      <c r="AMF811" s="123"/>
    </row>
    <row r="812" spans="2:1020" s="122" customFormat="1" ht="15.75" customHeight="1">
      <c r="B812" s="170"/>
      <c r="AMA812" s="123"/>
      <c r="AMB812" s="123"/>
      <c r="AMC812" s="123"/>
      <c r="AMD812" s="123"/>
      <c r="AME812" s="123"/>
      <c r="AMF812" s="123"/>
    </row>
    <row r="813" spans="2:1020" s="122" customFormat="1" ht="15.75" customHeight="1">
      <c r="B813" s="170"/>
      <c r="AMA813" s="123"/>
      <c r="AMB813" s="123"/>
      <c r="AMC813" s="123"/>
      <c r="AMD813" s="123"/>
      <c r="AME813" s="123"/>
      <c r="AMF813" s="123"/>
    </row>
    <row r="814" spans="2:1020" s="122" customFormat="1" ht="15.75" customHeight="1">
      <c r="B814" s="170"/>
      <c r="AMA814" s="123"/>
      <c r="AMB814" s="123"/>
      <c r="AMC814" s="123"/>
      <c r="AMD814" s="123"/>
      <c r="AME814" s="123"/>
      <c r="AMF814" s="123"/>
    </row>
    <row r="815" spans="2:1020" s="122" customFormat="1" ht="15.75" customHeight="1">
      <c r="B815" s="170"/>
      <c r="AMA815" s="123"/>
      <c r="AMB815" s="123"/>
      <c r="AMC815" s="123"/>
      <c r="AMD815" s="123"/>
      <c r="AME815" s="123"/>
      <c r="AMF815" s="123"/>
    </row>
    <row r="816" spans="2:1020" s="122" customFormat="1" ht="15.75" customHeight="1">
      <c r="B816" s="170"/>
      <c r="AMA816" s="123"/>
      <c r="AMB816" s="123"/>
      <c r="AMC816" s="123"/>
      <c r="AMD816" s="123"/>
      <c r="AME816" s="123"/>
      <c r="AMF816" s="123"/>
    </row>
    <row r="817" spans="2:1020" s="122" customFormat="1" ht="15.75" customHeight="1">
      <c r="B817" s="170"/>
      <c r="AMA817" s="123"/>
      <c r="AMB817" s="123"/>
      <c r="AMC817" s="123"/>
      <c r="AMD817" s="123"/>
      <c r="AME817" s="123"/>
      <c r="AMF817" s="123"/>
    </row>
    <row r="818" spans="2:1020" s="122" customFormat="1" ht="15.75" customHeight="1">
      <c r="B818" s="170"/>
      <c r="AMA818" s="123"/>
      <c r="AMB818" s="123"/>
      <c r="AMC818" s="123"/>
      <c r="AMD818" s="123"/>
      <c r="AME818" s="123"/>
      <c r="AMF818" s="123"/>
    </row>
    <row r="819" spans="2:1020" s="122" customFormat="1" ht="15.75" customHeight="1">
      <c r="B819" s="170"/>
      <c r="AMA819" s="123"/>
      <c r="AMB819" s="123"/>
      <c r="AMC819" s="123"/>
      <c r="AMD819" s="123"/>
      <c r="AME819" s="123"/>
      <c r="AMF819" s="123"/>
    </row>
    <row r="820" spans="2:1020" s="122" customFormat="1" ht="15.75" customHeight="1">
      <c r="B820" s="170"/>
      <c r="AMA820" s="123"/>
      <c r="AMB820" s="123"/>
      <c r="AMC820" s="123"/>
      <c r="AMD820" s="123"/>
      <c r="AME820" s="123"/>
      <c r="AMF820" s="123"/>
    </row>
    <row r="821" spans="2:1020" s="122" customFormat="1" ht="15.75" customHeight="1">
      <c r="B821" s="170"/>
      <c r="AMA821" s="123"/>
      <c r="AMB821" s="123"/>
      <c r="AMC821" s="123"/>
      <c r="AMD821" s="123"/>
      <c r="AME821" s="123"/>
      <c r="AMF821" s="123"/>
    </row>
    <row r="822" spans="2:1020" s="122" customFormat="1" ht="15.75" customHeight="1">
      <c r="B822" s="170"/>
      <c r="AMA822" s="123"/>
      <c r="AMB822" s="123"/>
      <c r="AMC822" s="123"/>
      <c r="AMD822" s="123"/>
      <c r="AME822" s="123"/>
      <c r="AMF822" s="123"/>
    </row>
    <row r="823" spans="2:1020" s="122" customFormat="1" ht="15.75" customHeight="1">
      <c r="B823" s="170"/>
      <c r="AMA823" s="123"/>
      <c r="AMB823" s="123"/>
      <c r="AMC823" s="123"/>
      <c r="AMD823" s="123"/>
      <c r="AME823" s="123"/>
      <c r="AMF823" s="123"/>
    </row>
    <row r="824" spans="2:1020" s="122" customFormat="1" ht="15.75" customHeight="1">
      <c r="B824" s="170"/>
      <c r="AMA824" s="123"/>
      <c r="AMB824" s="123"/>
      <c r="AMC824" s="123"/>
      <c r="AMD824" s="123"/>
      <c r="AME824" s="123"/>
      <c r="AMF824" s="123"/>
    </row>
    <row r="825" spans="2:1020" s="122" customFormat="1" ht="15.75" customHeight="1">
      <c r="B825" s="170"/>
      <c r="AMA825" s="123"/>
      <c r="AMB825" s="123"/>
      <c r="AMC825" s="123"/>
      <c r="AMD825" s="123"/>
      <c r="AME825" s="123"/>
      <c r="AMF825" s="123"/>
    </row>
    <row r="826" spans="2:1020" s="122" customFormat="1" ht="15.75" customHeight="1">
      <c r="B826" s="170"/>
      <c r="AMA826" s="123"/>
      <c r="AMB826" s="123"/>
      <c r="AMC826" s="123"/>
      <c r="AMD826" s="123"/>
      <c r="AME826" s="123"/>
      <c r="AMF826" s="123"/>
    </row>
    <row r="827" spans="2:1020" s="122" customFormat="1" ht="15.75" customHeight="1">
      <c r="B827" s="170"/>
      <c r="AMA827" s="123"/>
      <c r="AMB827" s="123"/>
      <c r="AMC827" s="123"/>
      <c r="AMD827" s="123"/>
      <c r="AME827" s="123"/>
      <c r="AMF827" s="123"/>
    </row>
    <row r="828" spans="2:1020" s="122" customFormat="1" ht="15.75" customHeight="1">
      <c r="B828" s="170"/>
      <c r="AMA828" s="123"/>
      <c r="AMB828" s="123"/>
      <c r="AMC828" s="123"/>
      <c r="AMD828" s="123"/>
      <c r="AME828" s="123"/>
      <c r="AMF828" s="123"/>
    </row>
    <row r="829" spans="2:1020" s="122" customFormat="1" ht="15.75" customHeight="1">
      <c r="B829" s="170"/>
      <c r="AMA829" s="123"/>
      <c r="AMB829" s="123"/>
      <c r="AMC829" s="123"/>
      <c r="AMD829" s="123"/>
      <c r="AME829" s="123"/>
      <c r="AMF829" s="123"/>
    </row>
    <row r="830" spans="2:1020" s="122" customFormat="1" ht="15.75" customHeight="1">
      <c r="B830" s="170"/>
      <c r="AMA830" s="123"/>
      <c r="AMB830" s="123"/>
      <c r="AMC830" s="123"/>
      <c r="AMD830" s="123"/>
      <c r="AME830" s="123"/>
      <c r="AMF830" s="123"/>
    </row>
    <row r="831" spans="2:1020" s="122" customFormat="1" ht="15.75" customHeight="1">
      <c r="B831" s="170"/>
      <c r="AMA831" s="123"/>
      <c r="AMB831" s="123"/>
      <c r="AMC831" s="123"/>
      <c r="AMD831" s="123"/>
      <c r="AME831" s="123"/>
      <c r="AMF831" s="123"/>
    </row>
    <row r="832" spans="2:1020" s="122" customFormat="1" ht="15.75" customHeight="1">
      <c r="B832" s="170"/>
      <c r="AMA832" s="123"/>
      <c r="AMB832" s="123"/>
      <c r="AMC832" s="123"/>
      <c r="AMD832" s="123"/>
      <c r="AME832" s="123"/>
      <c r="AMF832" s="123"/>
    </row>
    <row r="833" spans="2:1020" s="122" customFormat="1" ht="15.75" customHeight="1">
      <c r="B833" s="170"/>
      <c r="AMA833" s="123"/>
      <c r="AMB833" s="123"/>
      <c r="AMC833" s="123"/>
      <c r="AMD833" s="123"/>
      <c r="AME833" s="123"/>
      <c r="AMF833" s="123"/>
    </row>
    <row r="834" spans="2:1020" s="122" customFormat="1" ht="15.75" customHeight="1">
      <c r="B834" s="170"/>
      <c r="AMA834" s="123"/>
      <c r="AMB834" s="123"/>
      <c r="AMC834" s="123"/>
      <c r="AMD834" s="123"/>
      <c r="AME834" s="123"/>
      <c r="AMF834" s="123"/>
    </row>
    <row r="835" spans="2:1020" s="122" customFormat="1" ht="15.75" customHeight="1">
      <c r="B835" s="170"/>
      <c r="AMA835" s="123"/>
      <c r="AMB835" s="123"/>
      <c r="AMC835" s="123"/>
      <c r="AMD835" s="123"/>
      <c r="AME835" s="123"/>
      <c r="AMF835" s="123"/>
    </row>
    <row r="836" spans="2:1020" s="122" customFormat="1" ht="15.75" customHeight="1">
      <c r="B836" s="170"/>
      <c r="AMA836" s="123"/>
      <c r="AMB836" s="123"/>
      <c r="AMC836" s="123"/>
      <c r="AMD836" s="123"/>
      <c r="AME836" s="123"/>
      <c r="AMF836" s="123"/>
    </row>
    <row r="837" spans="2:1020" s="122" customFormat="1" ht="15.75" customHeight="1">
      <c r="B837" s="170"/>
      <c r="AMA837" s="123"/>
      <c r="AMB837" s="123"/>
      <c r="AMC837" s="123"/>
      <c r="AMD837" s="123"/>
      <c r="AME837" s="123"/>
      <c r="AMF837" s="123"/>
    </row>
    <row r="838" spans="2:1020" s="122" customFormat="1" ht="15.75" customHeight="1">
      <c r="B838" s="170"/>
      <c r="AMA838" s="123"/>
      <c r="AMB838" s="123"/>
      <c r="AMC838" s="123"/>
      <c r="AMD838" s="123"/>
      <c r="AME838" s="123"/>
      <c r="AMF838" s="123"/>
    </row>
    <row r="839" spans="2:1020" s="122" customFormat="1" ht="15.75" customHeight="1">
      <c r="B839" s="170"/>
      <c r="AMA839" s="123"/>
      <c r="AMB839" s="123"/>
      <c r="AMC839" s="123"/>
      <c r="AMD839" s="123"/>
      <c r="AME839" s="123"/>
      <c r="AMF839" s="123"/>
    </row>
    <row r="840" spans="2:1020" s="122" customFormat="1" ht="15.75" customHeight="1">
      <c r="B840" s="170"/>
      <c r="AMA840" s="123"/>
      <c r="AMB840" s="123"/>
      <c r="AMC840" s="123"/>
      <c r="AMD840" s="123"/>
      <c r="AME840" s="123"/>
      <c r="AMF840" s="123"/>
    </row>
    <row r="841" spans="2:1020" s="122" customFormat="1" ht="15.75" customHeight="1">
      <c r="B841" s="170"/>
      <c r="AMA841" s="123"/>
      <c r="AMB841" s="123"/>
      <c r="AMC841" s="123"/>
      <c r="AMD841" s="123"/>
      <c r="AME841" s="123"/>
      <c r="AMF841" s="123"/>
    </row>
    <row r="842" spans="2:1020" s="122" customFormat="1" ht="15.75" customHeight="1">
      <c r="B842" s="170"/>
      <c r="AMA842" s="123"/>
      <c r="AMB842" s="123"/>
      <c r="AMC842" s="123"/>
      <c r="AMD842" s="123"/>
      <c r="AME842" s="123"/>
      <c r="AMF842" s="123"/>
    </row>
    <row r="843" spans="2:1020" s="122" customFormat="1" ht="15.75" customHeight="1">
      <c r="B843" s="170"/>
      <c r="AMA843" s="123"/>
      <c r="AMB843" s="123"/>
      <c r="AMC843" s="123"/>
      <c r="AMD843" s="123"/>
      <c r="AME843" s="123"/>
      <c r="AMF843" s="123"/>
    </row>
    <row r="844" spans="2:1020" s="122" customFormat="1" ht="15.75" customHeight="1">
      <c r="B844" s="170"/>
      <c r="AMA844" s="123"/>
      <c r="AMB844" s="123"/>
      <c r="AMC844" s="123"/>
      <c r="AMD844" s="123"/>
      <c r="AME844" s="123"/>
      <c r="AMF844" s="123"/>
    </row>
    <row r="845" spans="2:1020" s="122" customFormat="1" ht="15.75" customHeight="1">
      <c r="B845" s="170"/>
      <c r="AMA845" s="123"/>
      <c r="AMB845" s="123"/>
      <c r="AMC845" s="123"/>
      <c r="AMD845" s="123"/>
      <c r="AME845" s="123"/>
      <c r="AMF845" s="123"/>
    </row>
    <row r="846" spans="2:1020" s="122" customFormat="1" ht="15.75" customHeight="1">
      <c r="B846" s="170"/>
      <c r="AMA846" s="123"/>
      <c r="AMB846" s="123"/>
      <c r="AMC846" s="123"/>
      <c r="AMD846" s="123"/>
      <c r="AME846" s="123"/>
      <c r="AMF846" s="123"/>
    </row>
    <row r="847" spans="2:1020" s="122" customFormat="1" ht="15.75" customHeight="1">
      <c r="B847" s="170"/>
      <c r="AMA847" s="123"/>
      <c r="AMB847" s="123"/>
      <c r="AMC847" s="123"/>
      <c r="AMD847" s="123"/>
      <c r="AME847" s="123"/>
      <c r="AMF847" s="123"/>
    </row>
    <row r="848" spans="2:1020" s="122" customFormat="1" ht="15.75" customHeight="1">
      <c r="B848" s="170"/>
      <c r="AMA848" s="123"/>
      <c r="AMB848" s="123"/>
      <c r="AMC848" s="123"/>
      <c r="AMD848" s="123"/>
      <c r="AME848" s="123"/>
      <c r="AMF848" s="123"/>
    </row>
    <row r="849" spans="2:1020" s="122" customFormat="1" ht="15.75" customHeight="1">
      <c r="B849" s="170"/>
      <c r="AMA849" s="123"/>
      <c r="AMB849" s="123"/>
      <c r="AMC849" s="123"/>
      <c r="AMD849" s="123"/>
      <c r="AME849" s="123"/>
      <c r="AMF849" s="123"/>
    </row>
    <row r="850" spans="2:1020" s="122" customFormat="1" ht="15.75" customHeight="1">
      <c r="B850" s="170"/>
      <c r="AMA850" s="123"/>
      <c r="AMB850" s="123"/>
      <c r="AMC850" s="123"/>
      <c r="AMD850" s="123"/>
      <c r="AME850" s="123"/>
      <c r="AMF850" s="123"/>
    </row>
    <row r="851" spans="2:1020" s="122" customFormat="1" ht="15.75" customHeight="1">
      <c r="B851" s="170"/>
      <c r="AMA851" s="123"/>
      <c r="AMB851" s="123"/>
      <c r="AMC851" s="123"/>
      <c r="AMD851" s="123"/>
      <c r="AME851" s="123"/>
      <c r="AMF851" s="123"/>
    </row>
    <row r="852" spans="2:1020" s="122" customFormat="1" ht="15.75" customHeight="1">
      <c r="B852" s="170"/>
      <c r="AMA852" s="123"/>
      <c r="AMB852" s="123"/>
      <c r="AMC852" s="123"/>
      <c r="AMD852" s="123"/>
      <c r="AME852" s="123"/>
      <c r="AMF852" s="123"/>
    </row>
    <row r="853" spans="2:1020" s="122" customFormat="1" ht="15.75" customHeight="1">
      <c r="B853" s="170"/>
      <c r="AMA853" s="123"/>
      <c r="AMB853" s="123"/>
      <c r="AMC853" s="123"/>
      <c r="AMD853" s="123"/>
      <c r="AME853" s="123"/>
      <c r="AMF853" s="123"/>
    </row>
    <row r="854" spans="2:1020" s="122" customFormat="1" ht="15.75" customHeight="1">
      <c r="B854" s="170"/>
      <c r="AMA854" s="123"/>
      <c r="AMB854" s="123"/>
      <c r="AMC854" s="123"/>
      <c r="AMD854" s="123"/>
      <c r="AME854" s="123"/>
      <c r="AMF854" s="123"/>
    </row>
    <row r="855" spans="2:1020" s="122" customFormat="1" ht="15.75" customHeight="1">
      <c r="B855" s="170"/>
      <c r="AMA855" s="123"/>
      <c r="AMB855" s="123"/>
      <c r="AMC855" s="123"/>
      <c r="AMD855" s="123"/>
      <c r="AME855" s="123"/>
      <c r="AMF855" s="123"/>
    </row>
    <row r="856" spans="2:1020" s="122" customFormat="1" ht="15.75" customHeight="1">
      <c r="B856" s="170"/>
      <c r="AMA856" s="123"/>
      <c r="AMB856" s="123"/>
      <c r="AMC856" s="123"/>
      <c r="AMD856" s="123"/>
      <c r="AME856" s="123"/>
      <c r="AMF856" s="123"/>
    </row>
    <row r="857" spans="2:1020" s="122" customFormat="1" ht="15.75" customHeight="1">
      <c r="B857" s="170"/>
      <c r="AMA857" s="123"/>
      <c r="AMB857" s="123"/>
      <c r="AMC857" s="123"/>
      <c r="AMD857" s="123"/>
      <c r="AME857" s="123"/>
      <c r="AMF857" s="123"/>
    </row>
    <row r="858" spans="2:1020" s="122" customFormat="1" ht="15.75" customHeight="1">
      <c r="B858" s="170"/>
      <c r="AMA858" s="123"/>
      <c r="AMB858" s="123"/>
      <c r="AMC858" s="123"/>
      <c r="AMD858" s="123"/>
      <c r="AME858" s="123"/>
      <c r="AMF858" s="123"/>
    </row>
    <row r="859" spans="2:1020" s="122" customFormat="1" ht="15.75" customHeight="1">
      <c r="B859" s="170"/>
      <c r="AMA859" s="123"/>
      <c r="AMB859" s="123"/>
      <c r="AMC859" s="123"/>
      <c r="AMD859" s="123"/>
      <c r="AME859" s="123"/>
      <c r="AMF859" s="123"/>
    </row>
    <row r="860" spans="2:1020" s="122" customFormat="1" ht="15.75" customHeight="1">
      <c r="B860" s="170"/>
      <c r="AMA860" s="123"/>
      <c r="AMB860" s="123"/>
      <c r="AMC860" s="123"/>
      <c r="AMD860" s="123"/>
      <c r="AME860" s="123"/>
      <c r="AMF860" s="123"/>
    </row>
    <row r="861" spans="2:1020" s="122" customFormat="1" ht="15.75" customHeight="1">
      <c r="B861" s="170"/>
      <c r="AMA861" s="123"/>
      <c r="AMB861" s="123"/>
      <c r="AMC861" s="123"/>
      <c r="AMD861" s="123"/>
      <c r="AME861" s="123"/>
      <c r="AMF861" s="123"/>
    </row>
    <row r="862" spans="2:1020" s="122" customFormat="1" ht="15.75" customHeight="1">
      <c r="B862" s="170"/>
      <c r="AMA862" s="123"/>
      <c r="AMB862" s="123"/>
      <c r="AMC862" s="123"/>
      <c r="AMD862" s="123"/>
      <c r="AME862" s="123"/>
      <c r="AMF862" s="123"/>
    </row>
    <row r="863" spans="2:1020" s="122" customFormat="1" ht="15.75" customHeight="1">
      <c r="B863" s="170"/>
      <c r="AMA863" s="123"/>
      <c r="AMB863" s="123"/>
      <c r="AMC863" s="123"/>
      <c r="AMD863" s="123"/>
      <c r="AME863" s="123"/>
      <c r="AMF863" s="123"/>
    </row>
    <row r="864" spans="2:1020" s="122" customFormat="1" ht="15.75" customHeight="1">
      <c r="B864" s="170"/>
      <c r="AMA864" s="123"/>
      <c r="AMB864" s="123"/>
      <c r="AMC864" s="123"/>
      <c r="AMD864" s="123"/>
      <c r="AME864" s="123"/>
      <c r="AMF864" s="123"/>
    </row>
    <row r="865" spans="2:1020" s="122" customFormat="1" ht="15.75" customHeight="1">
      <c r="B865" s="170"/>
      <c r="AMA865" s="123"/>
      <c r="AMB865" s="123"/>
      <c r="AMC865" s="123"/>
      <c r="AMD865" s="123"/>
      <c r="AME865" s="123"/>
      <c r="AMF865" s="123"/>
    </row>
    <row r="866" spans="2:1020" s="122" customFormat="1" ht="15.75" customHeight="1">
      <c r="B866" s="170"/>
      <c r="AMA866" s="123"/>
      <c r="AMB866" s="123"/>
      <c r="AMC866" s="123"/>
      <c r="AMD866" s="123"/>
      <c r="AME866" s="123"/>
      <c r="AMF866" s="123"/>
    </row>
    <row r="867" spans="2:1020" s="122" customFormat="1" ht="15.75" customHeight="1">
      <c r="B867" s="170"/>
      <c r="AMA867" s="123"/>
      <c r="AMB867" s="123"/>
      <c r="AMC867" s="123"/>
      <c r="AMD867" s="123"/>
      <c r="AME867" s="123"/>
      <c r="AMF867" s="123"/>
    </row>
    <row r="868" spans="2:1020" s="122" customFormat="1" ht="15.75" customHeight="1">
      <c r="B868" s="170"/>
      <c r="AMA868" s="123"/>
      <c r="AMB868" s="123"/>
      <c r="AMC868" s="123"/>
      <c r="AMD868" s="123"/>
      <c r="AME868" s="123"/>
      <c r="AMF868" s="123"/>
    </row>
    <row r="869" spans="2:1020" s="122" customFormat="1" ht="15.75" customHeight="1">
      <c r="B869" s="170"/>
      <c r="AMA869" s="123"/>
      <c r="AMB869" s="123"/>
      <c r="AMC869" s="123"/>
      <c r="AMD869" s="123"/>
      <c r="AME869" s="123"/>
      <c r="AMF869" s="123"/>
    </row>
    <row r="870" spans="2:1020" s="122" customFormat="1" ht="15.75" customHeight="1">
      <c r="B870" s="170"/>
      <c r="AMA870" s="123"/>
      <c r="AMB870" s="123"/>
      <c r="AMC870" s="123"/>
      <c r="AMD870" s="123"/>
      <c r="AME870" s="123"/>
      <c r="AMF870" s="123"/>
    </row>
    <row r="871" spans="2:1020" s="122" customFormat="1" ht="15.75" customHeight="1">
      <c r="B871" s="170"/>
      <c r="AMA871" s="123"/>
      <c r="AMB871" s="123"/>
      <c r="AMC871" s="123"/>
      <c r="AMD871" s="123"/>
      <c r="AME871" s="123"/>
      <c r="AMF871" s="123"/>
    </row>
    <row r="872" spans="2:1020" s="122" customFormat="1" ht="15.75" customHeight="1">
      <c r="B872" s="170"/>
      <c r="AMA872" s="123"/>
      <c r="AMB872" s="123"/>
      <c r="AMC872" s="123"/>
      <c r="AMD872" s="123"/>
      <c r="AME872" s="123"/>
      <c r="AMF872" s="123"/>
    </row>
    <row r="873" spans="2:1020" s="122" customFormat="1" ht="15.75" customHeight="1">
      <c r="B873" s="170"/>
      <c r="AMA873" s="123"/>
      <c r="AMB873" s="123"/>
      <c r="AMC873" s="123"/>
      <c r="AMD873" s="123"/>
      <c r="AME873" s="123"/>
      <c r="AMF873" s="123"/>
    </row>
    <row r="874" spans="2:1020" s="122" customFormat="1" ht="15.75" customHeight="1">
      <c r="B874" s="170"/>
      <c r="AMA874" s="123"/>
      <c r="AMB874" s="123"/>
      <c r="AMC874" s="123"/>
      <c r="AMD874" s="123"/>
      <c r="AME874" s="123"/>
      <c r="AMF874" s="123"/>
    </row>
    <row r="875" spans="2:1020" s="122" customFormat="1" ht="15.75" customHeight="1">
      <c r="B875" s="170"/>
      <c r="AMA875" s="123"/>
      <c r="AMB875" s="123"/>
      <c r="AMC875" s="123"/>
      <c r="AMD875" s="123"/>
      <c r="AME875" s="123"/>
      <c r="AMF875" s="123"/>
    </row>
    <row r="876" spans="2:1020" s="122" customFormat="1" ht="15.75" customHeight="1">
      <c r="B876" s="170"/>
      <c r="AMA876" s="123"/>
      <c r="AMB876" s="123"/>
      <c r="AMC876" s="123"/>
      <c r="AMD876" s="123"/>
      <c r="AME876" s="123"/>
      <c r="AMF876" s="123"/>
    </row>
    <row r="877" spans="2:1020" s="122" customFormat="1" ht="15.75" customHeight="1">
      <c r="B877" s="170"/>
      <c r="AMA877" s="123"/>
      <c r="AMB877" s="123"/>
      <c r="AMC877" s="123"/>
      <c r="AMD877" s="123"/>
      <c r="AME877" s="123"/>
      <c r="AMF877" s="123"/>
    </row>
    <row r="878" spans="2:1020" s="122" customFormat="1" ht="15.75" customHeight="1">
      <c r="B878" s="170"/>
      <c r="AMA878" s="123"/>
      <c r="AMB878" s="123"/>
      <c r="AMC878" s="123"/>
      <c r="AMD878" s="123"/>
      <c r="AME878" s="123"/>
      <c r="AMF878" s="123"/>
    </row>
    <row r="879" spans="2:1020" s="122" customFormat="1" ht="15.75" customHeight="1">
      <c r="B879" s="170"/>
      <c r="AMA879" s="123"/>
      <c r="AMB879" s="123"/>
      <c r="AMC879" s="123"/>
      <c r="AMD879" s="123"/>
      <c r="AME879" s="123"/>
      <c r="AMF879" s="123"/>
    </row>
    <row r="880" spans="2:1020" s="122" customFormat="1" ht="15.75" customHeight="1">
      <c r="B880" s="170"/>
      <c r="AMA880" s="123"/>
      <c r="AMB880" s="123"/>
      <c r="AMC880" s="123"/>
      <c r="AMD880" s="123"/>
      <c r="AME880" s="123"/>
      <c r="AMF880" s="123"/>
    </row>
    <row r="881" spans="2:1020" s="122" customFormat="1" ht="15.75" customHeight="1">
      <c r="B881" s="170"/>
      <c r="AMA881" s="123"/>
      <c r="AMB881" s="123"/>
      <c r="AMC881" s="123"/>
      <c r="AMD881" s="123"/>
      <c r="AME881" s="123"/>
      <c r="AMF881" s="123"/>
    </row>
    <row r="882" spans="2:1020" s="122" customFormat="1" ht="15.75" customHeight="1">
      <c r="B882" s="170"/>
      <c r="AMA882" s="123"/>
      <c r="AMB882" s="123"/>
      <c r="AMC882" s="123"/>
      <c r="AMD882" s="123"/>
      <c r="AME882" s="123"/>
      <c r="AMF882" s="123"/>
    </row>
    <row r="883" spans="2:1020" s="122" customFormat="1" ht="15.75" customHeight="1">
      <c r="B883" s="170"/>
      <c r="AMA883" s="123"/>
      <c r="AMB883" s="123"/>
      <c r="AMC883" s="123"/>
      <c r="AMD883" s="123"/>
      <c r="AME883" s="123"/>
      <c r="AMF883" s="123"/>
    </row>
    <row r="884" spans="2:1020" s="122" customFormat="1" ht="15.75" customHeight="1">
      <c r="B884" s="170"/>
      <c r="AMA884" s="123"/>
      <c r="AMB884" s="123"/>
      <c r="AMC884" s="123"/>
      <c r="AMD884" s="123"/>
      <c r="AME884" s="123"/>
      <c r="AMF884" s="123"/>
    </row>
    <row r="885" spans="2:1020" s="122" customFormat="1" ht="15.75" customHeight="1">
      <c r="B885" s="170"/>
      <c r="AMA885" s="123"/>
      <c r="AMB885" s="123"/>
      <c r="AMC885" s="123"/>
      <c r="AMD885" s="123"/>
      <c r="AME885" s="123"/>
      <c r="AMF885" s="123"/>
    </row>
    <row r="886" spans="2:1020" s="122" customFormat="1" ht="15.75" customHeight="1">
      <c r="B886" s="170"/>
      <c r="AMA886" s="123"/>
      <c r="AMB886" s="123"/>
      <c r="AMC886" s="123"/>
      <c r="AMD886" s="123"/>
      <c r="AME886" s="123"/>
      <c r="AMF886" s="123"/>
    </row>
    <row r="887" spans="2:1020" s="122" customFormat="1" ht="15.75" customHeight="1">
      <c r="B887" s="170"/>
      <c r="AMA887" s="123"/>
      <c r="AMB887" s="123"/>
      <c r="AMC887" s="123"/>
      <c r="AMD887" s="123"/>
      <c r="AME887" s="123"/>
      <c r="AMF887" s="123"/>
    </row>
    <row r="888" spans="2:1020" s="122" customFormat="1" ht="15.75" customHeight="1">
      <c r="B888" s="170"/>
      <c r="AMA888" s="123"/>
      <c r="AMB888" s="123"/>
      <c r="AMC888" s="123"/>
      <c r="AMD888" s="123"/>
      <c r="AME888" s="123"/>
      <c r="AMF888" s="123"/>
    </row>
    <row r="889" spans="2:1020" s="122" customFormat="1" ht="15.75" customHeight="1">
      <c r="B889" s="170"/>
      <c r="AMA889" s="123"/>
      <c r="AMB889" s="123"/>
      <c r="AMC889" s="123"/>
      <c r="AMD889" s="123"/>
      <c r="AME889" s="123"/>
      <c r="AMF889" s="123"/>
    </row>
    <row r="890" spans="2:1020" s="122" customFormat="1" ht="15.75" customHeight="1">
      <c r="B890" s="170"/>
      <c r="AMA890" s="123"/>
      <c r="AMB890" s="123"/>
      <c r="AMC890" s="123"/>
      <c r="AMD890" s="123"/>
      <c r="AME890" s="123"/>
      <c r="AMF890" s="123"/>
    </row>
    <row r="891" spans="2:1020" s="122" customFormat="1" ht="15.75" customHeight="1">
      <c r="B891" s="170"/>
      <c r="AMA891" s="123"/>
      <c r="AMB891" s="123"/>
      <c r="AMC891" s="123"/>
      <c r="AMD891" s="123"/>
      <c r="AME891" s="123"/>
      <c r="AMF891" s="123"/>
    </row>
    <row r="892" spans="2:1020" s="122" customFormat="1" ht="15.75" customHeight="1">
      <c r="B892" s="170"/>
      <c r="AMA892" s="123"/>
      <c r="AMB892" s="123"/>
      <c r="AMC892" s="123"/>
      <c r="AMD892" s="123"/>
      <c r="AME892" s="123"/>
      <c r="AMF892" s="123"/>
    </row>
    <row r="893" spans="2:1020" s="122" customFormat="1" ht="15.75" customHeight="1">
      <c r="B893" s="170"/>
      <c r="AMA893" s="123"/>
      <c r="AMB893" s="123"/>
      <c r="AMC893" s="123"/>
      <c r="AMD893" s="123"/>
      <c r="AME893" s="123"/>
      <c r="AMF893" s="123"/>
    </row>
    <row r="894" spans="2:1020" s="122" customFormat="1" ht="15.75" customHeight="1">
      <c r="B894" s="170"/>
      <c r="AMA894" s="123"/>
      <c r="AMB894" s="123"/>
      <c r="AMC894" s="123"/>
      <c r="AMD894" s="123"/>
      <c r="AME894" s="123"/>
      <c r="AMF894" s="123"/>
    </row>
    <row r="895" spans="2:1020" s="122" customFormat="1" ht="15.75" customHeight="1">
      <c r="B895" s="170"/>
      <c r="AMA895" s="123"/>
      <c r="AMB895" s="123"/>
      <c r="AMC895" s="123"/>
      <c r="AMD895" s="123"/>
      <c r="AME895" s="123"/>
      <c r="AMF895" s="123"/>
    </row>
    <row r="896" spans="2:1020" s="122" customFormat="1" ht="15.75" customHeight="1">
      <c r="B896" s="170"/>
      <c r="AMA896" s="123"/>
      <c r="AMB896" s="123"/>
      <c r="AMC896" s="123"/>
      <c r="AMD896" s="123"/>
      <c r="AME896" s="123"/>
      <c r="AMF896" s="123"/>
    </row>
    <row r="897" spans="2:1020" s="122" customFormat="1" ht="15.75" customHeight="1">
      <c r="B897" s="170"/>
      <c r="AMA897" s="123"/>
      <c r="AMB897" s="123"/>
      <c r="AMC897" s="123"/>
      <c r="AMD897" s="123"/>
      <c r="AME897" s="123"/>
      <c r="AMF897" s="123"/>
    </row>
    <row r="898" spans="2:1020" s="122" customFormat="1" ht="15.75" customHeight="1">
      <c r="B898" s="170"/>
      <c r="AMA898" s="123"/>
      <c r="AMB898" s="123"/>
      <c r="AMC898" s="123"/>
      <c r="AMD898" s="123"/>
      <c r="AME898" s="123"/>
      <c r="AMF898" s="123"/>
    </row>
    <row r="899" spans="2:1020" s="122" customFormat="1" ht="15.75" customHeight="1">
      <c r="B899" s="170"/>
      <c r="AMA899" s="123"/>
      <c r="AMB899" s="123"/>
      <c r="AMC899" s="123"/>
      <c r="AMD899" s="123"/>
      <c r="AME899" s="123"/>
      <c r="AMF899" s="123"/>
    </row>
    <row r="900" spans="2:1020" s="122" customFormat="1" ht="15.75" customHeight="1">
      <c r="B900" s="170"/>
      <c r="AMA900" s="123"/>
      <c r="AMB900" s="123"/>
      <c r="AMC900" s="123"/>
      <c r="AMD900" s="123"/>
      <c r="AME900" s="123"/>
      <c r="AMF900" s="123"/>
    </row>
    <row r="901" spans="2:1020" s="122" customFormat="1" ht="15.75" customHeight="1">
      <c r="B901" s="170"/>
      <c r="AMA901" s="123"/>
      <c r="AMB901" s="123"/>
      <c r="AMC901" s="123"/>
      <c r="AMD901" s="123"/>
      <c r="AME901" s="123"/>
      <c r="AMF901" s="123"/>
    </row>
    <row r="902" spans="2:1020" s="122" customFormat="1" ht="15.75" customHeight="1">
      <c r="B902" s="170"/>
      <c r="AMA902" s="123"/>
      <c r="AMB902" s="123"/>
      <c r="AMC902" s="123"/>
      <c r="AMD902" s="123"/>
      <c r="AME902" s="123"/>
      <c r="AMF902" s="123"/>
    </row>
    <row r="903" spans="2:1020" s="122" customFormat="1" ht="15.75" customHeight="1">
      <c r="B903" s="170"/>
      <c r="AMA903" s="123"/>
      <c r="AMB903" s="123"/>
      <c r="AMC903" s="123"/>
      <c r="AMD903" s="123"/>
      <c r="AME903" s="123"/>
      <c r="AMF903" s="123"/>
    </row>
    <row r="904" spans="2:1020" s="122" customFormat="1" ht="15.75" customHeight="1">
      <c r="B904" s="170"/>
      <c r="AMA904" s="123"/>
      <c r="AMB904" s="123"/>
      <c r="AMC904" s="123"/>
      <c r="AMD904" s="123"/>
      <c r="AME904" s="123"/>
      <c r="AMF904" s="123"/>
    </row>
    <row r="905" spans="2:1020" s="122" customFormat="1" ht="15.75" customHeight="1">
      <c r="B905" s="170"/>
      <c r="AMA905" s="123"/>
      <c r="AMB905" s="123"/>
      <c r="AMC905" s="123"/>
      <c r="AMD905" s="123"/>
      <c r="AME905" s="123"/>
      <c r="AMF905" s="123"/>
    </row>
    <row r="906" spans="2:1020" s="122" customFormat="1" ht="15.75" customHeight="1">
      <c r="B906" s="170"/>
      <c r="AMA906" s="123"/>
      <c r="AMB906" s="123"/>
      <c r="AMC906" s="123"/>
      <c r="AMD906" s="123"/>
      <c r="AME906" s="123"/>
      <c r="AMF906" s="123"/>
    </row>
    <row r="907" spans="2:1020" s="122" customFormat="1" ht="15.75" customHeight="1">
      <c r="B907" s="170"/>
      <c r="AMA907" s="123"/>
      <c r="AMB907" s="123"/>
      <c r="AMC907" s="123"/>
      <c r="AMD907" s="123"/>
      <c r="AME907" s="123"/>
      <c r="AMF907" s="123"/>
    </row>
    <row r="908" spans="2:1020" s="122" customFormat="1" ht="15.75" customHeight="1">
      <c r="B908" s="170"/>
      <c r="AMA908" s="123"/>
      <c r="AMB908" s="123"/>
      <c r="AMC908" s="123"/>
      <c r="AMD908" s="123"/>
      <c r="AME908" s="123"/>
      <c r="AMF908" s="123"/>
    </row>
    <row r="909" spans="2:1020" s="122" customFormat="1" ht="15.75" customHeight="1">
      <c r="B909" s="170"/>
      <c r="AMA909" s="123"/>
      <c r="AMB909" s="123"/>
      <c r="AMC909" s="123"/>
      <c r="AMD909" s="123"/>
      <c r="AME909" s="123"/>
      <c r="AMF909" s="123"/>
    </row>
    <row r="910" spans="2:1020" s="122" customFormat="1" ht="15.75" customHeight="1">
      <c r="B910" s="170"/>
      <c r="AMA910" s="123"/>
      <c r="AMB910" s="123"/>
      <c r="AMC910" s="123"/>
      <c r="AMD910" s="123"/>
      <c r="AME910" s="123"/>
      <c r="AMF910" s="123"/>
    </row>
    <row r="911" spans="2:1020" s="122" customFormat="1" ht="15.75" customHeight="1">
      <c r="B911" s="170"/>
      <c r="AMA911" s="123"/>
      <c r="AMB911" s="123"/>
      <c r="AMC911" s="123"/>
      <c r="AMD911" s="123"/>
      <c r="AME911" s="123"/>
      <c r="AMF911" s="123"/>
    </row>
    <row r="912" spans="2:1020" s="122" customFormat="1" ht="15.75" customHeight="1">
      <c r="B912" s="170"/>
      <c r="AMA912" s="123"/>
      <c r="AMB912" s="123"/>
      <c r="AMC912" s="123"/>
      <c r="AMD912" s="123"/>
      <c r="AME912" s="123"/>
      <c r="AMF912" s="123"/>
    </row>
    <row r="913" spans="2:1020" s="122" customFormat="1" ht="15.75" customHeight="1">
      <c r="B913" s="170"/>
      <c r="AMA913" s="123"/>
      <c r="AMB913" s="123"/>
      <c r="AMC913" s="123"/>
      <c r="AMD913" s="123"/>
      <c r="AME913" s="123"/>
      <c r="AMF913" s="123"/>
    </row>
    <row r="914" spans="2:1020" s="122" customFormat="1" ht="15.75" customHeight="1">
      <c r="B914" s="170"/>
      <c r="AMA914" s="123"/>
      <c r="AMB914" s="123"/>
      <c r="AMC914" s="123"/>
      <c r="AMD914" s="123"/>
      <c r="AME914" s="123"/>
      <c r="AMF914" s="123"/>
    </row>
    <row r="915" spans="2:1020" s="122" customFormat="1" ht="15.75" customHeight="1">
      <c r="B915" s="170"/>
      <c r="AMA915" s="123"/>
      <c r="AMB915" s="123"/>
      <c r="AMC915" s="123"/>
      <c r="AMD915" s="123"/>
      <c r="AME915" s="123"/>
      <c r="AMF915" s="123"/>
    </row>
    <row r="916" spans="2:1020" s="122" customFormat="1" ht="15.75" customHeight="1">
      <c r="B916" s="170"/>
      <c r="AMA916" s="123"/>
      <c r="AMB916" s="123"/>
      <c r="AMC916" s="123"/>
      <c r="AMD916" s="123"/>
      <c r="AME916" s="123"/>
      <c r="AMF916" s="123"/>
    </row>
    <row r="917" spans="2:1020" s="122" customFormat="1" ht="15.75" customHeight="1">
      <c r="B917" s="170"/>
      <c r="AMA917" s="123"/>
      <c r="AMB917" s="123"/>
      <c r="AMC917" s="123"/>
      <c r="AMD917" s="123"/>
      <c r="AME917" s="123"/>
      <c r="AMF917" s="123"/>
    </row>
    <row r="918" spans="2:1020" s="122" customFormat="1" ht="15.75" customHeight="1">
      <c r="B918" s="170"/>
      <c r="AMA918" s="123"/>
      <c r="AMB918" s="123"/>
      <c r="AMC918" s="123"/>
      <c r="AMD918" s="123"/>
      <c r="AME918" s="123"/>
      <c r="AMF918" s="123"/>
    </row>
    <row r="919" spans="2:1020" s="122" customFormat="1" ht="15.75" customHeight="1">
      <c r="B919" s="170"/>
      <c r="AMA919" s="123"/>
      <c r="AMB919" s="123"/>
      <c r="AMC919" s="123"/>
      <c r="AMD919" s="123"/>
      <c r="AME919" s="123"/>
      <c r="AMF919" s="123"/>
    </row>
    <row r="920" spans="2:1020" s="122" customFormat="1" ht="15.75" customHeight="1">
      <c r="B920" s="170"/>
      <c r="AMA920" s="123"/>
      <c r="AMB920" s="123"/>
      <c r="AMC920" s="123"/>
      <c r="AMD920" s="123"/>
      <c r="AME920" s="123"/>
      <c r="AMF920" s="123"/>
    </row>
    <row r="921" spans="2:1020" s="122" customFormat="1" ht="15.75" customHeight="1">
      <c r="B921" s="170"/>
      <c r="AMA921" s="123"/>
      <c r="AMB921" s="123"/>
      <c r="AMC921" s="123"/>
      <c r="AMD921" s="123"/>
      <c r="AME921" s="123"/>
      <c r="AMF921" s="123"/>
    </row>
    <row r="922" spans="2:1020" s="122" customFormat="1" ht="15.75" customHeight="1">
      <c r="B922" s="170"/>
      <c r="AMA922" s="123"/>
      <c r="AMB922" s="123"/>
      <c r="AMC922" s="123"/>
      <c r="AMD922" s="123"/>
      <c r="AME922" s="123"/>
      <c r="AMF922" s="123"/>
    </row>
    <row r="923" spans="2:1020" s="122" customFormat="1" ht="15.75" customHeight="1">
      <c r="B923" s="170"/>
      <c r="AMA923" s="123"/>
      <c r="AMB923" s="123"/>
      <c r="AMC923" s="123"/>
      <c r="AMD923" s="123"/>
      <c r="AME923" s="123"/>
      <c r="AMF923" s="123"/>
    </row>
    <row r="924" spans="2:1020" s="122" customFormat="1" ht="15.75" customHeight="1">
      <c r="B924" s="170"/>
      <c r="AMA924" s="123"/>
      <c r="AMB924" s="123"/>
      <c r="AMC924" s="123"/>
      <c r="AMD924" s="123"/>
      <c r="AME924" s="123"/>
      <c r="AMF924" s="123"/>
    </row>
    <row r="925" spans="2:1020" s="122" customFormat="1" ht="15.75" customHeight="1">
      <c r="B925" s="170"/>
      <c r="AMA925" s="123"/>
      <c r="AMB925" s="123"/>
      <c r="AMC925" s="123"/>
      <c r="AMD925" s="123"/>
      <c r="AME925" s="123"/>
      <c r="AMF925" s="123"/>
    </row>
    <row r="926" spans="2:1020" s="122" customFormat="1" ht="15.75" customHeight="1">
      <c r="B926" s="170"/>
      <c r="AMA926" s="123"/>
      <c r="AMB926" s="123"/>
      <c r="AMC926" s="123"/>
      <c r="AMD926" s="123"/>
      <c r="AME926" s="123"/>
      <c r="AMF926" s="123"/>
    </row>
    <row r="927" spans="2:1020" s="122" customFormat="1" ht="15.75" customHeight="1">
      <c r="B927" s="170"/>
      <c r="AMA927" s="123"/>
      <c r="AMB927" s="123"/>
      <c r="AMC927" s="123"/>
      <c r="AMD927" s="123"/>
      <c r="AME927" s="123"/>
      <c r="AMF927" s="123"/>
    </row>
    <row r="928" spans="2:1020" s="122" customFormat="1" ht="15.75" customHeight="1">
      <c r="B928" s="170"/>
      <c r="AMA928" s="123"/>
      <c r="AMB928" s="123"/>
      <c r="AMC928" s="123"/>
      <c r="AMD928" s="123"/>
      <c r="AME928" s="123"/>
      <c r="AMF928" s="123"/>
    </row>
    <row r="929" spans="2:1020" s="122" customFormat="1" ht="15.75" customHeight="1">
      <c r="B929" s="170"/>
      <c r="AMA929" s="123"/>
      <c r="AMB929" s="123"/>
      <c r="AMC929" s="123"/>
      <c r="AMD929" s="123"/>
      <c r="AME929" s="123"/>
      <c r="AMF929" s="123"/>
    </row>
    <row r="930" spans="2:1020" s="122" customFormat="1" ht="15.75" customHeight="1">
      <c r="B930" s="170"/>
      <c r="AMA930" s="123"/>
      <c r="AMB930" s="123"/>
      <c r="AMC930" s="123"/>
      <c r="AMD930" s="123"/>
      <c r="AME930" s="123"/>
      <c r="AMF930" s="123"/>
    </row>
    <row r="931" spans="2:1020" s="122" customFormat="1" ht="15.75" customHeight="1">
      <c r="B931" s="170"/>
      <c r="AMA931" s="123"/>
      <c r="AMB931" s="123"/>
      <c r="AMC931" s="123"/>
      <c r="AMD931" s="123"/>
      <c r="AME931" s="123"/>
      <c r="AMF931" s="123"/>
    </row>
    <row r="932" spans="2:1020" s="122" customFormat="1" ht="15.75" customHeight="1">
      <c r="B932" s="170"/>
      <c r="AMA932" s="123"/>
      <c r="AMB932" s="123"/>
      <c r="AMC932" s="123"/>
      <c r="AMD932" s="123"/>
      <c r="AME932" s="123"/>
      <c r="AMF932" s="123"/>
    </row>
    <row r="933" spans="2:1020" s="122" customFormat="1" ht="15.75" customHeight="1">
      <c r="B933" s="170"/>
      <c r="AMA933" s="123"/>
      <c r="AMB933" s="123"/>
      <c r="AMC933" s="123"/>
      <c r="AMD933" s="123"/>
      <c r="AME933" s="123"/>
      <c r="AMF933" s="123"/>
    </row>
    <row r="934" spans="2:1020" s="122" customFormat="1" ht="15.75" customHeight="1">
      <c r="B934" s="170"/>
      <c r="AMA934" s="123"/>
      <c r="AMB934" s="123"/>
      <c r="AMC934" s="123"/>
      <c r="AMD934" s="123"/>
      <c r="AME934" s="123"/>
      <c r="AMF934" s="123"/>
    </row>
    <row r="935" spans="2:1020" s="122" customFormat="1" ht="15.75" customHeight="1">
      <c r="B935" s="170"/>
      <c r="AMA935" s="123"/>
      <c r="AMB935" s="123"/>
      <c r="AMC935" s="123"/>
      <c r="AMD935" s="123"/>
      <c r="AME935" s="123"/>
      <c r="AMF935" s="123"/>
    </row>
    <row r="936" spans="2:1020" s="122" customFormat="1" ht="15.75" customHeight="1">
      <c r="B936" s="170"/>
      <c r="AMA936" s="123"/>
      <c r="AMB936" s="123"/>
      <c r="AMC936" s="123"/>
      <c r="AMD936" s="123"/>
      <c r="AME936" s="123"/>
      <c r="AMF936" s="123"/>
    </row>
    <row r="937" spans="2:1020" s="122" customFormat="1" ht="15.75" customHeight="1">
      <c r="B937" s="170"/>
      <c r="AMA937" s="123"/>
      <c r="AMB937" s="123"/>
      <c r="AMC937" s="123"/>
      <c r="AMD937" s="123"/>
      <c r="AME937" s="123"/>
      <c r="AMF937" s="123"/>
    </row>
    <row r="938" spans="2:1020" s="122" customFormat="1" ht="15.75" customHeight="1">
      <c r="B938" s="170"/>
      <c r="AMA938" s="123"/>
      <c r="AMB938" s="123"/>
      <c r="AMC938" s="123"/>
      <c r="AMD938" s="123"/>
      <c r="AME938" s="123"/>
      <c r="AMF938" s="123"/>
    </row>
    <row r="939" spans="2:1020" s="122" customFormat="1" ht="15.75" customHeight="1">
      <c r="B939" s="170"/>
      <c r="AMA939" s="123"/>
      <c r="AMB939" s="123"/>
      <c r="AMC939" s="123"/>
      <c r="AMD939" s="123"/>
      <c r="AME939" s="123"/>
      <c r="AMF939" s="123"/>
    </row>
    <row r="940" spans="2:1020" s="122" customFormat="1" ht="15.75" customHeight="1">
      <c r="B940" s="170"/>
      <c r="AMA940" s="123"/>
      <c r="AMB940" s="123"/>
      <c r="AMC940" s="123"/>
      <c r="AMD940" s="123"/>
      <c r="AME940" s="123"/>
      <c r="AMF940" s="123"/>
    </row>
    <row r="941" spans="2:1020" s="122" customFormat="1" ht="15.75" customHeight="1">
      <c r="B941" s="170"/>
      <c r="AMA941" s="123"/>
      <c r="AMB941" s="123"/>
      <c r="AMC941" s="123"/>
      <c r="AMD941" s="123"/>
      <c r="AME941" s="123"/>
      <c r="AMF941" s="123"/>
    </row>
    <row r="942" spans="2:1020" s="122" customFormat="1" ht="15.75" customHeight="1">
      <c r="B942" s="170"/>
      <c r="AMA942" s="123"/>
      <c r="AMB942" s="123"/>
      <c r="AMC942" s="123"/>
      <c r="AMD942" s="123"/>
      <c r="AME942" s="123"/>
      <c r="AMF942" s="123"/>
    </row>
    <row r="943" spans="2:1020" s="122" customFormat="1" ht="15.75" customHeight="1">
      <c r="B943" s="170"/>
      <c r="AMA943" s="123"/>
      <c r="AMB943" s="123"/>
      <c r="AMC943" s="123"/>
      <c r="AMD943" s="123"/>
      <c r="AME943" s="123"/>
      <c r="AMF943" s="123"/>
    </row>
    <row r="944" spans="2:1020" s="122" customFormat="1" ht="15.75" customHeight="1">
      <c r="B944" s="170"/>
      <c r="AMA944" s="123"/>
      <c r="AMB944" s="123"/>
      <c r="AMC944" s="123"/>
      <c r="AMD944" s="123"/>
      <c r="AME944" s="123"/>
      <c r="AMF944" s="123"/>
    </row>
    <row r="945" spans="2:1020" s="122" customFormat="1" ht="15.75" customHeight="1">
      <c r="B945" s="170"/>
      <c r="AMA945" s="123"/>
      <c r="AMB945" s="123"/>
      <c r="AMC945" s="123"/>
      <c r="AMD945" s="123"/>
      <c r="AME945" s="123"/>
      <c r="AMF945" s="123"/>
    </row>
    <row r="946" spans="2:1020" s="122" customFormat="1" ht="15.75" customHeight="1">
      <c r="B946" s="170"/>
      <c r="AMA946" s="123"/>
      <c r="AMB946" s="123"/>
      <c r="AMC946" s="123"/>
      <c r="AMD946" s="123"/>
      <c r="AME946" s="123"/>
      <c r="AMF946" s="123"/>
    </row>
    <row r="947" spans="2:1020" s="122" customFormat="1" ht="15.75" customHeight="1">
      <c r="B947" s="170"/>
      <c r="AMA947" s="123"/>
      <c r="AMB947" s="123"/>
      <c r="AMC947" s="123"/>
      <c r="AMD947" s="123"/>
      <c r="AME947" s="123"/>
      <c r="AMF947" s="123"/>
    </row>
    <row r="948" spans="2:1020" s="122" customFormat="1" ht="15.75" customHeight="1">
      <c r="B948" s="170"/>
      <c r="AMA948" s="123"/>
      <c r="AMB948" s="123"/>
      <c r="AMC948" s="123"/>
      <c r="AMD948" s="123"/>
      <c r="AME948" s="123"/>
      <c r="AMF948" s="123"/>
    </row>
    <row r="949" spans="2:1020" s="122" customFormat="1" ht="15.75" customHeight="1">
      <c r="B949" s="170"/>
      <c r="AMA949" s="123"/>
      <c r="AMB949" s="123"/>
      <c r="AMC949" s="123"/>
      <c r="AMD949" s="123"/>
      <c r="AME949" s="123"/>
      <c r="AMF949" s="123"/>
    </row>
    <row r="950" spans="2:1020" s="122" customFormat="1" ht="15.75" customHeight="1">
      <c r="B950" s="170"/>
      <c r="AMA950" s="123"/>
      <c r="AMB950" s="123"/>
      <c r="AMC950" s="123"/>
      <c r="AMD950" s="123"/>
      <c r="AME950" s="123"/>
      <c r="AMF950" s="123"/>
    </row>
    <row r="951" spans="2:1020" s="122" customFormat="1" ht="15.75" customHeight="1">
      <c r="B951" s="170"/>
      <c r="AMA951" s="123"/>
      <c r="AMB951" s="123"/>
      <c r="AMC951" s="123"/>
      <c r="AMD951" s="123"/>
      <c r="AME951" s="123"/>
      <c r="AMF951" s="123"/>
    </row>
    <row r="952" spans="2:1020" s="122" customFormat="1" ht="15.75" customHeight="1">
      <c r="B952" s="170"/>
      <c r="AMA952" s="123"/>
      <c r="AMB952" s="123"/>
      <c r="AMC952" s="123"/>
      <c r="AMD952" s="123"/>
      <c r="AME952" s="123"/>
      <c r="AMF952" s="123"/>
    </row>
    <row r="953" spans="2:1020" s="122" customFormat="1" ht="15.75" customHeight="1">
      <c r="B953" s="170"/>
      <c r="AMA953" s="123"/>
      <c r="AMB953" s="123"/>
      <c r="AMC953" s="123"/>
      <c r="AMD953" s="123"/>
      <c r="AME953" s="123"/>
      <c r="AMF953" s="123"/>
    </row>
    <row r="954" spans="2:1020" s="122" customFormat="1" ht="15.75" customHeight="1">
      <c r="B954" s="170"/>
      <c r="AMA954" s="123"/>
      <c r="AMB954" s="123"/>
      <c r="AMC954" s="123"/>
      <c r="AMD954" s="123"/>
      <c r="AME954" s="123"/>
      <c r="AMF954" s="123"/>
    </row>
    <row r="955" spans="2:1020" s="122" customFormat="1" ht="15.75" customHeight="1">
      <c r="B955" s="170"/>
      <c r="AMA955" s="123"/>
      <c r="AMB955" s="123"/>
      <c r="AMC955" s="123"/>
      <c r="AMD955" s="123"/>
      <c r="AME955" s="123"/>
      <c r="AMF955" s="123"/>
    </row>
    <row r="956" spans="2:1020" s="122" customFormat="1" ht="15.75" customHeight="1">
      <c r="B956" s="170"/>
      <c r="AMA956" s="123"/>
      <c r="AMB956" s="123"/>
      <c r="AMC956" s="123"/>
      <c r="AMD956" s="123"/>
      <c r="AME956" s="123"/>
      <c r="AMF956" s="123"/>
    </row>
    <row r="957" spans="2:1020" s="122" customFormat="1" ht="15.75" customHeight="1">
      <c r="B957" s="170"/>
      <c r="AMA957" s="123"/>
      <c r="AMB957" s="123"/>
      <c r="AMC957" s="123"/>
      <c r="AMD957" s="123"/>
      <c r="AME957" s="123"/>
      <c r="AMF957" s="123"/>
    </row>
    <row r="958" spans="2:1020" s="122" customFormat="1" ht="15.75" customHeight="1">
      <c r="B958" s="170"/>
      <c r="AMA958" s="123"/>
      <c r="AMB958" s="123"/>
      <c r="AMC958" s="123"/>
      <c r="AMD958" s="123"/>
      <c r="AME958" s="123"/>
      <c r="AMF958" s="123"/>
    </row>
    <row r="959" spans="2:1020" s="122" customFormat="1" ht="15.75" customHeight="1">
      <c r="B959" s="170"/>
      <c r="AMA959" s="123"/>
      <c r="AMB959" s="123"/>
      <c r="AMC959" s="123"/>
      <c r="AMD959" s="123"/>
      <c r="AME959" s="123"/>
      <c r="AMF959" s="123"/>
    </row>
    <row r="960" spans="2:1020" s="122" customFormat="1" ht="15.75" customHeight="1">
      <c r="B960" s="170"/>
      <c r="AMA960" s="123"/>
      <c r="AMB960" s="123"/>
      <c r="AMC960" s="123"/>
      <c r="AMD960" s="123"/>
      <c r="AME960" s="123"/>
      <c r="AMF960" s="123"/>
    </row>
    <row r="961" spans="2:1020" s="122" customFormat="1" ht="15.75" customHeight="1">
      <c r="B961" s="170"/>
      <c r="AMA961" s="123"/>
      <c r="AMB961" s="123"/>
      <c r="AMC961" s="123"/>
      <c r="AMD961" s="123"/>
      <c r="AME961" s="123"/>
      <c r="AMF961" s="123"/>
    </row>
    <row r="962" spans="2:1020" s="122" customFormat="1" ht="15.75" customHeight="1">
      <c r="B962" s="170"/>
      <c r="AMA962" s="123"/>
      <c r="AMB962" s="123"/>
      <c r="AMC962" s="123"/>
      <c r="AMD962" s="123"/>
      <c r="AME962" s="123"/>
      <c r="AMF962" s="123"/>
    </row>
    <row r="963" spans="2:1020" s="122" customFormat="1" ht="15.75" customHeight="1">
      <c r="B963" s="170"/>
      <c r="AMA963" s="123"/>
      <c r="AMB963" s="123"/>
      <c r="AMC963" s="123"/>
      <c r="AMD963" s="123"/>
      <c r="AME963" s="123"/>
      <c r="AMF963" s="123"/>
    </row>
    <row r="964" spans="2:1020" s="122" customFormat="1" ht="15.75" customHeight="1">
      <c r="B964" s="170"/>
      <c r="AMA964" s="123"/>
      <c r="AMB964" s="123"/>
      <c r="AMC964" s="123"/>
      <c r="AMD964" s="123"/>
      <c r="AME964" s="123"/>
      <c r="AMF964" s="123"/>
    </row>
    <row r="965" spans="2:1020" s="122" customFormat="1" ht="15.75" customHeight="1">
      <c r="B965" s="170"/>
      <c r="AMA965" s="123"/>
      <c r="AMB965" s="123"/>
      <c r="AMC965" s="123"/>
      <c r="AMD965" s="123"/>
      <c r="AME965" s="123"/>
      <c r="AMF965" s="123"/>
    </row>
    <row r="966" spans="2:1020" s="122" customFormat="1" ht="15.75" customHeight="1">
      <c r="B966" s="170"/>
      <c r="AMA966" s="123"/>
      <c r="AMB966" s="123"/>
      <c r="AMC966" s="123"/>
      <c r="AMD966" s="123"/>
      <c r="AME966" s="123"/>
      <c r="AMF966" s="123"/>
    </row>
    <row r="967" spans="2:1020" s="122" customFormat="1" ht="15.75" customHeight="1">
      <c r="B967" s="170"/>
      <c r="AMA967" s="123"/>
      <c r="AMB967" s="123"/>
      <c r="AMC967" s="123"/>
      <c r="AMD967" s="123"/>
      <c r="AME967" s="123"/>
      <c r="AMF967" s="123"/>
    </row>
    <row r="968" spans="2:1020" s="122" customFormat="1" ht="15.75" customHeight="1">
      <c r="B968" s="170"/>
      <c r="AMA968" s="123"/>
      <c r="AMB968" s="123"/>
      <c r="AMC968" s="123"/>
      <c r="AMD968" s="123"/>
      <c r="AME968" s="123"/>
      <c r="AMF968" s="123"/>
    </row>
    <row r="969" spans="2:1020" s="122" customFormat="1" ht="15.75" customHeight="1">
      <c r="B969" s="170"/>
      <c r="AMA969" s="123"/>
      <c r="AMB969" s="123"/>
      <c r="AMC969" s="123"/>
      <c r="AMD969" s="123"/>
      <c r="AME969" s="123"/>
      <c r="AMF969" s="123"/>
    </row>
    <row r="970" spans="2:1020" s="122" customFormat="1" ht="15.75" customHeight="1">
      <c r="B970" s="170"/>
      <c r="AMA970" s="123"/>
      <c r="AMB970" s="123"/>
      <c r="AMC970" s="123"/>
      <c r="AMD970" s="123"/>
      <c r="AME970" s="123"/>
      <c r="AMF970" s="123"/>
    </row>
  </sheetData>
  <mergeCells count="71">
    <mergeCell ref="A56:B56"/>
    <mergeCell ref="A57:C57"/>
    <mergeCell ref="A58:C58"/>
    <mergeCell ref="A60:C60"/>
    <mergeCell ref="A62:C62"/>
    <mergeCell ref="A63:C63"/>
    <mergeCell ref="I79:K80"/>
    <mergeCell ref="A59:C59"/>
    <mergeCell ref="A64:I64"/>
    <mergeCell ref="J64:R65"/>
    <mergeCell ref="A65:G65"/>
    <mergeCell ref="H65:I65"/>
    <mergeCell ref="I78:K78"/>
    <mergeCell ref="A61:C61"/>
    <mergeCell ref="A53:A54"/>
    <mergeCell ref="B53:B54"/>
    <mergeCell ref="A55:B55"/>
    <mergeCell ref="A47:A48"/>
    <mergeCell ref="B47:B48"/>
    <mergeCell ref="A49:A50"/>
    <mergeCell ref="B49:B50"/>
    <mergeCell ref="A51:A52"/>
    <mergeCell ref="B51:B52"/>
    <mergeCell ref="A41:A42"/>
    <mergeCell ref="B41:B42"/>
    <mergeCell ref="A43:A44"/>
    <mergeCell ref="B43:B44"/>
    <mergeCell ref="A45:A46"/>
    <mergeCell ref="B45:B46"/>
    <mergeCell ref="A35:A36"/>
    <mergeCell ref="B35:B36"/>
    <mergeCell ref="A37:A38"/>
    <mergeCell ref="B37:B38"/>
    <mergeCell ref="A39:A40"/>
    <mergeCell ref="B39:B40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5:A16"/>
    <mergeCell ref="B15:B16"/>
    <mergeCell ref="B13:B14"/>
    <mergeCell ref="A13:A14"/>
    <mergeCell ref="A7:E7"/>
    <mergeCell ref="F7:G7"/>
    <mergeCell ref="H7:I7"/>
    <mergeCell ref="A8:A10"/>
    <mergeCell ref="B8:B10"/>
    <mergeCell ref="C8:C9"/>
    <mergeCell ref="A6:R6"/>
    <mergeCell ref="A1:R1"/>
    <mergeCell ref="A2:R2"/>
    <mergeCell ref="A3:R3"/>
    <mergeCell ref="A4:R4"/>
    <mergeCell ref="A5:R5"/>
  </mergeCells>
  <conditionalFormatting sqref="D11:R56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" right="0" top="0.6692913385826772" bottom="0.82677165354330717" header="0.43307086614173229" footer="0.55118110236220474"/>
  <pageSetup paperSize="9" scale="63" firstPageNumber="0" fitToHeight="0" orientation="landscape" horizontalDpi="300" verticalDpi="300" r:id="rId1"/>
  <headerFooter>
    <oddHeader>&amp;R&amp;8Processo n.º 23069.154508/2020-90</oddHeader>
    <oddFooter>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Orçamento</vt:lpstr>
      <vt:lpstr>FisicoFinanceiro</vt:lpstr>
      <vt:lpstr>FisicoFinanceiro!Area_de_impressao</vt:lpstr>
      <vt:lpstr>Orçamento!Area_de_impressao</vt:lpstr>
      <vt:lpstr>FisicoFinanceiro!Titulos_de_impressao</vt:lpstr>
      <vt:lpstr>Orçamento!Titulos_de_impressao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</dc:creator>
  <cp:lastModifiedBy>Aristocles Caldas Jr</cp:lastModifiedBy>
  <cp:lastPrinted>2020-09-05T15:58:37Z</cp:lastPrinted>
  <dcterms:created xsi:type="dcterms:W3CDTF">2009-04-27T20:33:58Z</dcterms:created>
  <dcterms:modified xsi:type="dcterms:W3CDTF">2020-09-08T22:42:44Z</dcterms:modified>
</cp:coreProperties>
</file>