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510" yWindow="1335" windowWidth="11475" windowHeight="9750"/>
  </bookViews>
  <sheets>
    <sheet name="Orçament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s">#N/A</definedName>
    <definedName name="_01">#REF!</definedName>
    <definedName name="_01_4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>#REF!</definedName>
    <definedName name="_9Excel_BuiltIn_Print_Area_1_1">#REF!</definedName>
    <definedName name="_A99990">'[1]Climatização Prédio DECEA'!#REF!</definedName>
    <definedName name="_A99999">'[1]Climatização Prédio DECEA'!#REF!</definedName>
    <definedName name="_s">#REF!</definedName>
    <definedName name="Á1">#REF!</definedName>
    <definedName name="AAAA">#REF!</definedName>
    <definedName name="ACRES">#REF!</definedName>
    <definedName name="ACRES_4">#REF!</definedName>
    <definedName name="_xlnm.Print_Area" localSheetId="0">Orçamento!$A$2:$M$68</definedName>
    <definedName name="_xlnm.Print_Area">#REF!</definedName>
    <definedName name="Área_impressão_IM">#REF!</definedName>
    <definedName name="Área_impressão_IM_1">#REF!</definedName>
    <definedName name="Área_impressão_IM_1_4">'[2]ICEA - SJC'!#REF!</definedName>
    <definedName name="Área_impressão_IM_4">#REF!</definedName>
    <definedName name="arredondamento">#REF!</definedName>
    <definedName name="BBBB">#REF!</definedName>
    <definedName name="bdi">#REF!</definedName>
    <definedName name="BuiltIn_AutoFilter___1">#REF!</definedName>
    <definedName name="CABO">"PQ.$#REF!$#REF!"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>'[3]Parte Externa'!#REF!</definedName>
    <definedName name="CDT">"PQ.$#REF!$#REF!"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>#REF!</definedName>
    <definedName name="dddd">#REF!</definedName>
    <definedName name="DDE_LINK4_5">'[4]CRONOGRAMA FISICO-FINANCEIRO'!#REF!</definedName>
    <definedName name="DDE_LINK41_5">'[4]CRONOGRAMA FISICO-FINANCEIRO'!#REF!</definedName>
    <definedName name="DIVE">"PQ.$#REF!$#REF!"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>#REF!</definedName>
    <definedName name="EEEEE">'[5]ARQUITETURA - ANEXO A'!#REF!</definedName>
    <definedName name="EQUI">"PQ.$#REF!$#REF!"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>#REF!</definedName>
    <definedName name="Excel_BuiltIn_Print_Titles_1_1_2">'[6]URB E RED EXT SO SG'!#REF!</definedName>
    <definedName name="Excel_BuiltIn_Print_Titles_1_1_4">'[7]Climatização Prédio CISCEA'!#REF!</definedName>
    <definedName name="Excel_BuiltIn_Print_Titles_1_4">'[2]ICEA - SJC'!#REF!</definedName>
    <definedName name="Excel_BuiltIn_Print_Titles_2">#REF!</definedName>
    <definedName name="Excel_BuiltIn_Print_Titles_2_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>'[2]ICEA - SJC'!#REF!</definedName>
    <definedName name="NOME_DO_ARQUIVO">#REF!</definedName>
    <definedName name="NOME_DO_ARQUIVO_2">#REF!</definedName>
    <definedName name="NOME_DO_ARQUIVO_3">#REF!</definedName>
    <definedName name="NOME_DO_ARQUIVO_4">#REF!</definedName>
    <definedName name="NOME_DO_ARQUIVO_9">[8]CAPA!#REF!</definedName>
    <definedName name="PARA">"PQ.$#REF!$#REF!"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>#REF!</definedName>
    <definedName name="PRAIO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Orçamento!$5:$10</definedName>
    <definedName name="Títulos_impressão_IM">#REF!</definedName>
    <definedName name="Títulos_impressão_IM_1">#REF!</definedName>
    <definedName name="Títulos_impressão_IM_1_4">'[2]ICEA - SJC'!#REF!</definedName>
    <definedName name="Títulos_impressão_IM_4">#REF!</definedName>
    <definedName name="TOTAL">#REF!</definedName>
  </definedNames>
  <calcPr calcId="125725" iterateDelta="1E-4"/>
</workbook>
</file>

<file path=xl/calcChain.xml><?xml version="1.0" encoding="utf-8"?>
<calcChain xmlns="http://schemas.openxmlformats.org/spreadsheetml/2006/main">
  <c r="L60" i="2"/>
  <c r="L50"/>
  <c r="L43"/>
  <c r="L29"/>
  <c r="L15"/>
  <c r="I40"/>
  <c r="H40"/>
  <c r="I39"/>
  <c r="H39"/>
  <c r="J39" s="1"/>
  <c r="K39" s="1"/>
  <c r="I23"/>
  <c r="H23"/>
  <c r="I22"/>
  <c r="H22"/>
  <c r="I21"/>
  <c r="H21"/>
  <c r="I20"/>
  <c r="H20"/>
  <c r="I19"/>
  <c r="H19"/>
  <c r="I18"/>
  <c r="H18"/>
  <c r="I17"/>
  <c r="H17"/>
  <c r="I16"/>
  <c r="H16"/>
  <c r="I14"/>
  <c r="J14" s="1"/>
  <c r="K14" s="1"/>
  <c r="H14"/>
  <c r="J40" l="1"/>
  <c r="K40" s="1"/>
  <c r="J16"/>
  <c r="K16" s="1"/>
  <c r="J18"/>
  <c r="K18" s="1"/>
  <c r="J20"/>
  <c r="K20" s="1"/>
  <c r="J22"/>
  <c r="K22" s="1"/>
  <c r="J17"/>
  <c r="K17" s="1"/>
  <c r="J19"/>
  <c r="K19" s="1"/>
  <c r="J21"/>
  <c r="K21" s="1"/>
  <c r="J23"/>
  <c r="K23" s="1"/>
  <c r="I56" l="1"/>
  <c r="H56"/>
  <c r="J56" s="1"/>
  <c r="K56" s="1"/>
  <c r="L55" s="1"/>
  <c r="M55" s="1"/>
  <c r="H42"/>
  <c r="I42"/>
  <c r="I59"/>
  <c r="H59"/>
  <c r="I58"/>
  <c r="H58"/>
  <c r="I54"/>
  <c r="H54"/>
  <c r="I53"/>
  <c r="H53"/>
  <c r="I52"/>
  <c r="H52"/>
  <c r="I51"/>
  <c r="H51"/>
  <c r="I49"/>
  <c r="H49"/>
  <c r="I48"/>
  <c r="H48"/>
  <c r="I47"/>
  <c r="H47"/>
  <c r="I46"/>
  <c r="H46"/>
  <c r="I45"/>
  <c r="H45"/>
  <c r="I44"/>
  <c r="H44"/>
  <c r="I41"/>
  <c r="H41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8"/>
  <c r="H28"/>
  <c r="I26"/>
  <c r="H26"/>
  <c r="I24"/>
  <c r="H24"/>
  <c r="J46" l="1"/>
  <c r="K46" s="1"/>
  <c r="J42"/>
  <c r="K42" s="1"/>
  <c r="J49"/>
  <c r="K49" s="1"/>
  <c r="J54"/>
  <c r="K54" s="1"/>
  <c r="J35"/>
  <c r="K35" s="1"/>
  <c r="J41"/>
  <c r="K41" s="1"/>
  <c r="J45"/>
  <c r="K45" s="1"/>
  <c r="J32"/>
  <c r="K32" s="1"/>
  <c r="J24"/>
  <c r="K24" s="1"/>
  <c r="J31"/>
  <c r="K31" s="1"/>
  <c r="J51"/>
  <c r="K51" s="1"/>
  <c r="J28"/>
  <c r="K28" s="1"/>
  <c r="L27" s="1"/>
  <c r="M27" s="1"/>
  <c r="J36"/>
  <c r="K36" s="1"/>
  <c r="J58"/>
  <c r="K58" s="1"/>
  <c r="J52"/>
  <c r="K52" s="1"/>
  <c r="J26"/>
  <c r="K26" s="1"/>
  <c r="L25" s="1"/>
  <c r="M25" s="1"/>
  <c r="J30"/>
  <c r="K30" s="1"/>
  <c r="J33"/>
  <c r="K33" s="1"/>
  <c r="J38"/>
  <c r="K38" s="1"/>
  <c r="J44"/>
  <c r="K44" s="1"/>
  <c r="J47"/>
  <c r="K47" s="1"/>
  <c r="J53"/>
  <c r="K53" s="1"/>
  <c r="J34"/>
  <c r="K34" s="1"/>
  <c r="J59"/>
  <c r="K59" s="1"/>
  <c r="J37"/>
  <c r="K37" s="1"/>
  <c r="J48"/>
  <c r="K48" s="1"/>
  <c r="L13"/>
  <c r="M13" s="1"/>
  <c r="M50" l="1"/>
  <c r="M15"/>
  <c r="M43"/>
  <c r="L57"/>
  <c r="M57" s="1"/>
  <c r="M29"/>
</calcChain>
</file>

<file path=xl/sharedStrings.xml><?xml version="1.0" encoding="utf-8"?>
<sst xmlns="http://schemas.openxmlformats.org/spreadsheetml/2006/main" count="203" uniqueCount="170">
  <si>
    <t>ITEM</t>
  </si>
  <si>
    <t>DESCRIÇÃO DO ITEM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</si>
  <si>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</si>
  <si>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</si>
  <si>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</si>
  <si>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</si>
  <si>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</si>
  <si>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</si>
  <si>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</si>
  <si>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MODELO DE PLANILHA DE ORÇAMENTO PARA EXECUÇÃO DE OBRA POR EMPREITADA POR PREÇO UNITÁRIO</t>
  </si>
  <si>
    <t>SERVIÇO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</si>
  <si>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</si>
  <si>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</si>
  <si>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</si>
  <si>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 xml:space="preserve">As composições que não constam no SINAPI, procedeu-se a obtenção da composição em outra fonte (SCO) e utilizou-se como base de cálculo os insumos do SINAPI. </t>
  </si>
  <si>
    <t>No caso de não haver o insumo no SINAPI, foi mantido a referência de valor indicada na composição do SCO</t>
  </si>
  <si>
    <t>VALOR ESTIMADO UFF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</si>
  <si>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</si>
  <si>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</si>
  <si>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</si>
  <si>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</si>
  <si>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</si>
  <si>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</si>
  <si>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</si>
  <si>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CREA/CAU:</t>
  </si>
  <si>
    <t>VALOR PROPOSTO</t>
  </si>
  <si>
    <t>FONTE/ CÓDIGO</t>
  </si>
  <si>
    <t>PROJETOS</t>
  </si>
  <si>
    <t>SERVIÇOS PRELIMINARES</t>
  </si>
  <si>
    <t>PLACA DE OBRA (PARA CONSTRUCAO CIVIL) EM CHAPA GALVANIZADA *N. 22*, ADESIVADA, DE *2,0 X 1,125* M</t>
  </si>
  <si>
    <t>LOCACAO DE ANDAIME METALICO TUBULAR DE ENCAIXE, TIPO DE TORRE, COM LARGURA DE 1 ATE 1,5 M E ALTURA DE *1,00* M</t>
  </si>
  <si>
    <t>REMOÇÃO DE PORTAS, DE FORMA MANUAL, SEM REAPROVEITAMENTO. AF_12/2017</t>
  </si>
  <si>
    <t>REMOÇÃO DE LUMINÁRIAS, DE FORMA MANUAL, SEM REAPROVEITAMENTO. AF_12/2017</t>
  </si>
  <si>
    <t>ALVENARIA / VEDAÇÃO / DIVISÓRIA</t>
  </si>
  <si>
    <t>ESQUADRIAS</t>
  </si>
  <si>
    <t>PORTA CORTA-FOGO COMPLETA PINTADA, P-90, 1 Fl. 80x2.10 - FORNECIMENTO E INSTALAÇÃO.</t>
  </si>
  <si>
    <t>INSTALAÇÕES ELÉTRICAS</t>
  </si>
  <si>
    <t>QUADRO DE DISTRIBUICAO DE ENERGIA EM CHAPA DE ACO GALVANIZADO, PARA 12 DISJUNTORES TERMOMAGNETICOS MONOPOLARES, COM BARRAMENTO TRIFASICO E NEUTRO - FORNECIMENTO E INSTALACAO</t>
  </si>
  <si>
    <t>LUMINÁRIA TIPO CALHA, DE SOBREPOR, COM 2 LÂMPADAS TUBULARES FLUORESCENTES DE 18 W, COM REATOR DE PARTIDA RÁPIDA - FORNECIMENTO E INSTALAÇÃO. AF_02/2020</t>
  </si>
  <si>
    <t>CABO DE COBRE FLEXÍVEL ISOLADO, 2,5 MM², ANTI-CHAMA 450/750 V, PARA CIRCUITOS TERMINAIS - FORNECIMENTO E INSTALAÇÃO. AF_12/2015</t>
  </si>
  <si>
    <t>ELETRODUTO RÍGIDO ROSCÁVEL, PVC, DN 25 MM (3/4"), PARA CIRCUITOS TERMINAIS, INSTALADO EM PAREDE - FORNECIMENTO E INSTALAÇÃO. AF_12/2015</t>
  </si>
  <si>
    <t>CONDULETE DE PVC, TIPO B, PARA ELETRODUTO DE PVC SOLDÁVEL DN 25 MM (3/4''), APARENTE - FORNECIMENTO E INSTALAÇÃO. AF_11/2016</t>
  </si>
  <si>
    <t xml:space="preserve">TOMADA MÉDIA DE EMBUTIR (1 MÓDULO), 2P+T 20 A, SEM SUPORTE E SEM PLACA - FORNECIMENTO E INSTALAÇÃO. AF_12/2015
</t>
  </si>
  <si>
    <t xml:space="preserve">TAMPA PARA CONDULETE, EM PVC, PARA TOMADA HEXAGONAL
</t>
  </si>
  <si>
    <t>DISJUNTOR MONOPOLAR TIPO DIN, CORRENTE NOMINAL DE 16A - FORNECIMENTO E INSTALAÇÃO. AF_04/2016</t>
  </si>
  <si>
    <t>DISJUNTOR MONOPOLAR TIPO DIN, CORRENTE NOMINAL DE 10A - FORNECIMENTO E INSTALAÇÃO. AF_04/2016</t>
  </si>
  <si>
    <t>LUMINÁRIA DE EMERGÊNCIA, COM 30 LÂMPADAS LED DE 2 W, SEM REATOR - FORNECIMENTO E INSTALAÇÃO. AF_02/2020</t>
  </si>
  <si>
    <t>PINTURA</t>
  </si>
  <si>
    <t>APLICAÇÃO MANUAL DE PINTURA COM TINTA LÁTEX ACRÍLICA EM TETO, DUAS DEMÃOS. AF_06/2014</t>
  </si>
  <si>
    <t>APLICAÇÃO MANUAL DE PINTURA COM TINTA LÁTEX ACRÍLICA EM PAREDES, DUAS DEMÃOS. AF_06/2014</t>
  </si>
  <si>
    <t>PINTURA ACRILICA PARA SINALIZAÇÃO HORIZONTAL EM PISO CIMENTADO</t>
  </si>
  <si>
    <t>PINTURA ACRILICA EM PISO CIMENTADO DUAS DEMAOS</t>
  </si>
  <si>
    <t>PINTURA COM TINTA ACRÍLICA DE ACABAMENTO PULVERIZADA SOBRE SUPERFÍCIES METÁLICAS (EXCETO PERFIL) EXECUTADO EM OBRA (02 DEMÃOS). AF_01/2020</t>
  </si>
  <si>
    <t>EQUIPAMENTOS</t>
  </si>
  <si>
    <t>Exaustor axial de parede, com diametro de 300mm, da True ou similar. Fornecimento e instalação. (desonerado)</t>
  </si>
  <si>
    <t xml:space="preserve">EXTINTOR DE CO2 6KG - FORNECIMENTO E INSTALACAO
</t>
  </si>
  <si>
    <t>SERVIÇOS COMPLEMENTARES</t>
  </si>
  <si>
    <t>Retirada de entulho de obra em cacamba de aco com 5m3 de capacidade, inclusive carregamento do container, transporte e descarga, exclusive tarifa de disposicao final.(desonerado)</t>
  </si>
  <si>
    <t>Limpeza final de obras</t>
  </si>
  <si>
    <t xml:space="preserve">SINAPI I 10527
</t>
  </si>
  <si>
    <t>SINAPI 97064</t>
  </si>
  <si>
    <t xml:space="preserve">SINAPI 97644
</t>
  </si>
  <si>
    <t xml:space="preserve">SINAPI 97665
</t>
  </si>
  <si>
    <t>Composição 01</t>
  </si>
  <si>
    <t xml:space="preserve">SINAPI 83463
</t>
  </si>
  <si>
    <t xml:space="preserve">SINAPI - 97585
</t>
  </si>
  <si>
    <t>SINAPI 91926</t>
  </si>
  <si>
    <t xml:space="preserve">SINAPI 91871
</t>
  </si>
  <si>
    <t xml:space="preserve">SINAPI 95805
</t>
  </si>
  <si>
    <t xml:space="preserve">SINAPI 91995
</t>
  </si>
  <si>
    <t xml:space="preserve">SINAPI I 39352
</t>
  </si>
  <si>
    <t>SINAPI 93654</t>
  </si>
  <si>
    <t>SINAPI 93653</t>
  </si>
  <si>
    <t>Composição 03</t>
  </si>
  <si>
    <t>SINAPI 97599</t>
  </si>
  <si>
    <t>SINAPI 88488</t>
  </si>
  <si>
    <t>SINAPI 88489</t>
  </si>
  <si>
    <t>SINAPI 84665</t>
  </si>
  <si>
    <t xml:space="preserve">SINAPI 74245/1
</t>
  </si>
  <si>
    <t>SINAPI 100753</t>
  </si>
  <si>
    <t>SCO   -  AP 09.25.0025(/)</t>
  </si>
  <si>
    <t>SCO - TC 04.15.0100 (/)</t>
  </si>
  <si>
    <t>Composição 02</t>
  </si>
  <si>
    <t>UN.</t>
  </si>
  <si>
    <t>M²</t>
  </si>
  <si>
    <t>m/mês</t>
  </si>
  <si>
    <t>M</t>
  </si>
  <si>
    <t>M³</t>
  </si>
  <si>
    <t>8.</t>
  </si>
  <si>
    <t xml:space="preserve"> - Incluso BDI DESONERADO sobre preço unitário de equipamentos 17,16 % e sobre itens de obra: 26,49 %</t>
  </si>
  <si>
    <t>SINAPI 97645</t>
  </si>
  <si>
    <t>REMOÇÃO DE JANELAS, DE FORMA MANUAL, SEM REAPROVEITAMENTO. AF_12/2017</t>
  </si>
  <si>
    <t>COBOGO DE CONCRETO (ELEMENTO VAZADO), 7X50X50CM, ASSENTADO COM ARGAMASSA TRACO 1:3 (CIMENTO E AREIA)</t>
  </si>
  <si>
    <t xml:space="preserve">SINAPI 92979
</t>
  </si>
  <si>
    <t>CABO DE COBRE FLEXÍVEL ISOLADO, 10 MM², ANTI-CHAMA 450/750 V, PARA DISTRIBUIÇÃO - FORNECIMENTO E INSTALAÇÃO. AF_12/2015</t>
  </si>
  <si>
    <t xml:space="preserve">SINAPI 95306
</t>
  </si>
  <si>
    <t>TEXTURA ACRÍLICA, APLICAÇÃO MANUAL EM TETO, UMA DEMÃO. AF_09/2016</t>
  </si>
  <si>
    <t>SINAPI 72554</t>
  </si>
  <si>
    <t>9.</t>
  </si>
  <si>
    <t>FORROS</t>
  </si>
  <si>
    <t>FORRO EM DRYWALL RU, PARA AMBIENTES COMERCIAIS, INCLUSIVE ESTRUTURA DE FIXAÇÃO.</t>
  </si>
  <si>
    <t>LOCAL: Rua Miguel de Frias n.º 09, bairro de Icaraí, Niterói  – RJ.</t>
  </si>
  <si>
    <t>(n.º do CNPJ da empresa licitante)</t>
  </si>
  <si>
    <t>01.01.001</t>
  </si>
  <si>
    <t>SCO SE 24.50.0050 (A)</t>
  </si>
  <si>
    <t>Fornecimento de projeto executivo de instalacao de mecanica em Autocad aprovado pela concessionaria, em predios escolares e administrativos com ate 500m2 de area.(desonerado)</t>
  </si>
  <si>
    <t>01.00.000</t>
  </si>
  <si>
    <t>02.00.000</t>
  </si>
  <si>
    <t>02.00.001</t>
  </si>
  <si>
    <t>02.00.002</t>
  </si>
  <si>
    <t>02.00.003</t>
  </si>
  <si>
    <t>02.00.004</t>
  </si>
  <si>
    <t>02.00.005</t>
  </si>
  <si>
    <t>02.00.006</t>
  </si>
  <si>
    <t>02.00.007</t>
  </si>
  <si>
    <t>02.00.008</t>
  </si>
  <si>
    <t>02.00.009</t>
  </si>
  <si>
    <t>SBC 16500</t>
  </si>
  <si>
    <t>MONTAGEM E DESMONTAGEM DE ANDAIME TUBULAR TIPO _x005F_x0093_TORRE_x005F_x0094_ (EXCLUSIVE ANDAIME E LIMPEZA). AF_11/2017</t>
  </si>
  <si>
    <t>SBC 22326</t>
  </si>
  <si>
    <t>DESMONTAGEM E REMOCAO DE ELEVADORES (Elevador 01)</t>
  </si>
  <si>
    <t>DESMONTAGEM E REMOCAO DE ELEVADORES (Elevador 02)</t>
  </si>
  <si>
    <t>SINAPI – 97622</t>
  </si>
  <si>
    <t>DEMOLIÇÃO DE ALVENARIA DE BLOCO FURADO, DE FORMA MANUAL, SEM REAPROVEITAMENTO. AF_12/2017 – DEMOLIÇÃO PARA NOVAS PORTAS NO 8º PAVIMENTO</t>
  </si>
  <si>
    <t>PARADA</t>
  </si>
  <si>
    <t>M3</t>
  </si>
  <si>
    <t>3.00.000</t>
  </si>
  <si>
    <t>SINAPI 101161</t>
  </si>
  <si>
    <t>03.00.001</t>
  </si>
  <si>
    <t>04.00.000</t>
  </si>
  <si>
    <t>04.00.001</t>
  </si>
  <si>
    <t>05.00.000</t>
  </si>
  <si>
    <t>05.00.001</t>
  </si>
  <si>
    <t>05.00.002</t>
  </si>
  <si>
    <t>05.00.003</t>
  </si>
  <si>
    <t>05.00.004</t>
  </si>
  <si>
    <t>05.00.005</t>
  </si>
  <si>
    <t>05.00.006</t>
  </si>
  <si>
    <t>05.00.007</t>
  </si>
  <si>
    <t>05.00.008</t>
  </si>
  <si>
    <t>05.00.009</t>
  </si>
  <si>
    <t>05.00.010</t>
  </si>
  <si>
    <t>05.00.011</t>
  </si>
  <si>
    <t>05.00.0012</t>
  </si>
  <si>
    <t>05.00.013</t>
  </si>
  <si>
    <t>SBC 80603</t>
  </si>
  <si>
    <t>CASA DE MAQUINAS PARA ELEVADOR DE SERVICO</t>
  </si>
  <si>
    <t>SBC 80604</t>
  </si>
  <si>
    <t>CASA DE MAQUINAS PARA ELEVADOR DE SOCIAL</t>
  </si>
  <si>
    <t>06.00.001</t>
  </si>
  <si>
    <t>06.00.002</t>
  </si>
  <si>
    <t>06.00.003</t>
  </si>
  <si>
    <t>06.00.004</t>
  </si>
  <si>
    <t>06.00.005</t>
  </si>
  <si>
    <t>06.00.006</t>
  </si>
  <si>
    <t>06.00.000</t>
  </si>
  <si>
    <t>07.00.000</t>
  </si>
  <si>
    <t>SBC 80222</t>
  </si>
  <si>
    <t>ELEVADOR 8 PESSOAS 96mpm 560 kgf-ATE 25 PAV.RESIDENCIAL (Elavador 01)</t>
  </si>
  <si>
    <t>ELEVADOR 8 PESSOAS 96mpm 560 kgf-ATE 25 PAV.RESIDENCIAL (Elevador 02)</t>
  </si>
  <si>
    <t>07.00.001</t>
  </si>
  <si>
    <t>07.00.002</t>
  </si>
  <si>
    <t>07.00.003</t>
  </si>
  <si>
    <t>07.00.004</t>
  </si>
  <si>
    <t>08.00.001</t>
  </si>
  <si>
    <t>09.00.001</t>
  </si>
  <si>
    <t>09.00.002</t>
  </si>
  <si>
    <r>
      <t>A referência utilizada como base de custos é a planilha do Sistema Nacional de Pesquisa de Custos e Índices da Construção Civil (SINAPI) e SCO Rio, ambos de</t>
    </r>
    <r>
      <rPr>
        <b/>
        <sz val="9"/>
        <color indexed="10"/>
        <rFont val="Verdana"/>
        <family val="2"/>
      </rPr>
      <t xml:space="preserve"> Jun/2020</t>
    </r>
  </si>
  <si>
    <t>ANEXO V DO EDITAL DE LICITAÇÃO POR RDC ELETRÔNICO N.º 07/2020/AD</t>
  </si>
  <si>
    <t>OBRA: Substituição completa e integral dos elevadores social e de serviço e manutenção destes equipamentos durante a vigência do contrato de modernização, instalados no prédio principal da Reitoria da UFF.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</si>
</sst>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0.000%"/>
    <numFmt numFmtId="170" formatCode="[$R$]#,##0.00"/>
  </numFmts>
  <fonts count="4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sz val="10"/>
      <color rgb="FF000000"/>
      <name val="Calibri"/>
      <family val="2"/>
    </font>
    <font>
      <b/>
      <sz val="12"/>
      <color indexed="10"/>
      <name val="Verdana"/>
      <family val="2"/>
    </font>
    <font>
      <b/>
      <sz val="10"/>
      <color indexed="10"/>
      <name val="Verdana"/>
      <family val="2"/>
    </font>
    <font>
      <b/>
      <sz val="9"/>
      <color rgb="FF000000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22" fillId="6" borderId="0" applyNumberFormat="0" applyBorder="0" applyAlignment="0" applyProtection="0"/>
    <xf numFmtId="0" fontId="12" fillId="2" borderId="1" applyNumberFormat="0" applyAlignment="0" applyProtection="0"/>
    <xf numFmtId="0" fontId="13" fillId="16" borderId="2" applyNumberFormat="0" applyAlignment="0" applyProtection="0"/>
    <xf numFmtId="165" fontId="23" fillId="0" borderId="0" applyFill="0" applyBorder="0" applyAlignment="0" applyProtection="0"/>
    <xf numFmtId="0" fontId="24" fillId="0" borderId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5" fillId="3" borderId="1" applyNumberFormat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" borderId="7" applyNumberFormat="0" applyFont="0" applyAlignment="0" applyProtection="0"/>
    <xf numFmtId="0" fontId="17" fillId="2" borderId="8" applyNumberFormat="0" applyAlignment="0" applyProtection="0"/>
    <xf numFmtId="9" fontId="2" fillId="0" borderId="0" applyFont="0" applyFill="0" applyBorder="0" applyAlignment="0" applyProtection="0"/>
    <xf numFmtId="9" fontId="23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6" fontId="1" fillId="0" borderId="0"/>
    <xf numFmtId="16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3" fillId="0" borderId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44" fontId="6" fillId="0" borderId="0" xfId="38" applyFont="1"/>
    <xf numFmtId="44" fontId="3" fillId="0" borderId="0" xfId="38" applyFont="1"/>
    <xf numFmtId="44" fontId="4" fillId="0" borderId="0" xfId="38" applyFont="1"/>
    <xf numFmtId="0" fontId="5" fillId="17" borderId="10" xfId="0" applyFont="1" applyFill="1" applyBorder="1" applyAlignment="1">
      <alignment horizontal="center" vertical="center" wrapText="1"/>
    </xf>
    <xf numFmtId="2" fontId="5" fillId="17" borderId="1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Alignment="1">
      <alignment horizontal="left" vertical="center"/>
    </xf>
    <xf numFmtId="4" fontId="32" fillId="0" borderId="0" xfId="0" applyNumberFormat="1" applyFont="1" applyAlignment="1">
      <alignment vertical="center"/>
    </xf>
    <xf numFmtId="0" fontId="29" fillId="0" borderId="0" xfId="0" applyFont="1" applyBorder="1" applyAlignment="1">
      <alignment vertical="distributed" wrapText="1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left" wrapText="1"/>
    </xf>
    <xf numFmtId="0" fontId="5" fillId="17" borderId="10" xfId="0" applyFont="1" applyFill="1" applyBorder="1" applyAlignment="1" applyProtection="1">
      <alignment horizontal="center" vertical="center" wrapText="1"/>
    </xf>
    <xf numFmtId="4" fontId="33" fillId="17" borderId="10" xfId="0" applyNumberFormat="1" applyFont="1" applyFill="1" applyBorder="1" applyAlignment="1">
      <alignment horizontal="right" vertical="center"/>
    </xf>
    <xf numFmtId="0" fontId="36" fillId="17" borderId="10" xfId="0" applyFont="1" applyFill="1" applyBorder="1"/>
    <xf numFmtId="0" fontId="36" fillId="0" borderId="10" xfId="0" applyFont="1" applyFill="1" applyBorder="1"/>
    <xf numFmtId="44" fontId="35" fillId="17" borderId="10" xfId="38" applyFont="1" applyFill="1" applyBorder="1" applyAlignment="1">
      <alignment horizontal="center" vertical="center" wrapText="1"/>
    </xf>
    <xf numFmtId="4" fontId="32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right"/>
    </xf>
    <xf numFmtId="44" fontId="36" fillId="0" borderId="10" xfId="38" applyFont="1" applyFill="1" applyBorder="1"/>
    <xf numFmtId="44" fontId="37" fillId="0" borderId="10" xfId="38" applyFont="1" applyFill="1" applyBorder="1"/>
    <xf numFmtId="0" fontId="5" fillId="0" borderId="10" xfId="0" applyFont="1" applyFill="1" applyBorder="1"/>
    <xf numFmtId="4" fontId="33" fillId="0" borderId="10" xfId="0" applyNumberFormat="1" applyFont="1" applyFill="1" applyBorder="1" applyAlignment="1">
      <alignment horizontal="right" vertical="center"/>
    </xf>
    <xf numFmtId="10" fontId="5" fillId="0" borderId="10" xfId="6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168" fontId="5" fillId="0" borderId="10" xfId="6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38" applyNumberFormat="1" applyFont="1" applyFill="1" applyBorder="1" applyAlignment="1">
      <alignment horizontal="right" vertical="center"/>
    </xf>
    <xf numFmtId="2" fontId="6" fillId="17" borderId="10" xfId="0" applyNumberFormat="1" applyFont="1" applyFill="1" applyBorder="1" applyAlignment="1" applyProtection="1">
      <alignment horizontal="center" vertical="center" wrapText="1"/>
    </xf>
    <xf numFmtId="2" fontId="5" fillId="17" borderId="10" xfId="0" applyNumberFormat="1" applyFont="1" applyFill="1" applyBorder="1" applyAlignment="1">
      <alignment horizontal="right" vertical="center" wrapText="1"/>
    </xf>
    <xf numFmtId="10" fontId="5" fillId="17" borderId="10" xfId="60" applyNumberFormat="1" applyFont="1" applyFill="1" applyBorder="1" applyAlignment="1">
      <alignment horizontal="right" vertical="center"/>
    </xf>
    <xf numFmtId="4" fontId="5" fillId="17" borderId="10" xfId="38" applyNumberFormat="1" applyFont="1" applyFill="1" applyBorder="1" applyAlignment="1">
      <alignment horizontal="right" vertical="center"/>
    </xf>
    <xf numFmtId="168" fontId="5" fillId="17" borderId="10" xfId="60" applyNumberFormat="1" applyFont="1" applyFill="1" applyBorder="1" applyAlignment="1">
      <alignment horizontal="right" vertical="center" wrapText="1"/>
    </xf>
    <xf numFmtId="4" fontId="5" fillId="17" borderId="10" xfId="0" applyNumberFormat="1" applyFont="1" applyFill="1" applyBorder="1" applyAlignment="1">
      <alignment horizontal="right" vertical="center"/>
    </xf>
    <xf numFmtId="4" fontId="5" fillId="17" borderId="10" xfId="0" applyNumberFormat="1" applyFont="1" applyFill="1" applyBorder="1"/>
    <xf numFmtId="4" fontId="5" fillId="17" borderId="10" xfId="0" applyNumberFormat="1" applyFont="1" applyFill="1" applyBorder="1" applyAlignment="1">
      <alignment vertical="center"/>
    </xf>
    <xf numFmtId="0" fontId="5" fillId="0" borderId="0" xfId="0" applyFont="1" applyBorder="1" applyAlignment="1"/>
    <xf numFmtId="4" fontId="6" fillId="0" borderId="16" xfId="0" applyNumberFormat="1" applyFont="1" applyFill="1" applyBorder="1"/>
    <xf numFmtId="4" fontId="6" fillId="19" borderId="16" xfId="0" applyNumberFormat="1" applyFont="1" applyFill="1" applyBorder="1" applyAlignment="1">
      <alignment vertical="center"/>
    </xf>
    <xf numFmtId="0" fontId="5" fillId="0" borderId="16" xfId="0" applyFont="1" applyFill="1" applyBorder="1"/>
    <xf numFmtId="0" fontId="6" fillId="17" borderId="17" xfId="0" applyFont="1" applyFill="1" applyBorder="1" applyAlignment="1">
      <alignment vertical="center" wrapText="1"/>
    </xf>
    <xf numFmtId="10" fontId="6" fillId="17" borderId="17" xfId="60" applyNumberFormat="1" applyFont="1" applyFill="1" applyBorder="1" applyAlignment="1">
      <alignment horizontal="center" vertical="center" wrapText="1"/>
    </xf>
    <xf numFmtId="169" fontId="6" fillId="17" borderId="17" xfId="60" applyNumberFormat="1" applyFont="1" applyFill="1" applyBorder="1" applyAlignment="1">
      <alignment horizontal="right" vertical="center"/>
    </xf>
    <xf numFmtId="0" fontId="3" fillId="17" borderId="17" xfId="0" applyFont="1" applyFill="1" applyBorder="1"/>
    <xf numFmtId="0" fontId="5" fillId="17" borderId="17" xfId="0" applyFont="1" applyFill="1" applyBorder="1"/>
    <xf numFmtId="0" fontId="6" fillId="0" borderId="20" xfId="0" applyFont="1" applyFill="1" applyBorder="1" applyAlignment="1" applyProtection="1">
      <alignment horizontal="center" vertical="center" wrapText="1"/>
    </xf>
    <xf numFmtId="0" fontId="6" fillId="17" borderId="20" xfId="0" applyNumberFormat="1" applyFont="1" applyFill="1" applyBorder="1" applyAlignment="1" applyProtection="1">
      <alignment horizontal="center" vertical="center" wrapText="1"/>
    </xf>
    <xf numFmtId="2" fontId="5" fillId="0" borderId="10" xfId="60" applyNumberFormat="1" applyFont="1" applyFill="1" applyBorder="1" applyAlignment="1">
      <alignment horizontal="right" vertical="center"/>
    </xf>
    <xf numFmtId="10" fontId="5" fillId="0" borderId="10" xfId="60" applyNumberFormat="1" applyFont="1" applyFill="1" applyBorder="1" applyAlignment="1">
      <alignment horizontal="right" vertical="center" wrapText="1"/>
    </xf>
    <xf numFmtId="2" fontId="5" fillId="17" borderId="10" xfId="0" applyNumberFormat="1" applyFont="1" applyFill="1" applyBorder="1" applyAlignment="1">
      <alignment horizontal="right"/>
    </xf>
    <xf numFmtId="44" fontId="5" fillId="17" borderId="10" xfId="38" applyFont="1" applyFill="1" applyBorder="1"/>
    <xf numFmtId="44" fontId="6" fillId="17" borderId="10" xfId="38" applyFont="1" applyFill="1" applyBorder="1"/>
    <xf numFmtId="0" fontId="5" fillId="17" borderId="10" xfId="0" applyFont="1" applyFill="1" applyBorder="1"/>
    <xf numFmtId="0" fontId="42" fillId="17" borderId="20" xfId="0" applyNumberFormat="1" applyFont="1" applyFill="1" applyBorder="1" applyAlignment="1">
      <alignment horizontal="center" vertical="center"/>
    </xf>
    <xf numFmtId="49" fontId="33" fillId="17" borderId="10" xfId="0" applyNumberFormat="1" applyFont="1" applyFill="1" applyBorder="1" applyAlignment="1">
      <alignment horizontal="center" vertical="center"/>
    </xf>
    <xf numFmtId="0" fontId="42" fillId="0" borderId="20" xfId="0" applyNumberFormat="1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 applyProtection="1">
      <alignment horizontal="center" vertical="center" wrapText="1"/>
    </xf>
    <xf numFmtId="49" fontId="39" fillId="0" borderId="24" xfId="0" applyNumberFormat="1" applyFont="1" applyBorder="1" applyAlignment="1">
      <alignment horizontal="center" vertical="center" wrapText="1"/>
    </xf>
    <xf numFmtId="170" fontId="39" fillId="0" borderId="25" xfId="0" applyNumberFormat="1" applyFont="1" applyBorder="1" applyAlignment="1">
      <alignment vertical="center" wrapText="1"/>
    </xf>
    <xf numFmtId="170" fontId="0" fillId="20" borderId="25" xfId="0" applyNumberFormat="1" applyFont="1" applyFill="1" applyBorder="1" applyAlignment="1">
      <alignment vertical="center" wrapText="1"/>
    </xf>
    <xf numFmtId="4" fontId="35" fillId="17" borderId="13" xfId="38" applyNumberFormat="1" applyFont="1" applyFill="1" applyBorder="1" applyAlignment="1">
      <alignment horizontal="center" vertical="center"/>
    </xf>
    <xf numFmtId="4" fontId="35" fillId="17" borderId="23" xfId="38" applyNumberFormat="1" applyFont="1" applyFill="1" applyBorder="1" applyAlignment="1">
      <alignment horizontal="center" vertical="center"/>
    </xf>
    <xf numFmtId="4" fontId="6" fillId="19" borderId="17" xfId="38" applyNumberFormat="1" applyFont="1" applyFill="1" applyBorder="1" applyAlignment="1">
      <alignment horizontal="center" vertical="center"/>
    </xf>
    <xf numFmtId="4" fontId="6" fillId="19" borderId="18" xfId="38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center" textRotation="255"/>
    </xf>
    <xf numFmtId="0" fontId="38" fillId="0" borderId="0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0" fillId="18" borderId="0" xfId="0" applyFont="1" applyFill="1" applyBorder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29" fillId="0" borderId="0" xfId="0" quotePrefix="1" applyFont="1" applyBorder="1" applyAlignment="1">
      <alignment horizontal="left" vertical="distributed" wrapText="1"/>
    </xf>
    <xf numFmtId="0" fontId="35" fillId="17" borderId="19" xfId="0" applyFont="1" applyFill="1" applyBorder="1" applyAlignment="1">
      <alignment horizontal="center" vertical="center"/>
    </xf>
    <xf numFmtId="0" fontId="35" fillId="17" borderId="2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5" fillId="17" borderId="22" xfId="0" applyFont="1" applyFill="1" applyBorder="1" applyAlignment="1">
      <alignment horizontal="center" vertical="center" wrapText="1"/>
    </xf>
    <xf numFmtId="0" fontId="35" fillId="17" borderId="13" xfId="0" applyFont="1" applyFill="1" applyBorder="1" applyAlignment="1">
      <alignment horizontal="center" vertical="center" wrapText="1"/>
    </xf>
    <xf numFmtId="0" fontId="35" fillId="17" borderId="14" xfId="0" applyFont="1" applyFill="1" applyBorder="1" applyAlignment="1">
      <alignment horizontal="center" vertical="center" wrapText="1"/>
    </xf>
    <xf numFmtId="44" fontId="35" fillId="17" borderId="16" xfId="38" applyFont="1" applyFill="1" applyBorder="1" applyAlignment="1">
      <alignment horizontal="center" vertical="center" wrapText="1"/>
    </xf>
    <xf numFmtId="0" fontId="32" fillId="0" borderId="0" xfId="0" applyFont="1" applyAlignment="1"/>
    <xf numFmtId="0" fontId="6" fillId="17" borderId="21" xfId="0" applyFont="1" applyFill="1" applyBorder="1" applyAlignment="1">
      <alignment horizontal="center" vertical="center" wrapText="1"/>
    </xf>
    <xf numFmtId="0" fontId="6" fillId="17" borderId="17" xfId="0" applyFont="1" applyFill="1" applyBorder="1" applyAlignment="1">
      <alignment horizontal="center" vertical="center" wrapText="1"/>
    </xf>
    <xf numFmtId="0" fontId="35" fillId="17" borderId="10" xfId="0" applyFont="1" applyFill="1" applyBorder="1" applyAlignment="1">
      <alignment horizontal="center" vertical="center" wrapText="1"/>
    </xf>
    <xf numFmtId="2" fontId="35" fillId="17" borderId="10" xfId="0" applyNumberFormat="1" applyFont="1" applyFill="1" applyBorder="1" applyAlignment="1">
      <alignment horizontal="center" vertical="center" wrapText="1"/>
    </xf>
    <xf numFmtId="44" fontId="35" fillId="17" borderId="10" xfId="38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35" fillId="17" borderId="15" xfId="0" applyFont="1" applyFill="1" applyBorder="1" applyAlignment="1">
      <alignment horizontal="center" vertical="center" wrapText="1"/>
    </xf>
    <xf numFmtId="2" fontId="35" fillId="17" borderId="10" xfId="0" applyNumberFormat="1" applyFont="1" applyFill="1" applyBorder="1" applyAlignment="1">
      <alignment horizontal="center" vertical="center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te" xfId="58"/>
    <cellStyle name="Output" xfId="59"/>
    <cellStyle name="Porcentagem" xfId="60" builtinId="5"/>
    <cellStyle name="Porcentagem 2" xfId="61"/>
    <cellStyle name="Porcentagem 2 2" xfId="62"/>
    <cellStyle name="Porcentagem 3" xfId="78"/>
    <cellStyle name="Separador de milhares 10 2" xfId="63"/>
    <cellStyle name="Separador de milhares 13 2" xfId="64"/>
    <cellStyle name="Separador de milhares 15 2" xfId="65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7"/>
  <sheetViews>
    <sheetView tabSelected="1" zoomScaleNormal="100" workbookViewId="0">
      <selection activeCell="A6" sqref="A6:M6"/>
    </sheetView>
  </sheetViews>
  <sheetFormatPr defaultRowHeight="15.75"/>
  <cols>
    <col min="1" max="1" width="11.42578125" style="1" bestFit="1" customWidth="1"/>
    <col min="2" max="2" width="13" style="1" customWidth="1"/>
    <col min="3" max="3" width="45.28515625" style="2" customWidth="1"/>
    <col min="4" max="4" width="8.140625" style="3" customWidth="1"/>
    <col min="5" max="5" width="10.28515625" style="5" bestFit="1" customWidth="1"/>
    <col min="6" max="6" width="10.42578125" style="5" customWidth="1"/>
    <col min="7" max="7" width="8.5703125" style="5" bestFit="1" customWidth="1"/>
    <col min="8" max="8" width="10.140625" style="15" bestFit="1" customWidth="1"/>
    <col min="9" max="9" width="11.85546875" style="16" bestFit="1" customWidth="1"/>
    <col min="10" max="10" width="10.7109375" style="4" bestFit="1" customWidth="1"/>
    <col min="11" max="11" width="11.28515625" style="4" bestFit="1" customWidth="1"/>
    <col min="12" max="12" width="12.7109375" style="4" customWidth="1"/>
    <col min="13" max="13" width="12.42578125" style="4" customWidth="1"/>
    <col min="14" max="16384" width="9.140625" style="4"/>
  </cols>
  <sheetData>
    <row r="2" spans="1:13" ht="15">
      <c r="A2" s="88" t="s">
        <v>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.75" customHeight="1">
      <c r="A3" s="96" t="s">
        <v>102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5">
      <c r="A4" s="87" t="s">
        <v>168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5">
      <c r="A5" s="89" t="s">
        <v>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35.25" customHeight="1">
      <c r="A6" s="90" t="s">
        <v>169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5">
      <c r="A7" s="91" t="s">
        <v>101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thickBot="1">
      <c r="A8" s="4"/>
      <c r="B8" s="4"/>
      <c r="C8" s="4"/>
      <c r="D8" s="4"/>
      <c r="E8" s="4"/>
      <c r="F8" s="4"/>
      <c r="G8" s="4"/>
      <c r="H8" s="52"/>
      <c r="I8" s="52"/>
      <c r="J8" s="52"/>
      <c r="K8" s="10"/>
    </row>
    <row r="9" spans="1:13" ht="15.75" customHeight="1" thickTop="1" thickBot="1">
      <c r="A9" s="22"/>
      <c r="B9" s="22"/>
      <c r="C9" s="23"/>
      <c r="D9" s="97" t="s">
        <v>16</v>
      </c>
      <c r="E9" s="98"/>
      <c r="F9" s="99"/>
      <c r="G9" s="79" t="s">
        <v>25</v>
      </c>
      <c r="H9" s="79"/>
      <c r="I9" s="79"/>
      <c r="J9" s="79"/>
      <c r="K9" s="79"/>
      <c r="L9" s="79"/>
      <c r="M9" s="80"/>
    </row>
    <row r="10" spans="1:13" thickTop="1">
      <c r="A10" s="94" t="s">
        <v>0</v>
      </c>
      <c r="B10" s="108" t="s">
        <v>26</v>
      </c>
      <c r="C10" s="108" t="s">
        <v>1</v>
      </c>
      <c r="D10" s="109" t="s">
        <v>2</v>
      </c>
      <c r="E10" s="109" t="s">
        <v>3</v>
      </c>
      <c r="F10" s="104" t="s">
        <v>17</v>
      </c>
      <c r="G10" s="104" t="s">
        <v>18</v>
      </c>
      <c r="H10" s="104" t="s">
        <v>19</v>
      </c>
      <c r="I10" s="105" t="s">
        <v>20</v>
      </c>
      <c r="J10" s="106" t="s">
        <v>21</v>
      </c>
      <c r="K10" s="106"/>
      <c r="L10" s="106"/>
      <c r="M10" s="100" t="s">
        <v>22</v>
      </c>
    </row>
    <row r="11" spans="1:13" ht="15">
      <c r="A11" s="95"/>
      <c r="B11" s="104"/>
      <c r="C11" s="104"/>
      <c r="D11" s="109"/>
      <c r="E11" s="109"/>
      <c r="F11" s="104"/>
      <c r="G11" s="104"/>
      <c r="H11" s="104"/>
      <c r="I11" s="105"/>
      <c r="J11" s="28" t="s">
        <v>4</v>
      </c>
      <c r="K11" s="28" t="s">
        <v>23</v>
      </c>
      <c r="L11" s="28" t="s">
        <v>10</v>
      </c>
      <c r="M11" s="100"/>
    </row>
    <row r="12" spans="1:13" ht="15">
      <c r="A12" s="61"/>
      <c r="B12" s="30"/>
      <c r="C12" s="31"/>
      <c r="D12" s="32"/>
      <c r="E12" s="33"/>
      <c r="F12" s="34"/>
      <c r="G12" s="34"/>
      <c r="H12" s="35"/>
      <c r="I12" s="36"/>
      <c r="J12" s="27"/>
      <c r="K12" s="27"/>
      <c r="L12" s="27"/>
      <c r="M12" s="53"/>
    </row>
    <row r="13" spans="1:13" ht="15">
      <c r="A13" s="69" t="s">
        <v>106</v>
      </c>
      <c r="B13" s="70"/>
      <c r="C13" s="44" t="s">
        <v>27</v>
      </c>
      <c r="D13" s="17"/>
      <c r="E13" s="18"/>
      <c r="F13" s="65"/>
      <c r="G13" s="65"/>
      <c r="H13" s="66"/>
      <c r="I13" s="67"/>
      <c r="J13" s="68"/>
      <c r="K13" s="26"/>
      <c r="L13" s="51">
        <f>SUM(K14:K14)</f>
        <v>902.02624693999996</v>
      </c>
      <c r="M13" s="54">
        <f>L13</f>
        <v>902.02624693999996</v>
      </c>
    </row>
    <row r="14" spans="1:13" ht="56.25">
      <c r="A14" s="71" t="s">
        <v>103</v>
      </c>
      <c r="B14" s="72" t="s">
        <v>104</v>
      </c>
      <c r="C14" s="31" t="s">
        <v>105</v>
      </c>
      <c r="D14" s="74" t="s">
        <v>84</v>
      </c>
      <c r="E14" s="63">
        <v>86.86</v>
      </c>
      <c r="F14" s="43">
        <v>8.2100000000000009</v>
      </c>
      <c r="G14" s="64">
        <v>0.26490000000000002</v>
      </c>
      <c r="H14" s="43">
        <f t="shared" ref="H14" si="0">F14*(1+G14)</f>
        <v>10.384829</v>
      </c>
      <c r="I14" s="41">
        <f>$I$60</f>
        <v>0</v>
      </c>
      <c r="J14" s="38">
        <f t="shared" ref="J14" si="1">H14*(1-I14)</f>
        <v>10.384829</v>
      </c>
      <c r="K14" s="42">
        <f t="shared" ref="K14" si="2">J14*E14</f>
        <v>902.02624693999996</v>
      </c>
      <c r="L14" s="37"/>
      <c r="M14" s="55"/>
    </row>
    <row r="15" spans="1:13" ht="15">
      <c r="A15" s="62" t="s">
        <v>107</v>
      </c>
      <c r="B15" s="24"/>
      <c r="C15" s="44" t="s">
        <v>28</v>
      </c>
      <c r="D15" s="17"/>
      <c r="E15" s="45"/>
      <c r="F15" s="25"/>
      <c r="G15" s="46"/>
      <c r="H15" s="47"/>
      <c r="I15" s="48"/>
      <c r="J15" s="25"/>
      <c r="K15" s="49"/>
      <c r="L15" s="51">
        <f>SUM(K16:K24)</f>
        <v>93941.081674439993</v>
      </c>
      <c r="M15" s="54">
        <f>L15</f>
        <v>93941.081674439993</v>
      </c>
    </row>
    <row r="16" spans="1:13" ht="33.75">
      <c r="A16" s="73" t="s">
        <v>108</v>
      </c>
      <c r="B16" s="30" t="s">
        <v>117</v>
      </c>
      <c r="C16" s="31" t="s">
        <v>29</v>
      </c>
      <c r="D16" s="32" t="s">
        <v>84</v>
      </c>
      <c r="E16" s="40">
        <v>2.88</v>
      </c>
      <c r="F16" s="38">
        <v>340.41</v>
      </c>
      <c r="G16" s="39">
        <v>0.26490000000000002</v>
      </c>
      <c r="H16" s="43">
        <f t="shared" ref="H16:H23" si="3">F16*(1+G16)</f>
        <v>430.584609</v>
      </c>
      <c r="I16" s="41">
        <f t="shared" ref="I16:I24" si="4">$I$60</f>
        <v>0</v>
      </c>
      <c r="J16" s="38">
        <f t="shared" ref="J16:J23" si="5">H16*(1-I16)</f>
        <v>430.584609</v>
      </c>
      <c r="K16" s="42">
        <f t="shared" ref="K16:K23" si="6">J16*E16</f>
        <v>1240.0836739199999</v>
      </c>
      <c r="L16" s="37"/>
      <c r="M16" s="55"/>
    </row>
    <row r="17" spans="1:13" ht="33.75">
      <c r="A17" s="73" t="s">
        <v>109</v>
      </c>
      <c r="B17" s="30" t="s">
        <v>59</v>
      </c>
      <c r="C17" s="31" t="s">
        <v>30</v>
      </c>
      <c r="D17" s="32" t="s">
        <v>85</v>
      </c>
      <c r="E17" s="40">
        <v>1.5</v>
      </c>
      <c r="F17" s="38">
        <v>17</v>
      </c>
      <c r="G17" s="39">
        <v>0.26490000000000002</v>
      </c>
      <c r="H17" s="43">
        <f t="shared" si="3"/>
        <v>21.503299999999999</v>
      </c>
      <c r="I17" s="41">
        <f t="shared" si="4"/>
        <v>0</v>
      </c>
      <c r="J17" s="38">
        <f t="shared" si="5"/>
        <v>21.503299999999999</v>
      </c>
      <c r="K17" s="42">
        <f t="shared" si="6"/>
        <v>32.254950000000001</v>
      </c>
      <c r="L17" s="37"/>
      <c r="M17" s="55"/>
    </row>
    <row r="18" spans="1:13" ht="33.75">
      <c r="A18" s="73" t="s">
        <v>110</v>
      </c>
      <c r="B18" s="30" t="s">
        <v>60</v>
      </c>
      <c r="C18" s="31" t="s">
        <v>118</v>
      </c>
      <c r="D18" s="32" t="s">
        <v>86</v>
      </c>
      <c r="E18" s="40">
        <v>1.5</v>
      </c>
      <c r="F18" s="38">
        <v>19.7</v>
      </c>
      <c r="G18" s="39">
        <v>0.26490000000000002</v>
      </c>
      <c r="H18" s="43">
        <f t="shared" si="3"/>
        <v>24.918529999999997</v>
      </c>
      <c r="I18" s="41">
        <f t="shared" si="4"/>
        <v>0</v>
      </c>
      <c r="J18" s="38">
        <f t="shared" si="5"/>
        <v>24.918529999999997</v>
      </c>
      <c r="K18" s="42">
        <f t="shared" si="6"/>
        <v>37.377794999999992</v>
      </c>
      <c r="L18" s="37"/>
      <c r="M18" s="55"/>
    </row>
    <row r="19" spans="1:13" ht="22.5">
      <c r="A19" s="73" t="s">
        <v>111</v>
      </c>
      <c r="B19" s="30" t="s">
        <v>90</v>
      </c>
      <c r="C19" s="31" t="s">
        <v>91</v>
      </c>
      <c r="D19" s="32" t="s">
        <v>84</v>
      </c>
      <c r="E19" s="40">
        <v>5.0999999999999996</v>
      </c>
      <c r="F19" s="38">
        <v>27.91</v>
      </c>
      <c r="G19" s="39">
        <v>0.26490000000000002</v>
      </c>
      <c r="H19" s="43">
        <f t="shared" si="3"/>
        <v>35.303359</v>
      </c>
      <c r="I19" s="41">
        <f t="shared" si="4"/>
        <v>0</v>
      </c>
      <c r="J19" s="38">
        <f t="shared" si="5"/>
        <v>35.303359</v>
      </c>
      <c r="K19" s="42">
        <f t="shared" si="6"/>
        <v>180.04713089999998</v>
      </c>
      <c r="L19" s="37"/>
      <c r="M19" s="55"/>
    </row>
    <row r="20" spans="1:13" ht="33.75">
      <c r="A20" s="73" t="s">
        <v>112</v>
      </c>
      <c r="B20" s="30" t="s">
        <v>61</v>
      </c>
      <c r="C20" s="31" t="s">
        <v>31</v>
      </c>
      <c r="D20" s="32" t="s">
        <v>84</v>
      </c>
      <c r="E20" s="40">
        <v>1.68</v>
      </c>
      <c r="F20" s="38">
        <v>8.51</v>
      </c>
      <c r="G20" s="39">
        <v>0.26490000000000002</v>
      </c>
      <c r="H20" s="43">
        <f t="shared" si="3"/>
        <v>10.764298999999999</v>
      </c>
      <c r="I20" s="41">
        <f t="shared" si="4"/>
        <v>0</v>
      </c>
      <c r="J20" s="38">
        <f t="shared" si="5"/>
        <v>10.764298999999999</v>
      </c>
      <c r="K20" s="42">
        <f t="shared" si="6"/>
        <v>18.084022319999999</v>
      </c>
      <c r="L20" s="37"/>
      <c r="M20" s="55"/>
    </row>
    <row r="21" spans="1:13" ht="33.75">
      <c r="A21" s="73" t="s">
        <v>113</v>
      </c>
      <c r="B21" s="30" t="s">
        <v>62</v>
      </c>
      <c r="C21" s="31" t="s">
        <v>32</v>
      </c>
      <c r="D21" s="32" t="s">
        <v>83</v>
      </c>
      <c r="E21" s="40">
        <v>3</v>
      </c>
      <c r="F21" s="38">
        <v>1.18</v>
      </c>
      <c r="G21" s="39">
        <v>0.26490000000000002</v>
      </c>
      <c r="H21" s="43">
        <f t="shared" si="3"/>
        <v>1.4925819999999999</v>
      </c>
      <c r="I21" s="41">
        <f t="shared" si="4"/>
        <v>0</v>
      </c>
      <c r="J21" s="38">
        <f t="shared" si="5"/>
        <v>1.4925819999999999</v>
      </c>
      <c r="K21" s="42">
        <f t="shared" si="6"/>
        <v>4.4777459999999998</v>
      </c>
      <c r="L21" s="37"/>
      <c r="M21" s="55"/>
    </row>
    <row r="22" spans="1:13" ht="22.5">
      <c r="A22" s="73" t="s">
        <v>114</v>
      </c>
      <c r="B22" s="30" t="s">
        <v>119</v>
      </c>
      <c r="C22" s="31" t="s">
        <v>120</v>
      </c>
      <c r="D22" s="32" t="s">
        <v>124</v>
      </c>
      <c r="E22" s="40">
        <v>8</v>
      </c>
      <c r="F22" s="38">
        <v>4564.05</v>
      </c>
      <c r="G22" s="39">
        <v>0.26490000000000002</v>
      </c>
      <c r="H22" s="43">
        <f t="shared" si="3"/>
        <v>5773.0668450000003</v>
      </c>
      <c r="I22" s="41">
        <f t="shared" si="4"/>
        <v>0</v>
      </c>
      <c r="J22" s="38">
        <f t="shared" si="5"/>
        <v>5773.0668450000003</v>
      </c>
      <c r="K22" s="42">
        <f t="shared" si="6"/>
        <v>46184.534760000002</v>
      </c>
      <c r="L22" s="37"/>
      <c r="M22" s="55"/>
    </row>
    <row r="23" spans="1:13" ht="22.5">
      <c r="A23" s="73" t="s">
        <v>115</v>
      </c>
      <c r="B23" s="30" t="s">
        <v>119</v>
      </c>
      <c r="C23" s="31" t="s">
        <v>121</v>
      </c>
      <c r="D23" s="32" t="s">
        <v>124</v>
      </c>
      <c r="E23" s="40">
        <v>8</v>
      </c>
      <c r="F23" s="38">
        <v>4564.05</v>
      </c>
      <c r="G23" s="39">
        <v>0.26490000000000002</v>
      </c>
      <c r="H23" s="43">
        <f t="shared" si="3"/>
        <v>5773.0668450000003</v>
      </c>
      <c r="I23" s="41">
        <f t="shared" si="4"/>
        <v>0</v>
      </c>
      <c r="J23" s="38">
        <f t="shared" si="5"/>
        <v>5773.0668450000003</v>
      </c>
      <c r="K23" s="42">
        <f t="shared" si="6"/>
        <v>46184.534760000002</v>
      </c>
      <c r="L23" s="37"/>
      <c r="M23" s="55"/>
    </row>
    <row r="24" spans="1:13" ht="45">
      <c r="A24" s="73" t="s">
        <v>116</v>
      </c>
      <c r="B24" s="30" t="s">
        <v>122</v>
      </c>
      <c r="C24" s="31" t="s">
        <v>123</v>
      </c>
      <c r="D24" s="32" t="s">
        <v>125</v>
      </c>
      <c r="E24" s="40">
        <v>0.9</v>
      </c>
      <c r="F24" s="38">
        <v>52.43</v>
      </c>
      <c r="G24" s="39">
        <v>0.26490000000000002</v>
      </c>
      <c r="H24" s="43">
        <f t="shared" ref="H24" si="7">F24*(1+G24)</f>
        <v>66.318706999999989</v>
      </c>
      <c r="I24" s="41">
        <f t="shared" si="4"/>
        <v>0</v>
      </c>
      <c r="J24" s="38">
        <f t="shared" ref="J24" si="8">H24*(1-I24)</f>
        <v>66.318706999999989</v>
      </c>
      <c r="K24" s="42">
        <f t="shared" ref="K24" si="9">J24*E24</f>
        <v>59.686836299999989</v>
      </c>
      <c r="L24" s="37"/>
      <c r="M24" s="55"/>
    </row>
    <row r="25" spans="1:13" ht="15">
      <c r="A25" s="62" t="s">
        <v>126</v>
      </c>
      <c r="B25" s="24"/>
      <c r="C25" s="44" t="s">
        <v>33</v>
      </c>
      <c r="D25" s="17"/>
      <c r="E25" s="45"/>
      <c r="F25" s="25"/>
      <c r="G25" s="46"/>
      <c r="H25" s="47"/>
      <c r="I25" s="48"/>
      <c r="J25" s="25"/>
      <c r="K25" s="49"/>
      <c r="L25" s="51">
        <f>SUM(K26:K26)</f>
        <v>938.0384558999998</v>
      </c>
      <c r="M25" s="54">
        <f>L25</f>
        <v>938.0384558999998</v>
      </c>
    </row>
    <row r="26" spans="1:13" ht="33.75">
      <c r="A26" s="75" t="s">
        <v>128</v>
      </c>
      <c r="B26" s="30" t="s">
        <v>127</v>
      </c>
      <c r="C26" s="31" t="s">
        <v>92</v>
      </c>
      <c r="D26" s="32" t="s">
        <v>84</v>
      </c>
      <c r="E26" s="40">
        <v>5.0999999999999996</v>
      </c>
      <c r="F26" s="38">
        <v>145.41</v>
      </c>
      <c r="G26" s="39">
        <v>0.26490000000000002</v>
      </c>
      <c r="H26" s="43">
        <f t="shared" ref="H26" si="10">F26*(1+G26)</f>
        <v>183.92910899999998</v>
      </c>
      <c r="I26" s="41">
        <f>$I$60</f>
        <v>0</v>
      </c>
      <c r="J26" s="38">
        <f t="shared" ref="J26" si="11">H26*(1-I26)</f>
        <v>183.92910899999998</v>
      </c>
      <c r="K26" s="42">
        <f t="shared" ref="K26" si="12">J26*E26</f>
        <v>938.0384558999998</v>
      </c>
      <c r="L26" s="37"/>
      <c r="M26" s="55"/>
    </row>
    <row r="27" spans="1:13" ht="15">
      <c r="A27" s="62" t="s">
        <v>129</v>
      </c>
      <c r="B27" s="24"/>
      <c r="C27" s="44" t="s">
        <v>34</v>
      </c>
      <c r="D27" s="17"/>
      <c r="E27" s="45"/>
      <c r="F27" s="25"/>
      <c r="G27" s="46"/>
      <c r="H27" s="47"/>
      <c r="I27" s="48"/>
      <c r="J27" s="25"/>
      <c r="K27" s="49"/>
      <c r="L27" s="50">
        <f>SUM(K28:K28)</f>
        <v>1832.7895039999999</v>
      </c>
      <c r="M27" s="54">
        <f>L27</f>
        <v>1832.7895039999999</v>
      </c>
    </row>
    <row r="28" spans="1:13" ht="22.5">
      <c r="A28" s="73" t="s">
        <v>130</v>
      </c>
      <c r="B28" s="30" t="s">
        <v>63</v>
      </c>
      <c r="C28" s="31" t="s">
        <v>35</v>
      </c>
      <c r="D28" s="32" t="s">
        <v>83</v>
      </c>
      <c r="E28" s="40">
        <v>1</v>
      </c>
      <c r="F28" s="38">
        <v>1448.96</v>
      </c>
      <c r="G28" s="39">
        <v>0.26490000000000002</v>
      </c>
      <c r="H28" s="43">
        <f t="shared" ref="H28" si="13">F28*(1+G28)</f>
        <v>1832.7895039999999</v>
      </c>
      <c r="I28" s="41">
        <f>$I$60</f>
        <v>0</v>
      </c>
      <c r="J28" s="38">
        <f t="shared" ref="J28" si="14">H28*(1-I28)</f>
        <v>1832.7895039999999</v>
      </c>
      <c r="K28" s="42">
        <f t="shared" ref="K28" si="15">J28*E28</f>
        <v>1832.7895039999999</v>
      </c>
      <c r="L28" s="37"/>
      <c r="M28" s="55"/>
    </row>
    <row r="29" spans="1:13" ht="15">
      <c r="A29" s="62" t="s">
        <v>131</v>
      </c>
      <c r="B29" s="24"/>
      <c r="C29" s="44" t="s">
        <v>36</v>
      </c>
      <c r="D29" s="17"/>
      <c r="E29" s="45"/>
      <c r="F29" s="25"/>
      <c r="G29" s="46"/>
      <c r="H29" s="47"/>
      <c r="I29" s="48"/>
      <c r="J29" s="25"/>
      <c r="K29" s="49"/>
      <c r="L29" s="50">
        <f>SUM(K30:K42)</f>
        <v>5604.0029780000004</v>
      </c>
      <c r="M29" s="54">
        <f>L29</f>
        <v>5604.0029780000004</v>
      </c>
    </row>
    <row r="30" spans="1:13" ht="56.25">
      <c r="A30" s="73" t="s">
        <v>132</v>
      </c>
      <c r="B30" s="30" t="s">
        <v>64</v>
      </c>
      <c r="C30" s="31" t="s">
        <v>37</v>
      </c>
      <c r="D30" s="32" t="s">
        <v>83</v>
      </c>
      <c r="E30" s="40">
        <v>1</v>
      </c>
      <c r="F30" s="38">
        <v>302.38</v>
      </c>
      <c r="G30" s="39">
        <v>0.26490000000000002</v>
      </c>
      <c r="H30" s="43">
        <f t="shared" ref="H30:H42" si="16">F30*(1+G30)</f>
        <v>382.48046199999999</v>
      </c>
      <c r="I30" s="41">
        <f t="shared" ref="I30:I42" si="17">$I$60</f>
        <v>0</v>
      </c>
      <c r="J30" s="38">
        <f t="shared" ref="J30:J42" si="18">H30*(1-I30)</f>
        <v>382.48046199999999</v>
      </c>
      <c r="K30" s="42">
        <f t="shared" ref="K30:K42" si="19">J30*E30</f>
        <v>382.48046199999999</v>
      </c>
      <c r="L30" s="37"/>
      <c r="M30" s="55"/>
    </row>
    <row r="31" spans="1:13" ht="33.75">
      <c r="A31" s="73" t="s">
        <v>133</v>
      </c>
      <c r="B31" s="30" t="s">
        <v>93</v>
      </c>
      <c r="C31" s="31" t="s">
        <v>94</v>
      </c>
      <c r="D31" s="32" t="s">
        <v>86</v>
      </c>
      <c r="E31" s="40">
        <v>138</v>
      </c>
      <c r="F31" s="38">
        <v>6.29</v>
      </c>
      <c r="G31" s="39">
        <v>0.26490000000000002</v>
      </c>
      <c r="H31" s="43">
        <f t="shared" si="16"/>
        <v>7.9562209999999993</v>
      </c>
      <c r="I31" s="41">
        <f t="shared" si="17"/>
        <v>0</v>
      </c>
      <c r="J31" s="38">
        <f t="shared" si="18"/>
        <v>7.9562209999999993</v>
      </c>
      <c r="K31" s="42">
        <f t="shared" si="19"/>
        <v>1097.958498</v>
      </c>
      <c r="L31" s="37"/>
      <c r="M31" s="55"/>
    </row>
    <row r="32" spans="1:13" ht="45">
      <c r="A32" s="73" t="s">
        <v>134</v>
      </c>
      <c r="B32" s="30" t="s">
        <v>65</v>
      </c>
      <c r="C32" s="31" t="s">
        <v>38</v>
      </c>
      <c r="D32" s="32" t="s">
        <v>83</v>
      </c>
      <c r="E32" s="40">
        <v>3</v>
      </c>
      <c r="F32" s="38">
        <v>60.8</v>
      </c>
      <c r="G32" s="39">
        <v>0.26490000000000002</v>
      </c>
      <c r="H32" s="43">
        <f t="shared" si="16"/>
        <v>76.905919999999995</v>
      </c>
      <c r="I32" s="41">
        <f t="shared" si="17"/>
        <v>0</v>
      </c>
      <c r="J32" s="38">
        <f t="shared" si="18"/>
        <v>76.905919999999995</v>
      </c>
      <c r="K32" s="42">
        <f t="shared" si="19"/>
        <v>230.71776</v>
      </c>
      <c r="L32" s="37"/>
      <c r="M32" s="55"/>
    </row>
    <row r="33" spans="1:13" ht="45">
      <c r="A33" s="73" t="s">
        <v>135</v>
      </c>
      <c r="B33" s="30" t="s">
        <v>66</v>
      </c>
      <c r="C33" s="31" t="s">
        <v>39</v>
      </c>
      <c r="D33" s="32" t="s">
        <v>86</v>
      </c>
      <c r="E33" s="40">
        <v>84</v>
      </c>
      <c r="F33" s="38">
        <v>2.97</v>
      </c>
      <c r="G33" s="39">
        <v>0.26490000000000002</v>
      </c>
      <c r="H33" s="43">
        <f t="shared" si="16"/>
        <v>3.7567529999999998</v>
      </c>
      <c r="I33" s="41">
        <f t="shared" si="17"/>
        <v>0</v>
      </c>
      <c r="J33" s="38">
        <f t="shared" si="18"/>
        <v>3.7567529999999998</v>
      </c>
      <c r="K33" s="42">
        <f t="shared" si="19"/>
        <v>315.567252</v>
      </c>
      <c r="L33" s="37"/>
      <c r="M33" s="55"/>
    </row>
    <row r="34" spans="1:13" ht="45">
      <c r="A34" s="73" t="s">
        <v>136</v>
      </c>
      <c r="B34" s="30" t="s">
        <v>67</v>
      </c>
      <c r="C34" s="31" t="s">
        <v>40</v>
      </c>
      <c r="D34" s="32" t="s">
        <v>86</v>
      </c>
      <c r="E34" s="40">
        <v>30</v>
      </c>
      <c r="F34" s="38">
        <v>10.84</v>
      </c>
      <c r="G34" s="39">
        <v>0.26490000000000002</v>
      </c>
      <c r="H34" s="43">
        <f t="shared" si="16"/>
        <v>13.711516</v>
      </c>
      <c r="I34" s="41">
        <f t="shared" si="17"/>
        <v>0</v>
      </c>
      <c r="J34" s="38">
        <f t="shared" si="18"/>
        <v>13.711516</v>
      </c>
      <c r="K34" s="42">
        <f t="shared" si="19"/>
        <v>411.34548000000001</v>
      </c>
      <c r="L34" s="37"/>
      <c r="M34" s="55"/>
    </row>
    <row r="35" spans="1:13" ht="45">
      <c r="A35" s="73" t="s">
        <v>137</v>
      </c>
      <c r="B35" s="30" t="s">
        <v>68</v>
      </c>
      <c r="C35" s="31" t="s">
        <v>41</v>
      </c>
      <c r="D35" s="32" t="s">
        <v>83</v>
      </c>
      <c r="E35" s="40">
        <v>3</v>
      </c>
      <c r="F35" s="38">
        <v>21.24</v>
      </c>
      <c r="G35" s="39">
        <v>0.26490000000000002</v>
      </c>
      <c r="H35" s="43">
        <f t="shared" si="16"/>
        <v>26.866475999999995</v>
      </c>
      <c r="I35" s="41">
        <f t="shared" si="17"/>
        <v>0</v>
      </c>
      <c r="J35" s="38">
        <f t="shared" si="18"/>
        <v>26.866475999999995</v>
      </c>
      <c r="K35" s="42">
        <f t="shared" si="19"/>
        <v>80.599427999999989</v>
      </c>
      <c r="L35" s="37"/>
      <c r="M35" s="55"/>
    </row>
    <row r="36" spans="1:13" ht="45">
      <c r="A36" s="73" t="s">
        <v>138</v>
      </c>
      <c r="B36" s="30" t="s">
        <v>69</v>
      </c>
      <c r="C36" s="31" t="s">
        <v>42</v>
      </c>
      <c r="D36" s="32" t="s">
        <v>83</v>
      </c>
      <c r="E36" s="40">
        <v>3</v>
      </c>
      <c r="F36" s="38">
        <v>22.04</v>
      </c>
      <c r="G36" s="39">
        <v>0.26490000000000002</v>
      </c>
      <c r="H36" s="43">
        <f t="shared" si="16"/>
        <v>27.878395999999999</v>
      </c>
      <c r="I36" s="41">
        <f t="shared" si="17"/>
        <v>0</v>
      </c>
      <c r="J36" s="38">
        <f t="shared" si="18"/>
        <v>27.878395999999999</v>
      </c>
      <c r="K36" s="42">
        <f t="shared" si="19"/>
        <v>83.635187999999999</v>
      </c>
      <c r="L36" s="37"/>
      <c r="M36" s="55"/>
    </row>
    <row r="37" spans="1:13" ht="45">
      <c r="A37" s="73" t="s">
        <v>139</v>
      </c>
      <c r="B37" s="30" t="s">
        <v>70</v>
      </c>
      <c r="C37" s="31" t="s">
        <v>43</v>
      </c>
      <c r="D37" s="32" t="s">
        <v>83</v>
      </c>
      <c r="E37" s="40">
        <v>3</v>
      </c>
      <c r="F37" s="38">
        <v>2.54</v>
      </c>
      <c r="G37" s="39">
        <v>0.26490000000000002</v>
      </c>
      <c r="H37" s="43">
        <f t="shared" si="16"/>
        <v>3.2128459999999999</v>
      </c>
      <c r="I37" s="41">
        <f t="shared" si="17"/>
        <v>0</v>
      </c>
      <c r="J37" s="38">
        <f t="shared" si="18"/>
        <v>3.2128459999999999</v>
      </c>
      <c r="K37" s="42">
        <f t="shared" si="19"/>
        <v>9.6385380000000005</v>
      </c>
      <c r="L37" s="37"/>
      <c r="M37" s="55"/>
    </row>
    <row r="38" spans="1:13" ht="33.75">
      <c r="A38" s="73" t="s">
        <v>140</v>
      </c>
      <c r="B38" s="30" t="s">
        <v>71</v>
      </c>
      <c r="C38" s="31" t="s">
        <v>44</v>
      </c>
      <c r="D38" s="32" t="s">
        <v>83</v>
      </c>
      <c r="E38" s="40">
        <v>1</v>
      </c>
      <c r="F38" s="38">
        <v>10.62</v>
      </c>
      <c r="G38" s="39">
        <v>0.26490000000000002</v>
      </c>
      <c r="H38" s="43">
        <f t="shared" si="16"/>
        <v>13.433237999999998</v>
      </c>
      <c r="I38" s="41">
        <f t="shared" si="17"/>
        <v>0</v>
      </c>
      <c r="J38" s="38">
        <f t="shared" si="18"/>
        <v>13.433237999999998</v>
      </c>
      <c r="K38" s="42">
        <f t="shared" si="19"/>
        <v>13.433237999999998</v>
      </c>
      <c r="L38" s="37"/>
      <c r="M38" s="55"/>
    </row>
    <row r="39" spans="1:13" ht="33.75">
      <c r="A39" s="73" t="s">
        <v>141</v>
      </c>
      <c r="B39" s="30" t="s">
        <v>72</v>
      </c>
      <c r="C39" s="31" t="s">
        <v>45</v>
      </c>
      <c r="D39" s="32" t="s">
        <v>83</v>
      </c>
      <c r="E39" s="40">
        <v>1</v>
      </c>
      <c r="F39" s="38">
        <v>10.029999999999999</v>
      </c>
      <c r="G39" s="39">
        <v>0.26490000000000002</v>
      </c>
      <c r="H39" s="43">
        <f t="shared" ref="H39:H40" si="20">F39*(1+G39)</f>
        <v>12.686946999999998</v>
      </c>
      <c r="I39" s="41">
        <f t="shared" si="17"/>
        <v>0</v>
      </c>
      <c r="J39" s="38">
        <f t="shared" ref="J39:J40" si="21">H39*(1-I39)</f>
        <v>12.686946999999998</v>
      </c>
      <c r="K39" s="42">
        <f t="shared" ref="K39:K40" si="22">J39*E39</f>
        <v>12.686946999999998</v>
      </c>
      <c r="L39" s="37"/>
      <c r="M39" s="55"/>
    </row>
    <row r="40" spans="1:13" ht="33.75">
      <c r="A40" s="73" t="s">
        <v>142</v>
      </c>
      <c r="B40" s="30" t="s">
        <v>74</v>
      </c>
      <c r="C40" s="31" t="s">
        <v>46</v>
      </c>
      <c r="D40" s="32" t="s">
        <v>83</v>
      </c>
      <c r="E40" s="40">
        <v>3</v>
      </c>
      <c r="F40" s="38">
        <v>27.29</v>
      </c>
      <c r="G40" s="39">
        <v>0.26490000000000002</v>
      </c>
      <c r="H40" s="43">
        <f t="shared" si="20"/>
        <v>34.519120999999998</v>
      </c>
      <c r="I40" s="41">
        <f t="shared" si="17"/>
        <v>0</v>
      </c>
      <c r="J40" s="38">
        <f t="shared" si="21"/>
        <v>34.519120999999998</v>
      </c>
      <c r="K40" s="42">
        <f t="shared" si="22"/>
        <v>103.557363</v>
      </c>
      <c r="L40" s="37"/>
      <c r="M40" s="55"/>
    </row>
    <row r="41" spans="1:13" ht="22.5">
      <c r="A41" s="73" t="s">
        <v>143</v>
      </c>
      <c r="B41" s="30" t="s">
        <v>145</v>
      </c>
      <c r="C41" s="31" t="s">
        <v>146</v>
      </c>
      <c r="D41" s="32" t="s">
        <v>83</v>
      </c>
      <c r="E41" s="40">
        <v>1</v>
      </c>
      <c r="F41" s="38">
        <v>1302.6600000000001</v>
      </c>
      <c r="G41" s="39">
        <v>0.1716</v>
      </c>
      <c r="H41" s="43">
        <f t="shared" si="16"/>
        <v>1526.1964560000001</v>
      </c>
      <c r="I41" s="41">
        <f t="shared" si="17"/>
        <v>0</v>
      </c>
      <c r="J41" s="38">
        <f t="shared" si="18"/>
        <v>1526.1964560000001</v>
      </c>
      <c r="K41" s="42">
        <f t="shared" si="19"/>
        <v>1526.1964560000001</v>
      </c>
      <c r="L41" s="37"/>
      <c r="M41" s="55"/>
    </row>
    <row r="42" spans="1:13" ht="22.5">
      <c r="A42" s="73" t="s">
        <v>144</v>
      </c>
      <c r="B42" s="30" t="s">
        <v>147</v>
      </c>
      <c r="C42" s="31" t="s">
        <v>148</v>
      </c>
      <c r="D42" s="32" t="s">
        <v>83</v>
      </c>
      <c r="E42" s="40">
        <v>1</v>
      </c>
      <c r="F42" s="38">
        <v>1140.48</v>
      </c>
      <c r="G42" s="39">
        <v>0.1716</v>
      </c>
      <c r="H42" s="43">
        <f t="shared" si="16"/>
        <v>1336.1863679999999</v>
      </c>
      <c r="I42" s="41">
        <f t="shared" si="17"/>
        <v>0</v>
      </c>
      <c r="J42" s="38">
        <f t="shared" si="18"/>
        <v>1336.1863679999999</v>
      </c>
      <c r="K42" s="42">
        <f t="shared" si="19"/>
        <v>1336.1863679999999</v>
      </c>
      <c r="L42" s="37"/>
      <c r="M42" s="55"/>
    </row>
    <row r="43" spans="1:13" ht="15">
      <c r="A43" s="62" t="s">
        <v>155</v>
      </c>
      <c r="B43" s="24"/>
      <c r="C43" s="44" t="s">
        <v>47</v>
      </c>
      <c r="D43" s="17"/>
      <c r="E43" s="45"/>
      <c r="F43" s="25"/>
      <c r="G43" s="46"/>
      <c r="H43" s="47"/>
      <c r="I43" s="48"/>
      <c r="J43" s="25"/>
      <c r="K43" s="49"/>
      <c r="L43" s="51">
        <f>SUM(K44:K49)</f>
        <v>7613.5829906499994</v>
      </c>
      <c r="M43" s="54">
        <f>L43</f>
        <v>7613.5829906499994</v>
      </c>
    </row>
    <row r="44" spans="1:13" ht="33.75">
      <c r="A44" s="73" t="s">
        <v>149</v>
      </c>
      <c r="B44" s="30" t="s">
        <v>95</v>
      </c>
      <c r="C44" s="31" t="s">
        <v>96</v>
      </c>
      <c r="D44" s="32" t="s">
        <v>84</v>
      </c>
      <c r="E44" s="40">
        <v>36.75</v>
      </c>
      <c r="F44" s="38">
        <v>15.3</v>
      </c>
      <c r="G44" s="39">
        <v>0.26490000000000002</v>
      </c>
      <c r="H44" s="43">
        <f t="shared" ref="H44:H49" si="23">F44*(1+G44)</f>
        <v>19.352969999999999</v>
      </c>
      <c r="I44" s="41">
        <f t="shared" ref="I44:I49" si="24">$I$60</f>
        <v>0</v>
      </c>
      <c r="J44" s="38">
        <f t="shared" ref="J44:J49" si="25">H44*(1-I44)</f>
        <v>19.352969999999999</v>
      </c>
      <c r="K44" s="42">
        <f t="shared" ref="K44:K49" si="26">J44*E44</f>
        <v>711.22164750000002</v>
      </c>
      <c r="L44" s="37"/>
      <c r="M44" s="55"/>
    </row>
    <row r="45" spans="1:13" ht="33.75">
      <c r="A45" s="73" t="s">
        <v>150</v>
      </c>
      <c r="B45" s="30" t="s">
        <v>75</v>
      </c>
      <c r="C45" s="31" t="s">
        <v>48</v>
      </c>
      <c r="D45" s="32" t="s">
        <v>84</v>
      </c>
      <c r="E45" s="40">
        <v>36.75</v>
      </c>
      <c r="F45" s="38">
        <v>14.77</v>
      </c>
      <c r="G45" s="39">
        <v>0.26490000000000002</v>
      </c>
      <c r="H45" s="43">
        <f t="shared" si="23"/>
        <v>18.682572999999998</v>
      </c>
      <c r="I45" s="41">
        <f t="shared" si="24"/>
        <v>0</v>
      </c>
      <c r="J45" s="38">
        <f t="shared" si="25"/>
        <v>18.682572999999998</v>
      </c>
      <c r="K45" s="42">
        <f t="shared" si="26"/>
        <v>686.58455774999993</v>
      </c>
      <c r="L45" s="37"/>
      <c r="M45" s="55"/>
    </row>
    <row r="46" spans="1:13" ht="33.75">
      <c r="A46" s="73" t="s">
        <v>151</v>
      </c>
      <c r="B46" s="30" t="s">
        <v>76</v>
      </c>
      <c r="C46" s="31" t="s">
        <v>49</v>
      </c>
      <c r="D46" s="32" t="s">
        <v>84</v>
      </c>
      <c r="E46" s="40">
        <v>324</v>
      </c>
      <c r="F46" s="38">
        <v>12.86</v>
      </c>
      <c r="G46" s="39">
        <v>0.26490000000000002</v>
      </c>
      <c r="H46" s="43">
        <f t="shared" si="23"/>
        <v>16.266613999999997</v>
      </c>
      <c r="I46" s="41">
        <f t="shared" si="24"/>
        <v>0</v>
      </c>
      <c r="J46" s="38">
        <f t="shared" si="25"/>
        <v>16.266613999999997</v>
      </c>
      <c r="K46" s="42">
        <f t="shared" si="26"/>
        <v>5270.3829359999991</v>
      </c>
      <c r="L46" s="37"/>
      <c r="M46" s="55"/>
    </row>
    <row r="47" spans="1:13" ht="22.5">
      <c r="A47" s="73" t="s">
        <v>152</v>
      </c>
      <c r="B47" s="30" t="s">
        <v>77</v>
      </c>
      <c r="C47" s="31" t="s">
        <v>50</v>
      </c>
      <c r="D47" s="32" t="s">
        <v>84</v>
      </c>
      <c r="E47" s="40">
        <v>2</v>
      </c>
      <c r="F47" s="38">
        <v>24.54</v>
      </c>
      <c r="G47" s="39">
        <v>0.26490000000000002</v>
      </c>
      <c r="H47" s="43">
        <f t="shared" si="23"/>
        <v>31.040645999999995</v>
      </c>
      <c r="I47" s="41">
        <f t="shared" si="24"/>
        <v>0</v>
      </c>
      <c r="J47" s="38">
        <f t="shared" si="25"/>
        <v>31.040645999999995</v>
      </c>
      <c r="K47" s="42">
        <f t="shared" si="26"/>
        <v>62.081291999999991</v>
      </c>
      <c r="L47" s="37"/>
      <c r="M47" s="55"/>
    </row>
    <row r="48" spans="1:13" ht="33.75">
      <c r="A48" s="73" t="s">
        <v>153</v>
      </c>
      <c r="B48" s="30" t="s">
        <v>78</v>
      </c>
      <c r="C48" s="31" t="s">
        <v>51</v>
      </c>
      <c r="D48" s="32" t="s">
        <v>84</v>
      </c>
      <c r="E48" s="40">
        <v>41</v>
      </c>
      <c r="F48" s="38">
        <v>16.489999999999998</v>
      </c>
      <c r="G48" s="39">
        <v>0.26490000000000002</v>
      </c>
      <c r="H48" s="43">
        <f t="shared" si="23"/>
        <v>20.858200999999998</v>
      </c>
      <c r="I48" s="41">
        <f t="shared" si="24"/>
        <v>0</v>
      </c>
      <c r="J48" s="38">
        <f t="shared" si="25"/>
        <v>20.858200999999998</v>
      </c>
      <c r="K48" s="42">
        <f t="shared" si="26"/>
        <v>855.18624099999988</v>
      </c>
      <c r="L48" s="37"/>
      <c r="M48" s="55"/>
    </row>
    <row r="49" spans="1:14" ht="45">
      <c r="A49" s="73" t="s">
        <v>154</v>
      </c>
      <c r="B49" s="30" t="s">
        <v>79</v>
      </c>
      <c r="C49" s="31" t="s">
        <v>52</v>
      </c>
      <c r="D49" s="32" t="s">
        <v>84</v>
      </c>
      <c r="E49" s="40">
        <v>1.2</v>
      </c>
      <c r="F49" s="38">
        <v>18.53</v>
      </c>
      <c r="G49" s="39">
        <v>0.26490000000000002</v>
      </c>
      <c r="H49" s="43">
        <f t="shared" si="23"/>
        <v>23.438597000000001</v>
      </c>
      <c r="I49" s="41">
        <f t="shared" si="24"/>
        <v>0</v>
      </c>
      <c r="J49" s="38">
        <f t="shared" si="25"/>
        <v>23.438597000000001</v>
      </c>
      <c r="K49" s="42">
        <f t="shared" si="26"/>
        <v>28.1263164</v>
      </c>
      <c r="L49" s="37"/>
      <c r="M49" s="55"/>
    </row>
    <row r="50" spans="1:14" ht="15">
      <c r="A50" s="62" t="s">
        <v>156</v>
      </c>
      <c r="B50" s="24"/>
      <c r="C50" s="44" t="s">
        <v>53</v>
      </c>
      <c r="D50" s="17"/>
      <c r="E50" s="45"/>
      <c r="F50" s="25"/>
      <c r="G50" s="46"/>
      <c r="H50" s="47"/>
      <c r="I50" s="48"/>
      <c r="J50" s="25"/>
      <c r="K50" s="49"/>
      <c r="L50" s="51">
        <f>SUM(K51:K54)</f>
        <v>414194.79293299996</v>
      </c>
      <c r="M50" s="54">
        <f>L50</f>
        <v>414194.79293299996</v>
      </c>
    </row>
    <row r="51" spans="1:14" ht="33.75">
      <c r="A51" s="73" t="s">
        <v>160</v>
      </c>
      <c r="B51" s="30" t="s">
        <v>80</v>
      </c>
      <c r="C51" s="31" t="s">
        <v>54</v>
      </c>
      <c r="D51" s="32" t="s">
        <v>83</v>
      </c>
      <c r="E51" s="40">
        <v>1</v>
      </c>
      <c r="F51" s="38">
        <v>739.19</v>
      </c>
      <c r="G51" s="39">
        <v>0.26490000000000002</v>
      </c>
      <c r="H51" s="43">
        <f t="shared" ref="H51:H54" si="27">F51*(1+G51)</f>
        <v>935.00143100000003</v>
      </c>
      <c r="I51" s="41">
        <f>$I$60</f>
        <v>0</v>
      </c>
      <c r="J51" s="38">
        <f t="shared" ref="J51:J54" si="28">H51*(1-I51)</f>
        <v>935.00143100000003</v>
      </c>
      <c r="K51" s="42">
        <f t="shared" ref="K51:K54" si="29">J51*E51</f>
        <v>935.00143100000003</v>
      </c>
      <c r="L51" s="37"/>
      <c r="M51" s="55"/>
    </row>
    <row r="52" spans="1:14" ht="33.75">
      <c r="A52" s="73" t="s">
        <v>161</v>
      </c>
      <c r="B52" s="30" t="s">
        <v>97</v>
      </c>
      <c r="C52" s="31" t="s">
        <v>55</v>
      </c>
      <c r="D52" s="32" t="s">
        <v>83</v>
      </c>
      <c r="E52" s="40">
        <v>1</v>
      </c>
      <c r="F52" s="38">
        <v>553.9</v>
      </c>
      <c r="G52" s="39">
        <v>0.26490000000000002</v>
      </c>
      <c r="H52" s="43">
        <f t="shared" si="27"/>
        <v>700.62810999999988</v>
      </c>
      <c r="I52" s="41">
        <f>$I$60</f>
        <v>0</v>
      </c>
      <c r="J52" s="38">
        <f t="shared" si="28"/>
        <v>700.62810999999988</v>
      </c>
      <c r="K52" s="42">
        <f t="shared" si="29"/>
        <v>700.62810999999988</v>
      </c>
      <c r="L52" s="37"/>
      <c r="M52" s="55"/>
    </row>
    <row r="53" spans="1:14" ht="22.5">
      <c r="A53" s="73" t="s">
        <v>162</v>
      </c>
      <c r="B53" s="30" t="s">
        <v>157</v>
      </c>
      <c r="C53" s="31" t="s">
        <v>158</v>
      </c>
      <c r="D53" s="32" t="s">
        <v>124</v>
      </c>
      <c r="E53" s="40">
        <v>8</v>
      </c>
      <c r="F53" s="38">
        <v>22008.32</v>
      </c>
      <c r="G53" s="39">
        <v>0.1716</v>
      </c>
      <c r="H53" s="43">
        <f t="shared" si="27"/>
        <v>25784.947711999997</v>
      </c>
      <c r="I53" s="41">
        <f>$I$60</f>
        <v>0</v>
      </c>
      <c r="J53" s="38">
        <f t="shared" si="28"/>
        <v>25784.947711999997</v>
      </c>
      <c r="K53" s="42">
        <f t="shared" si="29"/>
        <v>206279.58169599998</v>
      </c>
      <c r="L53" s="37"/>
      <c r="M53" s="55"/>
    </row>
    <row r="54" spans="1:14" ht="22.5">
      <c r="A54" s="73" t="s">
        <v>163</v>
      </c>
      <c r="B54" s="30" t="s">
        <v>157</v>
      </c>
      <c r="C54" s="31" t="s">
        <v>159</v>
      </c>
      <c r="D54" s="32" t="s">
        <v>124</v>
      </c>
      <c r="E54" s="40">
        <v>8</v>
      </c>
      <c r="F54" s="38">
        <v>22008.32</v>
      </c>
      <c r="G54" s="39">
        <v>0.1716</v>
      </c>
      <c r="H54" s="43">
        <f t="shared" si="27"/>
        <v>25784.947711999997</v>
      </c>
      <c r="I54" s="41">
        <f>$I$60</f>
        <v>0</v>
      </c>
      <c r="J54" s="38">
        <f t="shared" si="28"/>
        <v>25784.947711999997</v>
      </c>
      <c r="K54" s="42">
        <f t="shared" si="29"/>
        <v>206279.58169599998</v>
      </c>
      <c r="L54" s="37"/>
      <c r="M54" s="55"/>
    </row>
    <row r="55" spans="1:14" ht="15">
      <c r="A55" s="62" t="s">
        <v>88</v>
      </c>
      <c r="B55" s="24"/>
      <c r="C55" s="44" t="s">
        <v>99</v>
      </c>
      <c r="D55" s="17"/>
      <c r="E55" s="45"/>
      <c r="F55" s="25"/>
      <c r="G55" s="46"/>
      <c r="H55" s="47"/>
      <c r="I55" s="48"/>
      <c r="J55" s="25"/>
      <c r="K55" s="49"/>
      <c r="L55" s="51">
        <f>SUM(K56)</f>
        <v>3452.9113710000001</v>
      </c>
      <c r="M55" s="54">
        <f>L55</f>
        <v>3452.9113710000001</v>
      </c>
    </row>
    <row r="56" spans="1:14" ht="25.5">
      <c r="A56" s="73" t="s">
        <v>164</v>
      </c>
      <c r="B56" s="76" t="s">
        <v>82</v>
      </c>
      <c r="C56" s="77" t="s">
        <v>100</v>
      </c>
      <c r="D56" s="32" t="s">
        <v>84</v>
      </c>
      <c r="E56" s="40">
        <v>36.75</v>
      </c>
      <c r="F56" s="38">
        <v>74.28</v>
      </c>
      <c r="G56" s="39">
        <v>0.26490000000000002</v>
      </c>
      <c r="H56" s="43">
        <f t="shared" ref="H56" si="30">F56*(1+G56)</f>
        <v>93.956772000000001</v>
      </c>
      <c r="I56" s="41">
        <f>$I$60</f>
        <v>0</v>
      </c>
      <c r="J56" s="38">
        <f t="shared" ref="J56" si="31">H56*(1-I56)</f>
        <v>93.956772000000001</v>
      </c>
      <c r="K56" s="42">
        <f t="shared" ref="K56" si="32">J56*E56</f>
        <v>3452.9113710000001</v>
      </c>
      <c r="L56" s="37"/>
      <c r="M56" s="55"/>
    </row>
    <row r="57" spans="1:14" ht="15">
      <c r="A57" s="62" t="s">
        <v>98</v>
      </c>
      <c r="B57" s="24"/>
      <c r="C57" s="44" t="s">
        <v>56</v>
      </c>
      <c r="D57" s="17"/>
      <c r="E57" s="45"/>
      <c r="F57" s="25"/>
      <c r="G57" s="46"/>
      <c r="H57" s="47"/>
      <c r="I57" s="48"/>
      <c r="J57" s="25"/>
      <c r="K57" s="49"/>
      <c r="L57" s="51">
        <f>SUM(K58:K59)</f>
        <v>505.25165599999991</v>
      </c>
      <c r="M57" s="54">
        <f>L57</f>
        <v>505.25165599999991</v>
      </c>
    </row>
    <row r="58" spans="1:14" ht="60">
      <c r="A58" s="73" t="s">
        <v>165</v>
      </c>
      <c r="B58" s="76" t="s">
        <v>81</v>
      </c>
      <c r="C58" s="78" t="s">
        <v>57</v>
      </c>
      <c r="D58" s="32" t="s">
        <v>87</v>
      </c>
      <c r="E58" s="40">
        <v>5</v>
      </c>
      <c r="F58" s="38">
        <v>57.25</v>
      </c>
      <c r="G58" s="39">
        <v>0.26490000000000002</v>
      </c>
      <c r="H58" s="43">
        <f t="shared" ref="H58:H59" si="33">F58*(1+G58)</f>
        <v>72.415524999999988</v>
      </c>
      <c r="I58" s="41">
        <f t="shared" ref="I58:I59" si="34">$I$60</f>
        <v>0</v>
      </c>
      <c r="J58" s="38">
        <f t="shared" ref="J58:J59" si="35">H58*(1-I58)</f>
        <v>72.415524999999988</v>
      </c>
      <c r="K58" s="42">
        <f t="shared" ref="K58:K59" si="36">J58*E58</f>
        <v>362.07762499999995</v>
      </c>
      <c r="L58" s="37"/>
      <c r="M58" s="55"/>
    </row>
    <row r="59" spans="1:14" ht="25.5">
      <c r="A59" s="73" t="s">
        <v>166</v>
      </c>
      <c r="B59" s="76" t="s">
        <v>73</v>
      </c>
      <c r="C59" s="77" t="s">
        <v>58</v>
      </c>
      <c r="D59" s="32" t="s">
        <v>84</v>
      </c>
      <c r="E59" s="40">
        <v>36.75</v>
      </c>
      <c r="F59" s="38">
        <v>3.08</v>
      </c>
      <c r="G59" s="39">
        <v>0.26490000000000002</v>
      </c>
      <c r="H59" s="43">
        <f t="shared" si="33"/>
        <v>3.8958919999999999</v>
      </c>
      <c r="I59" s="41">
        <f t="shared" si="34"/>
        <v>0</v>
      </c>
      <c r="J59" s="38">
        <f t="shared" si="35"/>
        <v>3.8958919999999999</v>
      </c>
      <c r="K59" s="42">
        <f t="shared" si="36"/>
        <v>143.17403099999999</v>
      </c>
      <c r="L59" s="37"/>
      <c r="M59" s="55"/>
    </row>
    <row r="60" spans="1:14" ht="15" customHeight="1" thickBot="1">
      <c r="A60" s="102" t="s">
        <v>11</v>
      </c>
      <c r="B60" s="103"/>
      <c r="C60" s="103"/>
      <c r="D60" s="56"/>
      <c r="E60" s="56"/>
      <c r="F60" s="56"/>
      <c r="G60" s="57"/>
      <c r="H60" s="56"/>
      <c r="I60" s="58">
        <v>0</v>
      </c>
      <c r="J60" s="59"/>
      <c r="K60" s="60"/>
      <c r="L60" s="81">
        <f>SUM(M13:M59)</f>
        <v>528984.47780992999</v>
      </c>
      <c r="M60" s="82"/>
      <c r="N60" s="13"/>
    </row>
    <row r="61" spans="1:14" ht="19.5" customHeight="1" thickTop="1">
      <c r="A61" s="107" t="s">
        <v>8</v>
      </c>
      <c r="B61" s="107"/>
      <c r="C61" s="107"/>
      <c r="D61" s="107"/>
      <c r="E61" s="107"/>
      <c r="F61" s="83" t="s">
        <v>7</v>
      </c>
      <c r="G61" s="83"/>
      <c r="H61" s="83"/>
      <c r="I61" s="83"/>
      <c r="J61" s="83"/>
      <c r="K61" s="83"/>
      <c r="L61" s="83"/>
      <c r="M61" s="83"/>
    </row>
    <row r="62" spans="1:14" ht="24" customHeight="1">
      <c r="A62" s="84" t="s">
        <v>6</v>
      </c>
      <c r="B62" s="84"/>
      <c r="C62" s="84"/>
      <c r="D62" s="84" t="s">
        <v>24</v>
      </c>
      <c r="E62" s="84"/>
      <c r="F62" s="84"/>
      <c r="G62" s="84"/>
      <c r="H62" s="84"/>
      <c r="I62" s="84"/>
      <c r="J62" s="84"/>
      <c r="K62" s="84"/>
      <c r="L62" s="84"/>
      <c r="M62" s="84"/>
    </row>
    <row r="63" spans="1:14" ht="15">
      <c r="A63" s="85" t="s">
        <v>12</v>
      </c>
      <c r="B63" s="19"/>
      <c r="C63" s="7"/>
      <c r="D63" s="8"/>
      <c r="E63" s="9"/>
      <c r="F63" s="9"/>
      <c r="G63" s="9"/>
      <c r="H63" s="12"/>
      <c r="I63" s="12"/>
      <c r="J63" s="10"/>
      <c r="K63" s="10"/>
    </row>
    <row r="64" spans="1:14" ht="15">
      <c r="A64" s="86"/>
      <c r="B64" s="20" t="s">
        <v>89</v>
      </c>
      <c r="C64" s="7"/>
      <c r="D64" s="20"/>
      <c r="E64" s="20"/>
      <c r="F64" s="29"/>
      <c r="G64" s="21"/>
      <c r="H64" s="21"/>
      <c r="I64" s="21"/>
      <c r="J64" s="21"/>
      <c r="K64" s="10"/>
    </row>
    <row r="65" spans="1:13" ht="15">
      <c r="A65" s="86"/>
      <c r="B65" s="92" t="s">
        <v>167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5">
      <c r="A66" s="86"/>
      <c r="B66" s="92" t="s">
        <v>14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1:13" ht="15">
      <c r="A67" s="86"/>
      <c r="B67" s="92" t="s">
        <v>15</v>
      </c>
      <c r="C67" s="101"/>
      <c r="D67" s="101"/>
      <c r="E67" s="101"/>
      <c r="F67" s="101"/>
      <c r="G67" s="101"/>
      <c r="H67" s="101"/>
      <c r="I67" s="101"/>
      <c r="J67" s="101"/>
      <c r="K67" s="10"/>
    </row>
    <row r="68" spans="1:13" ht="24" customHeight="1">
      <c r="A68" s="86"/>
      <c r="B68" s="93" t="s">
        <v>13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1:13" ht="15">
      <c r="A69" s="6"/>
      <c r="B69" s="6"/>
      <c r="C69" s="7"/>
      <c r="D69" s="8"/>
      <c r="E69" s="9"/>
      <c r="F69" s="9"/>
      <c r="G69" s="9"/>
      <c r="H69" s="12"/>
      <c r="I69" s="11"/>
      <c r="J69" s="10"/>
      <c r="K69" s="10"/>
    </row>
    <row r="70" spans="1:13" ht="15">
      <c r="A70" s="6"/>
      <c r="B70" s="6"/>
      <c r="C70" s="7"/>
      <c r="D70" s="8"/>
      <c r="E70" s="9"/>
      <c r="F70" s="9"/>
      <c r="G70" s="9"/>
      <c r="H70" s="12"/>
      <c r="I70" s="11"/>
      <c r="J70" s="10"/>
      <c r="K70" s="10"/>
    </row>
    <row r="71" spans="1:13" ht="15">
      <c r="A71" s="6"/>
      <c r="B71" s="6"/>
      <c r="C71" s="7"/>
      <c r="D71" s="8"/>
      <c r="E71" s="9"/>
      <c r="F71" s="9"/>
      <c r="G71" s="9"/>
      <c r="H71" s="12"/>
      <c r="I71" s="11"/>
      <c r="J71" s="10"/>
      <c r="K71" s="10"/>
    </row>
    <row r="72" spans="1:13" ht="15">
      <c r="A72" s="6"/>
      <c r="B72" s="6"/>
      <c r="C72" s="7"/>
      <c r="D72" s="8"/>
      <c r="E72" s="9"/>
      <c r="F72" s="9"/>
      <c r="G72" s="9"/>
      <c r="H72" s="12"/>
      <c r="I72" s="11"/>
      <c r="J72" s="10"/>
      <c r="K72" s="10"/>
    </row>
    <row r="73" spans="1:13" ht="15">
      <c r="A73" s="6"/>
      <c r="B73" s="6"/>
      <c r="C73" s="7"/>
      <c r="D73" s="8"/>
      <c r="E73" s="9"/>
      <c r="F73" s="9"/>
      <c r="G73" s="9"/>
      <c r="H73" s="12"/>
      <c r="I73" s="11"/>
      <c r="J73" s="10"/>
      <c r="K73" s="10"/>
    </row>
    <row r="74" spans="1:13" ht="15">
      <c r="A74" s="6"/>
      <c r="B74" s="6"/>
      <c r="C74" s="7"/>
      <c r="D74" s="8"/>
      <c r="E74" s="9"/>
      <c r="F74" s="9"/>
      <c r="G74" s="9"/>
      <c r="H74" s="12"/>
      <c r="I74" s="11"/>
      <c r="J74" s="10"/>
      <c r="K74" s="10"/>
    </row>
    <row r="75" spans="1:13" ht="15">
      <c r="A75" s="6"/>
      <c r="B75" s="6"/>
      <c r="C75" s="7"/>
      <c r="D75" s="8"/>
      <c r="E75" s="9"/>
      <c r="F75" s="9"/>
      <c r="G75" s="9"/>
      <c r="H75" s="12"/>
      <c r="I75" s="11"/>
      <c r="J75" s="10"/>
      <c r="K75" s="10"/>
    </row>
    <row r="76" spans="1:13" ht="15">
      <c r="A76" s="6"/>
      <c r="B76" s="6"/>
      <c r="C76" s="7"/>
      <c r="D76" s="8"/>
      <c r="E76" s="9"/>
      <c r="F76" s="9"/>
      <c r="G76" s="9"/>
      <c r="H76" s="12"/>
      <c r="I76" s="11"/>
      <c r="J76" s="10"/>
      <c r="K76" s="10"/>
    </row>
    <row r="77" spans="1:13" ht="15">
      <c r="A77" s="6"/>
      <c r="B77" s="6"/>
      <c r="C77" s="7"/>
      <c r="D77" s="8"/>
      <c r="E77" s="9"/>
      <c r="F77" s="9"/>
      <c r="G77" s="9"/>
      <c r="H77" s="12"/>
      <c r="I77" s="11"/>
      <c r="J77" s="10"/>
      <c r="K77" s="10"/>
    </row>
    <row r="78" spans="1:13" ht="15">
      <c r="A78" s="6"/>
      <c r="B78" s="6"/>
      <c r="C78" s="7"/>
      <c r="D78" s="8"/>
      <c r="E78" s="9"/>
      <c r="F78" s="9"/>
      <c r="G78" s="9"/>
      <c r="H78" s="12"/>
      <c r="I78" s="11"/>
      <c r="J78" s="10"/>
      <c r="K78" s="10"/>
    </row>
    <row r="79" spans="1:13" ht="15">
      <c r="A79" s="6"/>
      <c r="B79" s="6"/>
      <c r="C79" s="7"/>
      <c r="D79" s="8"/>
      <c r="E79" s="9"/>
      <c r="F79" s="9"/>
      <c r="G79" s="9"/>
      <c r="H79" s="12"/>
      <c r="I79" s="11"/>
      <c r="J79" s="10"/>
      <c r="K79" s="10"/>
    </row>
    <row r="80" spans="1:13" ht="15">
      <c r="A80" s="6"/>
      <c r="B80" s="6"/>
      <c r="C80" s="7"/>
      <c r="D80" s="8"/>
      <c r="E80" s="9"/>
      <c r="F80" s="9"/>
      <c r="G80" s="9"/>
      <c r="H80" s="12"/>
      <c r="I80" s="11"/>
      <c r="J80" s="10"/>
      <c r="K80" s="10"/>
    </row>
    <row r="81" spans="1:11" ht="15">
      <c r="A81" s="6"/>
      <c r="B81" s="6"/>
      <c r="C81" s="7"/>
      <c r="D81" s="8"/>
      <c r="E81" s="9"/>
      <c r="F81" s="9"/>
      <c r="G81" s="9"/>
      <c r="H81" s="12"/>
      <c r="I81" s="14"/>
      <c r="J81" s="10"/>
      <c r="K81" s="10"/>
    </row>
    <row r="82" spans="1:11" ht="15">
      <c r="A82" s="6"/>
      <c r="B82" s="6"/>
      <c r="C82" s="7"/>
      <c r="D82" s="8"/>
      <c r="E82" s="9"/>
      <c r="F82" s="9"/>
      <c r="G82" s="9"/>
      <c r="H82" s="12"/>
      <c r="I82" s="14"/>
      <c r="J82" s="10"/>
      <c r="K82" s="10"/>
    </row>
    <row r="83" spans="1:11" ht="15">
      <c r="A83" s="6"/>
      <c r="B83" s="6"/>
      <c r="C83" s="7"/>
      <c r="D83" s="8"/>
      <c r="E83" s="9"/>
      <c r="F83" s="9"/>
      <c r="G83" s="9"/>
      <c r="H83" s="12"/>
      <c r="I83" s="14"/>
      <c r="J83" s="10"/>
      <c r="K83" s="10"/>
    </row>
    <row r="84" spans="1:11" ht="15">
      <c r="A84" s="6"/>
      <c r="B84" s="6"/>
      <c r="C84" s="7"/>
      <c r="D84" s="8"/>
      <c r="E84" s="9"/>
      <c r="F84" s="9"/>
      <c r="G84" s="9"/>
      <c r="H84" s="12"/>
      <c r="I84" s="14"/>
      <c r="J84" s="10"/>
      <c r="K84" s="10"/>
    </row>
    <row r="85" spans="1:11" ht="15">
      <c r="A85" s="6"/>
      <c r="B85" s="6"/>
      <c r="C85" s="7"/>
      <c r="D85" s="8"/>
      <c r="E85" s="9"/>
      <c r="F85" s="9"/>
      <c r="G85" s="9"/>
      <c r="H85" s="12"/>
      <c r="I85" s="14"/>
      <c r="J85" s="10"/>
      <c r="K85" s="10"/>
    </row>
    <row r="86" spans="1:11" ht="15">
      <c r="A86" s="6"/>
      <c r="B86" s="6"/>
      <c r="C86" s="7"/>
      <c r="D86" s="8"/>
      <c r="E86" s="9"/>
      <c r="F86" s="9"/>
      <c r="G86" s="9"/>
      <c r="H86" s="12"/>
      <c r="I86" s="14"/>
      <c r="J86" s="10"/>
      <c r="K86" s="10"/>
    </row>
    <row r="87" spans="1:11" ht="15">
      <c r="A87" s="6"/>
      <c r="B87" s="6"/>
      <c r="C87" s="7"/>
      <c r="D87" s="8"/>
      <c r="E87" s="9"/>
      <c r="F87" s="9"/>
      <c r="G87" s="9"/>
      <c r="H87" s="12"/>
      <c r="I87" s="14"/>
      <c r="J87" s="10"/>
      <c r="K87" s="10"/>
    </row>
    <row r="88" spans="1:11" ht="15">
      <c r="A88" s="6"/>
      <c r="B88" s="6"/>
      <c r="C88" s="7"/>
      <c r="D88" s="8"/>
      <c r="E88" s="9"/>
      <c r="F88" s="9"/>
      <c r="G88" s="9"/>
      <c r="H88" s="12"/>
      <c r="I88" s="14"/>
      <c r="J88" s="10"/>
      <c r="K88" s="10"/>
    </row>
    <row r="89" spans="1:11" ht="15">
      <c r="A89" s="6"/>
      <c r="B89" s="6"/>
      <c r="C89" s="7"/>
      <c r="D89" s="8"/>
      <c r="E89" s="9"/>
      <c r="F89" s="9"/>
      <c r="G89" s="9"/>
      <c r="H89" s="12"/>
      <c r="I89" s="14"/>
      <c r="J89" s="10"/>
      <c r="K89" s="10"/>
    </row>
    <row r="90" spans="1:11" ht="15">
      <c r="A90" s="6"/>
      <c r="B90" s="6"/>
      <c r="C90" s="7"/>
      <c r="D90" s="8"/>
      <c r="E90" s="9"/>
      <c r="F90" s="9"/>
      <c r="G90" s="9"/>
      <c r="H90" s="12"/>
      <c r="I90" s="14"/>
      <c r="J90" s="10"/>
      <c r="K90" s="10"/>
    </row>
    <row r="91" spans="1:11" ht="15">
      <c r="A91" s="6"/>
      <c r="B91" s="6"/>
      <c r="C91" s="7"/>
      <c r="D91" s="8"/>
      <c r="E91" s="9"/>
      <c r="F91" s="9"/>
      <c r="G91" s="9"/>
      <c r="H91" s="12"/>
      <c r="I91" s="14"/>
      <c r="J91" s="10"/>
      <c r="K91" s="10"/>
    </row>
    <row r="92" spans="1:11" ht="15">
      <c r="A92" s="6"/>
      <c r="B92" s="6"/>
      <c r="C92" s="7"/>
      <c r="D92" s="8"/>
      <c r="E92" s="9"/>
      <c r="F92" s="9"/>
      <c r="G92" s="9"/>
      <c r="H92" s="12"/>
      <c r="I92" s="14"/>
      <c r="J92" s="10"/>
      <c r="K92" s="10"/>
    </row>
    <row r="93" spans="1:11" ht="15">
      <c r="A93" s="6"/>
      <c r="B93" s="6"/>
      <c r="C93" s="7"/>
      <c r="D93" s="8"/>
      <c r="E93" s="9"/>
      <c r="F93" s="9"/>
      <c r="G93" s="9"/>
      <c r="H93" s="12"/>
      <c r="I93" s="14"/>
      <c r="J93" s="10"/>
      <c r="K93" s="10"/>
    </row>
    <row r="94" spans="1:11" ht="15">
      <c r="A94" s="6"/>
      <c r="B94" s="6"/>
      <c r="C94" s="7"/>
      <c r="D94" s="8"/>
      <c r="E94" s="9"/>
      <c r="F94" s="9"/>
      <c r="G94" s="9"/>
      <c r="H94" s="12"/>
      <c r="I94" s="14"/>
      <c r="J94" s="10"/>
      <c r="K94" s="10"/>
    </row>
    <row r="95" spans="1:11" ht="15">
      <c r="A95" s="6"/>
      <c r="B95" s="6"/>
      <c r="C95" s="7"/>
      <c r="D95" s="8"/>
      <c r="E95" s="9"/>
      <c r="F95" s="9"/>
      <c r="G95" s="9"/>
      <c r="H95" s="12"/>
      <c r="I95" s="14"/>
      <c r="J95" s="10"/>
      <c r="K95" s="10"/>
    </row>
    <row r="96" spans="1:11" ht="15">
      <c r="A96" s="6"/>
      <c r="B96" s="6"/>
      <c r="C96" s="7"/>
      <c r="D96" s="8"/>
      <c r="E96" s="9"/>
      <c r="F96" s="9"/>
      <c r="G96" s="9"/>
      <c r="H96" s="12"/>
      <c r="I96" s="14"/>
      <c r="J96" s="10"/>
      <c r="K96" s="10"/>
    </row>
    <row r="97" spans="1:11" ht="15">
      <c r="A97" s="6"/>
      <c r="B97" s="6"/>
      <c r="C97" s="7"/>
      <c r="D97" s="8"/>
      <c r="E97" s="9"/>
      <c r="F97" s="9"/>
      <c r="G97" s="9"/>
      <c r="H97" s="12"/>
      <c r="I97" s="14"/>
      <c r="J97" s="10"/>
      <c r="K97" s="10"/>
    </row>
  </sheetData>
  <mergeCells count="30">
    <mergeCell ref="A2:M2"/>
    <mergeCell ref="A5:M5"/>
    <mergeCell ref="A6:M6"/>
    <mergeCell ref="A7:M7"/>
    <mergeCell ref="B65:M65"/>
    <mergeCell ref="A10:A11"/>
    <mergeCell ref="A3:M3"/>
    <mergeCell ref="D9:F9"/>
    <mergeCell ref="A62:C62"/>
    <mergeCell ref="M10:M11"/>
    <mergeCell ref="D62:E62"/>
    <mergeCell ref="A60:C60"/>
    <mergeCell ref="G10:G11"/>
    <mergeCell ref="H10:H11"/>
    <mergeCell ref="I10:I11"/>
    <mergeCell ref="J10:L10"/>
    <mergeCell ref="G9:M9"/>
    <mergeCell ref="L60:M60"/>
    <mergeCell ref="F61:M62"/>
    <mergeCell ref="A63:A68"/>
    <mergeCell ref="A4:M4"/>
    <mergeCell ref="B66:M66"/>
    <mergeCell ref="B68:M68"/>
    <mergeCell ref="B67:J67"/>
    <mergeCell ref="A61:E61"/>
    <mergeCell ref="B10:B11"/>
    <mergeCell ref="C10:C11"/>
    <mergeCell ref="D10:D11"/>
    <mergeCell ref="E10:E11"/>
    <mergeCell ref="F10:F11"/>
  </mergeCells>
  <printOptions horizontalCentered="1"/>
  <pageMargins left="0" right="0" top="0.51181102362204722" bottom="0.59055118110236227" header="0.31496062992125984" footer="0.39370078740157483"/>
  <pageSetup paperSize="9" scale="75" fitToHeight="16" orientation="landscape" r:id="rId1"/>
  <headerFooter>
    <oddHeader>&amp;R&amp;"Verdana,Normal"&amp;8Fls.:______
Processo n.º 23069.153784/2020-31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Jr</cp:lastModifiedBy>
  <cp:lastPrinted>2020-08-21T20:27:06Z</cp:lastPrinted>
  <dcterms:created xsi:type="dcterms:W3CDTF">2009-04-27T20:33:58Z</dcterms:created>
  <dcterms:modified xsi:type="dcterms:W3CDTF">2020-08-21T20:30:42Z</dcterms:modified>
</cp:coreProperties>
</file>