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ronogram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0">#REF!</definedName>
    <definedName name="_01">#REF!</definedName>
    <definedName name="_01_4" localSheetId="0">#REF!</definedName>
    <definedName name="_01_4">#REF!</definedName>
    <definedName name="_10Excel_BuiltIn_Print_Area_1_1_1" localSheetId="0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0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0">#REF!</definedName>
    <definedName name="_8Excel_BuiltIn_Print_Area_1">#REF!</definedName>
    <definedName name="_9Excel_BuiltIn_Print_Area_1_1" localSheetId="0">#REF!</definedName>
    <definedName name="_9Excel_BuiltIn_Print_Area_1_1">#REF!</definedName>
    <definedName name="_A99990" localSheetId="0">'[1]Climatização Prédio DECEA'!#REF!</definedName>
    <definedName name="_A99990">'[1]Climatização Prédio DECEA'!#REF!</definedName>
    <definedName name="_A99999" localSheetId="0">'[1]Climatização Prédio DECEA'!#REF!</definedName>
    <definedName name="_A99999">'[1]Climatização Prédio DECEA'!#REF!</definedName>
    <definedName name="_s" localSheetId="0">#REF!</definedName>
    <definedName name="_s">#REF!</definedName>
    <definedName name="Á1" localSheetId="0">#REF!</definedName>
    <definedName name="Á1">#REF!</definedName>
    <definedName name="AAAA" localSheetId="0">#REF!</definedName>
    <definedName name="AAAA">#REF!</definedName>
    <definedName name="ACRES">#REF!</definedName>
    <definedName name="ACRES_4">#REF!</definedName>
    <definedName name="_xlnm.Print_Area" localSheetId="0">Cronograma!$A$1:$Q$34</definedName>
    <definedName name="_xlnm.Print_Area">#REF!</definedName>
    <definedName name="Área_impressão_IM" localSheetId="0">#REF!</definedName>
    <definedName name="Área_impressão_IM">#REF!</definedName>
    <definedName name="Área_impressão_IM_1" localSheetId="0">#REF!</definedName>
    <definedName name="Área_impressão_IM_1">#REF!</definedName>
    <definedName name="Área_impressão_IM_1_4" localSheetId="0">'[2]ICEA - SJC'!#REF!</definedName>
    <definedName name="Área_impressão_IM_1_4">'[2]ICEA - SJC'!#REF!</definedName>
    <definedName name="Área_impressão_IM_4" localSheetId="0">#REF!</definedName>
    <definedName name="Área_impressão_IM_4">#REF!</definedName>
    <definedName name="arredondamento" localSheetId="0">#REF!</definedName>
    <definedName name="arredondamento">#REF!</definedName>
    <definedName name="BBBB" localSheetId="0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0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0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0">'[3]Parte Externa'!#REF!</definedName>
    <definedName name="ccc">'[3]Parte Externa'!#REF!</definedName>
    <definedName name="CDT">"PQ.$#REF!$#REF!"</definedName>
    <definedName name="CDT_2" localSheetId="0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0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0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0">#REF!</definedName>
    <definedName name="_xlnm.Criteria">#REF!</definedName>
    <definedName name="dddd" localSheetId="0">#REF!</definedName>
    <definedName name="dddd">#REF!</definedName>
    <definedName name="DDE_LINK4_5" localSheetId="0">'[4]CRONOGRAMA FISICO-FINANCEIRO'!#REF!</definedName>
    <definedName name="DDE_LINK4_5">'[4]CRONOGRAMA FISICO-FINANCEIRO'!#REF!</definedName>
    <definedName name="DDE_LINK41_5" localSheetId="0">'[4]CRONOGRAMA FISICO-FINANCEIRO'!#REF!</definedName>
    <definedName name="DDE_LINK41_5">'[4]CRONOGRAMA FISICO-FINANCEIRO'!#REF!</definedName>
    <definedName name="DIVE">"PQ.$#REF!$#REF!"</definedName>
    <definedName name="DIVE_2" localSheetId="0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0">#REF!</definedName>
    <definedName name="DPM_Eletricidade_Ltda.">#REF!</definedName>
    <definedName name="EEEEE" localSheetId="0">'[5]ARQUITETURA - ANEXO A'!#REF!</definedName>
    <definedName name="EEEEE">'[5]ARQUITETURA - ANEXO A'!#REF!</definedName>
    <definedName name="EQUI">"PQ.$#REF!$#REF!"</definedName>
    <definedName name="EQUI_2" localSheetId="0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0">#REF!</definedName>
    <definedName name="Excel_BuiltIn__FilterDatabase_5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0">#REF!</definedName>
    <definedName name="Excel_BuiltIn_Print_Area_5_4">#REF!</definedName>
    <definedName name="Excel_BuiltIn_Print_Area_6_1" localSheetId="0">#REF!</definedName>
    <definedName name="Excel_BuiltIn_Print_Area_6_1">#REF!</definedName>
    <definedName name="Excel_BuiltIn_Print_Area_7" localSheetId="0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0">#REF!</definedName>
    <definedName name="Excel_BuiltIn_Print_Titles_1_1">#REF!</definedName>
    <definedName name="Excel_BuiltIn_Print_Titles_1_1_2" localSheetId="0">'[6]URB E RED EXT SO SG'!#REF!</definedName>
    <definedName name="Excel_BuiltIn_Print_Titles_1_1_2">'[6]URB E RED EXT SO SG'!#REF!</definedName>
    <definedName name="Excel_BuiltIn_Print_Titles_1_1_4" localSheetId="0">'[7]Climatização Prédio CISCEA'!#REF!</definedName>
    <definedName name="Excel_BuiltIn_Print_Titles_1_1_4">'[7]Climatização Prédio CISCEA'!#REF!</definedName>
    <definedName name="Excel_BuiltIn_Print_Titles_1_4" localSheetId="0">'[2]ICEA - SJC'!#REF!</definedName>
    <definedName name="Excel_BuiltIn_Print_Titles_1_4">'[2]ICEA - SJC'!#REF!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4" localSheetId="0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0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0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0">'[2]ICEA - SJC'!#REF!</definedName>
    <definedName name="mobilização">'[2]ICEA - SJC'!#REF!</definedName>
    <definedName name="NOME_DO_ARQUIVO" localSheetId="0">#REF!</definedName>
    <definedName name="NOME_DO_ARQUIVO">#REF!</definedName>
    <definedName name="NOME_DO_ARQUIVO_2" localSheetId="0">#REF!</definedName>
    <definedName name="NOME_DO_ARQUIVO_2">#REF!</definedName>
    <definedName name="NOME_DO_ARQUIVO_3" localSheetId="0">#REF!</definedName>
    <definedName name="NOME_DO_ARQUIVO_3">#REF!</definedName>
    <definedName name="NOME_DO_ARQUIVO_4">#REF!</definedName>
    <definedName name="NOME_DO_ARQUIVO_9" localSheetId="0">[8]CAPA!#REF!</definedName>
    <definedName name="NOME_DO_ARQUIVO_9">[8]CAPA!#REF!</definedName>
    <definedName name="PARA">"PQ.$#REF!$#REF!"</definedName>
    <definedName name="PARA_2" localSheetId="0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0">#REF!</definedName>
    <definedName name="Plan2">#REF!</definedName>
    <definedName name="PRAIO" localSheetId="0">#REF!</definedName>
    <definedName name="PRAIO">#REF!</definedName>
    <definedName name="PRAIO_4" localSheetId="0">#REF!</definedName>
    <definedName name="PRAIO_4">#REF!</definedName>
    <definedName name="Print_Area_MI">#REF!</definedName>
    <definedName name="Print_Area_MI___0">"$#REF!.$A$1:$G$64"</definedName>
    <definedName name="Títulos_impressão_IM" localSheetId="0">#REF!</definedName>
    <definedName name="Títulos_impressão_IM">#REF!</definedName>
    <definedName name="Títulos_impressão_IM_1" localSheetId="0">#REF!</definedName>
    <definedName name="Títulos_impressão_IM_1">#REF!</definedName>
    <definedName name="Títulos_impressão_IM_1_4" localSheetId="0">'[2]ICEA - SJC'!#REF!</definedName>
    <definedName name="Títulos_impressão_IM_1_4">'[2]ICEA - SJC'!#REF!</definedName>
    <definedName name="Títulos_impressão_IM_4" localSheetId="0">#REF!</definedName>
    <definedName name="Títulos_impressão_IM_4">#REF!</definedName>
    <definedName name="TOTAL" localSheetId="0">#REF!</definedName>
    <definedName name="TOTAL">#REF!</definedName>
  </definedNames>
  <calcPr calcId="125725" iterateDelta="1E-4"/>
</workbook>
</file>

<file path=xl/calcChain.xml><?xml version="1.0" encoding="utf-8"?>
<calcChain xmlns="http://schemas.openxmlformats.org/spreadsheetml/2006/main">
  <c r="C24" i="1"/>
  <c r="C22"/>
  <c r="C20"/>
  <c r="C18"/>
  <c r="C16"/>
  <c r="C14"/>
  <c r="C12"/>
  <c r="C10"/>
  <c r="P25" l="1"/>
  <c r="P23"/>
  <c r="O23"/>
  <c r="O27" s="1"/>
  <c r="N23"/>
  <c r="N27" s="1"/>
  <c r="M23"/>
  <c r="M27" s="1"/>
  <c r="L23"/>
  <c r="L27" s="1"/>
  <c r="K23"/>
  <c r="K27" s="1"/>
  <c r="J23"/>
  <c r="J27" s="1"/>
  <c r="I23"/>
  <c r="I21"/>
  <c r="I27" s="1"/>
  <c r="H19"/>
  <c r="H27" s="1"/>
  <c r="G19"/>
  <c r="H17"/>
  <c r="G17"/>
  <c r="G15"/>
  <c r="F13"/>
  <c r="E13"/>
  <c r="F11"/>
  <c r="E11"/>
  <c r="G27" l="1"/>
  <c r="P27"/>
  <c r="F27"/>
  <c r="E27"/>
  <c r="E28" s="1"/>
  <c r="C26"/>
  <c r="L29" s="1"/>
  <c r="F28" l="1"/>
  <c r="G28" s="1"/>
  <c r="H28" s="1"/>
  <c r="I28" s="1"/>
  <c r="J28" s="1"/>
  <c r="K28" s="1"/>
  <c r="L28" s="1"/>
  <c r="M28" s="1"/>
  <c r="N28" s="1"/>
  <c r="O28" s="1"/>
  <c r="P28" s="1"/>
  <c r="N29"/>
  <c r="O29"/>
  <c r="K29"/>
  <c r="F29"/>
  <c r="I29"/>
  <c r="P29"/>
  <c r="H29"/>
  <c r="M29"/>
  <c r="G29"/>
  <c r="J29"/>
  <c r="D12"/>
  <c r="D14"/>
  <c r="D10"/>
  <c r="D16"/>
  <c r="D22"/>
  <c r="Q11"/>
  <c r="Q13" s="1"/>
  <c r="Q15" s="1"/>
  <c r="Q17" s="1"/>
  <c r="Q19" s="1"/>
  <c r="Q21" s="1"/>
  <c r="Q23" s="1"/>
  <c r="Q25" s="1"/>
  <c r="D24"/>
  <c r="D18"/>
  <c r="E29"/>
  <c r="E30" s="1"/>
  <c r="D20"/>
  <c r="F30" l="1"/>
  <c r="G30" s="1"/>
  <c r="H30" s="1"/>
  <c r="I30" s="1"/>
  <c r="J30" s="1"/>
  <c r="K30" s="1"/>
  <c r="L30" s="1"/>
  <c r="M30" s="1"/>
  <c r="N30" s="1"/>
  <c r="O30" s="1"/>
  <c r="P30" s="1"/>
  <c r="D26"/>
</calcChain>
</file>

<file path=xl/sharedStrings.xml><?xml version="1.0" encoding="utf-8"?>
<sst xmlns="http://schemas.openxmlformats.org/spreadsheetml/2006/main" count="51" uniqueCount="51">
  <si>
    <t>- A planilha deve ser assinada pelo responsável técnico pela sua confecção (Art. 14 Lei 5.194/66), identificado através de carimbo com número do CREA/CAU</t>
  </si>
  <si>
    <t>OBSERVAÇÃO</t>
  </si>
  <si>
    <t>CREA/CAU:</t>
  </si>
  <si>
    <t>Responsável Técnico pelo Orçamento:</t>
  </si>
  <si>
    <t>Local e data:</t>
  </si>
  <si>
    <t>% ACUMULADO</t>
  </si>
  <si>
    <t>% MENSAL</t>
  </si>
  <si>
    <t>VALOR ACUMULADO</t>
  </si>
  <si>
    <t>TOTAL MENSAL</t>
  </si>
  <si>
    <t>TOTAL ORÇADO</t>
  </si>
  <si>
    <t>08</t>
  </si>
  <si>
    <t>06</t>
  </si>
  <si>
    <t>05</t>
  </si>
  <si>
    <t>04</t>
  </si>
  <si>
    <t>03</t>
  </si>
  <si>
    <t>02</t>
  </si>
  <si>
    <t>01</t>
  </si>
  <si>
    <t>MÊS 3</t>
  </si>
  <si>
    <t>MÊS 2</t>
  </si>
  <si>
    <t>MÊS 1</t>
  </si>
  <si>
    <t>SALDO (R$)</t>
  </si>
  <si>
    <t>%</t>
  </si>
  <si>
    <t>VALOR (R$)</t>
  </si>
  <si>
    <t>DISCRIMINAÇÃO DO SERVIÇO</t>
  </si>
  <si>
    <t>ITEM</t>
  </si>
  <si>
    <t>(razão social da empresa licitante)</t>
  </si>
  <si>
    <t xml:space="preserve">(n.º do CNPJ) </t>
  </si>
  <si>
    <t>CRONOGRAMA FÍSICO E FINANCEIRO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</si>
  <si>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</si>
  <si>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</si>
  <si>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</si>
  <si>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</si>
  <si>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</si>
  <si>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</si>
  <si>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</si>
  <si>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</si>
  <si>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</si>
  <si>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ANEXO VI DO EDITAL DE LICITAÇÃO POR RDC ELETRÔNICO N.º 06/2020/AD</t>
  </si>
  <si>
    <t>PROJETOS</t>
  </si>
  <si>
    <t>SERVIÇOS PRELIMINARES</t>
  </si>
  <si>
    <t>ALVENARIA/VEDAÇÃO/DIVISÓRIA</t>
  </si>
  <si>
    <t>ESQUADRIAS</t>
  </si>
  <si>
    <t>INSTALAÇÕES ELÉTRICAS</t>
  </si>
  <si>
    <t>PINTURA</t>
  </si>
  <si>
    <t>EQUIPAMENTOS</t>
  </si>
  <si>
    <t>SERVIÇOS COMPLEMENTARES</t>
  </si>
  <si>
    <t>07</t>
  </si>
  <si>
    <t>PERÍODO</t>
  </si>
  <si>
    <t>Responsável legal pela empresa e carimbo do CNPJ</t>
  </si>
  <si>
    <t>LOCAL:  Bloco E do Campus do Gragoatá, Rua Alexandre Moura nº 8, São Domingos, Niterói  – RJ.</t>
  </si>
  <si>
    <t>OBRA: Substituição completa e integral dos elevadores e manutenção destes equipamentos durante a vigência do contrato de modernização da Escola de Serviço Social da UFF.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</si>
</sst>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* #,##0.00_);_(\$* \(#,##0.00\);_(\$* \-??_);_(@_)"/>
    <numFmt numFmtId="165" formatCode="_(* #,##0.00_);_(* \(#,##0.00\);_(* &quot;-&quot;??_);_(@_)"/>
    <numFmt numFmtId="166" formatCode="_-* #,##0.00_-;\-* #,##0.00_-;_-* \-??_-;_-@_-"/>
    <numFmt numFmtId="167" formatCode="_(* #,##0.00_);_(* \(#,##0.00\);_(* \-??_);_(@_)"/>
  </numFmts>
  <fonts count="48">
    <font>
      <sz val="11"/>
      <color theme="1"/>
      <name val="Calibri"/>
      <family val="2"/>
      <scheme val="minor"/>
    </font>
    <font>
      <sz val="9"/>
      <name val="Verdana"/>
      <family val="2"/>
    </font>
    <font>
      <sz val="9"/>
      <color rgb="FFFF000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b/>
      <sz val="13"/>
      <color rgb="FF0066CC"/>
      <name val="Arial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color rgb="FF333399"/>
      <name val="Verdana"/>
      <family val="2"/>
    </font>
    <font>
      <sz val="8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rgb="FF8EB4E3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0.39997558519241921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78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4" borderId="2" applyNumberFormat="0" applyAlignment="0" applyProtection="0"/>
    <xf numFmtId="0" fontId="25" fillId="17" borderId="3" applyNumberFormat="0" applyAlignment="0" applyProtection="0"/>
    <xf numFmtId="164" fontId="26" fillId="0" borderId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2" applyNumberFormat="0" applyAlignment="0" applyProtection="0"/>
    <xf numFmtId="0" fontId="34" fillId="0" borderId="7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5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6" borderId="8" applyNumberFormat="0" applyFont="0" applyAlignment="0" applyProtection="0"/>
    <xf numFmtId="0" fontId="36" fillId="4" borderId="9" applyNumberFormat="0" applyAlignment="0" applyProtection="0"/>
    <xf numFmtId="9" fontId="26" fillId="0" borderId="0" applyFill="0" applyBorder="0" applyAlignment="0" applyProtection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6" fillId="0" borderId="0" applyFill="0" applyBorder="0" applyAlignment="0" applyProtection="0"/>
    <xf numFmtId="165" fontId="26" fillId="0" borderId="0" applyFill="0" applyBorder="0" applyAlignment="0" applyProtection="0"/>
    <xf numFmtId="166" fontId="6" fillId="0" borderId="0"/>
    <xf numFmtId="165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26" fillId="0" borderId="0"/>
    <xf numFmtId="0" fontId="40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4" fontId="5" fillId="0" borderId="0" xfId="0" applyNumberFormat="1" applyFont="1"/>
    <xf numFmtId="44" fontId="1" fillId="0" borderId="0" xfId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9" fillId="0" borderId="0" xfId="0" applyFont="1" applyBorder="1" applyAlignment="1"/>
    <xf numFmtId="0" fontId="20" fillId="0" borderId="0" xfId="0" applyFont="1" applyBorder="1" applyAlignment="1"/>
    <xf numFmtId="0" fontId="17" fillId="2" borderId="0" xfId="0" applyFont="1" applyFill="1" applyBorder="1" applyAlignment="1"/>
    <xf numFmtId="10" fontId="43" fillId="3" borderId="1" xfId="0" applyNumberFormat="1" applyFont="1" applyFill="1" applyBorder="1" applyAlignment="1">
      <alignment horizontal="center"/>
    </xf>
    <xf numFmtId="10" fontId="43" fillId="19" borderId="1" xfId="0" applyNumberFormat="1" applyFont="1" applyFill="1" applyBorder="1" applyAlignment="1">
      <alignment horizontal="center"/>
    </xf>
    <xf numFmtId="4" fontId="45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4" fontId="43" fillId="0" borderId="1" xfId="0" applyNumberFormat="1" applyFont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20" borderId="1" xfId="0" applyFont="1" applyFill="1" applyBorder="1" applyAlignment="1">
      <alignment horizontal="center"/>
    </xf>
    <xf numFmtId="4" fontId="43" fillId="2" borderId="1" xfId="0" applyNumberFormat="1" applyFont="1" applyFill="1" applyBorder="1" applyAlignment="1">
      <alignment horizontal="center"/>
    </xf>
    <xf numFmtId="4" fontId="45" fillId="22" borderId="1" xfId="0" applyNumberFormat="1" applyFont="1" applyFill="1" applyBorder="1" applyAlignment="1">
      <alignment horizontal="center"/>
    </xf>
    <xf numFmtId="0" fontId="43" fillId="23" borderId="1" xfId="0" applyFont="1" applyFill="1" applyBorder="1" applyAlignment="1">
      <alignment horizontal="center"/>
    </xf>
    <xf numFmtId="4" fontId="43" fillId="23" borderId="1" xfId="0" applyNumberFormat="1" applyFont="1" applyFill="1" applyBorder="1" applyAlignment="1">
      <alignment horizontal="center"/>
    </xf>
    <xf numFmtId="10" fontId="43" fillId="21" borderId="1" xfId="0" applyNumberFormat="1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4" fontId="41" fillId="2" borderId="1" xfId="0" applyNumberFormat="1" applyFont="1" applyFill="1" applyBorder="1" applyAlignment="1">
      <alignment horizontal="center" vertical="center"/>
    </xf>
    <xf numFmtId="10" fontId="41" fillId="2" borderId="1" xfId="2" applyNumberFormat="1" applyFont="1" applyFill="1" applyBorder="1" applyAlignment="1">
      <alignment horizontal="center" vertical="center"/>
    </xf>
    <xf numFmtId="0" fontId="46" fillId="0" borderId="1" xfId="0" applyFont="1" applyBorder="1"/>
    <xf numFmtId="4" fontId="47" fillId="2" borderId="1" xfId="0" applyNumberFormat="1" applyFont="1" applyFill="1" applyBorder="1" applyAlignment="1">
      <alignment horizontal="center"/>
    </xf>
    <xf numFmtId="10" fontId="43" fillId="2" borderId="1" xfId="0" applyNumberFormat="1" applyFont="1" applyFill="1" applyBorder="1" applyAlignment="1">
      <alignment horizontal="center"/>
    </xf>
    <xf numFmtId="0" fontId="43" fillId="0" borderId="16" xfId="0" applyFont="1" applyBorder="1"/>
    <xf numFmtId="4" fontId="43" fillId="0" borderId="16" xfId="0" applyNumberFormat="1" applyFont="1" applyBorder="1"/>
    <xf numFmtId="0" fontId="43" fillId="2" borderId="15" xfId="0" applyFont="1" applyFill="1" applyBorder="1"/>
    <xf numFmtId="10" fontId="43" fillId="2" borderId="15" xfId="0" applyNumberFormat="1" applyFont="1" applyFill="1" applyBorder="1"/>
    <xf numFmtId="10" fontId="43" fillId="2" borderId="17" xfId="0" applyNumberFormat="1" applyFont="1" applyFill="1" applyBorder="1"/>
    <xf numFmtId="10" fontId="47" fillId="2" borderId="18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49" fontId="41" fillId="2" borderId="15" xfId="0" applyNumberFormat="1" applyFont="1" applyFill="1" applyBorder="1" applyAlignment="1">
      <alignment horizontal="center" vertical="center" wrapText="1"/>
    </xf>
    <xf numFmtId="0" fontId="44" fillId="0" borderId="15" xfId="0" applyFont="1" applyBorder="1"/>
    <xf numFmtId="1" fontId="41" fillId="2" borderId="1" xfId="0" applyNumberFormat="1" applyFont="1" applyFill="1" applyBorder="1" applyAlignment="1">
      <alignment horizontal="left" vertical="center"/>
    </xf>
    <xf numFmtId="0" fontId="44" fillId="0" borderId="1" xfId="0" applyFont="1" applyBorder="1"/>
    <xf numFmtId="4" fontId="42" fillId="2" borderId="1" xfId="0" applyNumberFormat="1" applyFont="1" applyFill="1" applyBorder="1" applyAlignment="1">
      <alignment horizontal="center" vertical="center"/>
    </xf>
    <xf numFmtId="10" fontId="42" fillId="2" borderId="1" xfId="2" applyNumberFormat="1" applyFont="1" applyFill="1" applyBorder="1" applyAlignment="1">
      <alignment horizontal="center" vertical="center"/>
    </xf>
    <xf numFmtId="1" fontId="41" fillId="2" borderId="1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/>
    <xf numFmtId="0" fontId="43" fillId="0" borderId="16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10" fontId="41" fillId="2" borderId="1" xfId="0" applyNumberFormat="1" applyFont="1" applyFill="1" applyBorder="1" applyAlignment="1">
      <alignment horizontal="center"/>
    </xf>
    <xf numFmtId="10" fontId="41" fillId="2" borderId="18" xfId="0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44" fillId="22" borderId="23" xfId="0" applyNumberFormat="1" applyFont="1" applyFill="1" applyBorder="1" applyAlignment="1">
      <alignment horizontal="center" vertical="center"/>
    </xf>
    <xf numFmtId="4" fontId="44" fillId="22" borderId="11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5" fillId="0" borderId="0" xfId="0" applyFont="1" applyBorder="1"/>
    <xf numFmtId="0" fontId="1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3" fillId="0" borderId="13" xfId="0" applyFont="1" applyBorder="1"/>
  </cellXfs>
  <cellStyles count="7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urrency_Revised Pricing List to CISCEA" xfId="30"/>
    <cellStyle name="Excel Built-in Normal_Mapa de Cotações Cinto tipo paraquedista.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Moeda 10" xfId="1"/>
    <cellStyle name="Moeda 10 2" xfId="40"/>
    <cellStyle name="Moeda 13 2" xfId="41"/>
    <cellStyle name="Moeda 14 2" xfId="42"/>
    <cellStyle name="Moeda 15 2" xfId="43"/>
    <cellStyle name="Moeda 2 2" xfId="44"/>
    <cellStyle name="Moeda 3 2" xfId="45"/>
    <cellStyle name="Moeda 4 2" xfId="46"/>
    <cellStyle name="Moeda 5 2" xfId="47"/>
    <cellStyle name="Moeda 6 2" xfId="48"/>
    <cellStyle name="Moeda 7 2" xfId="49"/>
    <cellStyle name="Moeda 8 2" xfId="50"/>
    <cellStyle name="Moeda 9 2" xfId="51"/>
    <cellStyle name="Neutral" xfId="52"/>
    <cellStyle name="Normal" xfId="0" builtinId="0"/>
    <cellStyle name="Normal 2" xfId="53"/>
    <cellStyle name="Normal 3" xfId="54"/>
    <cellStyle name="Normal 3 2" xfId="55"/>
    <cellStyle name="Normal 4" xfId="56"/>
    <cellStyle name="Normal 5" xfId="57"/>
    <cellStyle name="Normal 6" xfId="58"/>
    <cellStyle name="Note" xfId="59"/>
    <cellStyle name="Output" xfId="60"/>
    <cellStyle name="Porcentagem 2" xfId="61"/>
    <cellStyle name="Porcentagem 2 2" xfId="62"/>
    <cellStyle name="Porcentagem 3" xfId="2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UFF/CPL/Licita&#231;&#227;o/RDC/2020/RDC%2006-2020%20Elevadores%20S.%20Social%2013-08-20/RDC-e%20Elevadores%20S.%20Social/5-%20Anexo%20IV%20RDC-e%2006-2020%20Planilha%20Or&#231;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  <sheetDataSet>
      <sheetData sheetId="0">
        <row r="12">
          <cell r="M12">
            <v>1117.4076003999999</v>
          </cell>
        </row>
        <row r="14">
          <cell r="M14">
            <v>59071.988648400002</v>
          </cell>
        </row>
        <row r="22">
          <cell r="M22">
            <v>116.78113355999999</v>
          </cell>
        </row>
        <row r="26">
          <cell r="M26">
            <v>38645.160037119997</v>
          </cell>
        </row>
        <row r="29">
          <cell r="M29">
            <v>4602.8472769999998</v>
          </cell>
        </row>
        <row r="43">
          <cell r="M43">
            <v>6995.4010626500003</v>
          </cell>
        </row>
        <row r="50">
          <cell r="M50">
            <v>479778.36854099995</v>
          </cell>
        </row>
        <row r="55">
          <cell r="M55">
            <v>572.20989643999997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Normal="100" workbookViewId="0">
      <selection sqref="A1:Q1"/>
    </sheetView>
  </sheetViews>
  <sheetFormatPr defaultRowHeight="15"/>
  <cols>
    <col min="1" max="1" width="5.42578125" customWidth="1"/>
    <col min="2" max="2" width="32.85546875" customWidth="1"/>
    <col min="3" max="3" width="11.28515625" customWidth="1"/>
    <col min="4" max="4" width="9.28515625" customWidth="1"/>
    <col min="5" max="5" width="10.140625" bestFit="1" customWidth="1"/>
    <col min="6" max="6" width="10.140625" customWidth="1"/>
    <col min="7" max="16" width="11.28515625" customWidth="1"/>
    <col min="17" max="17" width="10.140625" customWidth="1"/>
  </cols>
  <sheetData>
    <row r="1" spans="1:22" ht="15.7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5"/>
      <c r="S1" s="15"/>
      <c r="T1" s="15"/>
      <c r="U1" s="15"/>
      <c r="V1" s="15"/>
    </row>
    <row r="2" spans="1:22" ht="15.7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5"/>
      <c r="S2" s="15"/>
      <c r="T2" s="15"/>
      <c r="U2" s="15"/>
      <c r="V2" s="15"/>
    </row>
    <row r="3" spans="1:22" ht="15.75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5"/>
      <c r="S3" s="15"/>
      <c r="T3" s="15"/>
      <c r="U3" s="15"/>
      <c r="V3" s="15"/>
    </row>
    <row r="4" spans="1:22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4"/>
      <c r="S4" s="14"/>
      <c r="T4" s="14"/>
      <c r="U4" s="14"/>
      <c r="V4" s="14"/>
    </row>
    <row r="5" spans="1:22" ht="31.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13"/>
      <c r="S5" s="13"/>
      <c r="T5" s="13"/>
      <c r="U5" s="13"/>
      <c r="V5" s="13"/>
    </row>
    <row r="6" spans="1:22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16"/>
      <c r="S6" s="16"/>
      <c r="T6" s="16"/>
      <c r="U6" s="16"/>
      <c r="V6" s="16"/>
    </row>
    <row r="7" spans="1:22" ht="17.25" thickBo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22" ht="15.75" thickTop="1">
      <c r="A8" s="73" t="s">
        <v>24</v>
      </c>
      <c r="B8" s="75" t="s">
        <v>23</v>
      </c>
      <c r="C8" s="77" t="s">
        <v>22</v>
      </c>
      <c r="D8" s="75" t="s">
        <v>21</v>
      </c>
      <c r="E8" s="79" t="s">
        <v>47</v>
      </c>
      <c r="F8" s="79"/>
      <c r="G8" s="79"/>
      <c r="H8" s="79"/>
      <c r="I8" s="79"/>
      <c r="J8" s="79"/>
      <c r="K8" s="79"/>
      <c r="L8" s="79"/>
      <c r="M8" s="79"/>
      <c r="N8" s="79"/>
      <c r="O8" s="80"/>
      <c r="P8" s="80"/>
      <c r="Q8" s="67" t="s">
        <v>20</v>
      </c>
      <c r="R8" s="11"/>
      <c r="S8" s="11"/>
    </row>
    <row r="9" spans="1:22">
      <c r="A9" s="74"/>
      <c r="B9" s="76"/>
      <c r="C9" s="78"/>
      <c r="D9" s="76"/>
      <c r="E9" s="12" t="s">
        <v>19</v>
      </c>
      <c r="F9" s="12" t="s">
        <v>18</v>
      </c>
      <c r="G9" s="12" t="s">
        <v>17</v>
      </c>
      <c r="H9" s="12" t="s">
        <v>28</v>
      </c>
      <c r="I9" s="12" t="s">
        <v>29</v>
      </c>
      <c r="J9" s="12" t="s">
        <v>30</v>
      </c>
      <c r="K9" s="12" t="s">
        <v>31</v>
      </c>
      <c r="L9" s="12" t="s">
        <v>32</v>
      </c>
      <c r="M9" s="12" t="s">
        <v>33</v>
      </c>
      <c r="N9" s="12" t="s">
        <v>34</v>
      </c>
      <c r="O9" s="12" t="s">
        <v>35</v>
      </c>
      <c r="P9" s="12" t="s">
        <v>36</v>
      </c>
      <c r="Q9" s="68"/>
      <c r="R9" s="11"/>
      <c r="S9" s="11"/>
    </row>
    <row r="10" spans="1:22" ht="6.95" customHeight="1">
      <c r="A10" s="43" t="s">
        <v>16</v>
      </c>
      <c r="B10" s="49" t="s">
        <v>38</v>
      </c>
      <c r="C10" s="47">
        <f>[9]Orçamento!$M$12</f>
        <v>1117.4076003999999</v>
      </c>
      <c r="D10" s="48">
        <f>C10/C$26</f>
        <v>1.89102604484686E-3</v>
      </c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35"/>
      <c r="R10" s="11"/>
      <c r="S10" s="11"/>
    </row>
    <row r="11" spans="1:22" ht="15" customHeight="1">
      <c r="A11" s="44"/>
      <c r="B11" s="46"/>
      <c r="C11" s="47"/>
      <c r="D11" s="48"/>
      <c r="E11" s="19">
        <f>$C10/2</f>
        <v>558.70380019999993</v>
      </c>
      <c r="F11" s="19">
        <f>$C10/2</f>
        <v>558.70380019999993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6">
        <f>$C$26-SUM(E11:P11)</f>
        <v>589782.7565961699</v>
      </c>
      <c r="R11" s="11"/>
      <c r="S11" s="11"/>
    </row>
    <row r="12" spans="1:22" ht="6.95" customHeight="1">
      <c r="A12" s="43" t="s">
        <v>15</v>
      </c>
      <c r="B12" s="45" t="s">
        <v>39</v>
      </c>
      <c r="C12" s="47">
        <f>[9]Orçamento!$M$14</f>
        <v>59071.988648400002</v>
      </c>
      <c r="D12" s="48">
        <f>C12/C$26</f>
        <v>9.9969491003135014E-2</v>
      </c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35"/>
      <c r="R12" s="11"/>
      <c r="S12" s="11"/>
    </row>
    <row r="13" spans="1:22">
      <c r="A13" s="44"/>
      <c r="B13" s="46"/>
      <c r="C13" s="46"/>
      <c r="D13" s="48"/>
      <c r="E13" s="19">
        <f>$C12/2</f>
        <v>29535.994324200001</v>
      </c>
      <c r="F13" s="19">
        <f>$C12/2</f>
        <v>29535.994324200001</v>
      </c>
      <c r="G13" s="19"/>
      <c r="H13" s="19"/>
      <c r="I13" s="19"/>
      <c r="J13" s="19"/>
      <c r="K13" s="19"/>
      <c r="L13" s="19"/>
      <c r="M13" s="19"/>
      <c r="N13" s="19"/>
      <c r="O13" s="21"/>
      <c r="P13" s="21"/>
      <c r="Q13" s="36">
        <f>Q11-SUM(E13:P13)</f>
        <v>530710.76794776996</v>
      </c>
      <c r="R13" s="11"/>
      <c r="S13" s="11"/>
    </row>
    <row r="14" spans="1:22" ht="6.95" customHeight="1">
      <c r="A14" s="43" t="s">
        <v>14</v>
      </c>
      <c r="B14" s="49" t="s">
        <v>40</v>
      </c>
      <c r="C14" s="69">
        <f>[9]Orçamento!$M$22</f>
        <v>116.78113355999999</v>
      </c>
      <c r="D14" s="48">
        <f>C14/C$26</f>
        <v>1.9763259622508983E-4</v>
      </c>
      <c r="E14" s="18"/>
      <c r="F14" s="18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35"/>
      <c r="R14" s="11"/>
      <c r="S14" s="11"/>
    </row>
    <row r="15" spans="1:22">
      <c r="A15" s="44"/>
      <c r="B15" s="46"/>
      <c r="C15" s="70"/>
      <c r="D15" s="48"/>
      <c r="E15" s="19"/>
      <c r="F15" s="19"/>
      <c r="G15" s="19">
        <f>C14</f>
        <v>116.78113355999999</v>
      </c>
      <c r="H15" s="19"/>
      <c r="I15" s="19"/>
      <c r="J15" s="19"/>
      <c r="K15" s="19"/>
      <c r="L15" s="19"/>
      <c r="M15" s="19"/>
      <c r="N15" s="19"/>
      <c r="O15" s="19"/>
      <c r="P15" s="19"/>
      <c r="Q15" s="36">
        <f>Q13-SUM(E15:P15)</f>
        <v>530593.98681420996</v>
      </c>
      <c r="R15" s="11"/>
      <c r="S15" s="11"/>
    </row>
    <row r="16" spans="1:22" ht="6.95" customHeight="1">
      <c r="A16" s="43" t="s">
        <v>13</v>
      </c>
      <c r="B16" s="45" t="s">
        <v>41</v>
      </c>
      <c r="C16" s="47">
        <f>[9]Orçamento!$M$26</f>
        <v>38645.160037119997</v>
      </c>
      <c r="D16" s="48">
        <f>C16/C$26</f>
        <v>6.5400489589751115E-2</v>
      </c>
      <c r="E16" s="22"/>
      <c r="F16" s="22"/>
      <c r="G16" s="23"/>
      <c r="H16" s="23"/>
      <c r="I16" s="22"/>
      <c r="J16" s="22"/>
      <c r="K16" s="22"/>
      <c r="L16" s="22"/>
      <c r="M16" s="22"/>
      <c r="N16" s="22"/>
      <c r="O16" s="18"/>
      <c r="P16" s="18"/>
      <c r="Q16" s="35"/>
      <c r="R16" s="11"/>
      <c r="S16" s="11"/>
    </row>
    <row r="17" spans="1:19">
      <c r="A17" s="44"/>
      <c r="B17" s="46"/>
      <c r="C17" s="46"/>
      <c r="D17" s="48"/>
      <c r="E17" s="24"/>
      <c r="F17" s="24"/>
      <c r="G17" s="19">
        <f>$C16/2</f>
        <v>19322.580018559998</v>
      </c>
      <c r="H17" s="19">
        <f>$C16/2</f>
        <v>19322.580018559998</v>
      </c>
      <c r="I17" s="24"/>
      <c r="J17" s="24"/>
      <c r="K17" s="24"/>
      <c r="L17" s="24"/>
      <c r="M17" s="24"/>
      <c r="N17" s="24"/>
      <c r="O17" s="25"/>
      <c r="P17" s="25"/>
      <c r="Q17" s="36">
        <f>Q15-SUM(E17:P17)</f>
        <v>491948.82677708997</v>
      </c>
      <c r="R17" s="11"/>
      <c r="S17" s="11"/>
    </row>
    <row r="18" spans="1:19" ht="6.95" customHeight="1">
      <c r="A18" s="43" t="s">
        <v>12</v>
      </c>
      <c r="B18" s="49" t="s">
        <v>42</v>
      </c>
      <c r="C18" s="47">
        <f>[9]Orçamento!$M$29</f>
        <v>4602.8472769999998</v>
      </c>
      <c r="D18" s="48">
        <f>C18/C$26</f>
        <v>7.7895515281474993E-3</v>
      </c>
      <c r="E18" s="22"/>
      <c r="F18" s="22"/>
      <c r="G18" s="23"/>
      <c r="H18" s="23"/>
      <c r="I18" s="22"/>
      <c r="J18" s="22"/>
      <c r="K18" s="22"/>
      <c r="L18" s="22"/>
      <c r="M18" s="22"/>
      <c r="N18" s="22"/>
      <c r="O18" s="26"/>
      <c r="P18" s="18"/>
      <c r="Q18" s="35"/>
      <c r="R18" s="11"/>
      <c r="S18" s="11"/>
    </row>
    <row r="19" spans="1:19">
      <c r="A19" s="44"/>
      <c r="B19" s="46"/>
      <c r="C19" s="46"/>
      <c r="D19" s="48"/>
      <c r="E19" s="24"/>
      <c r="F19" s="24"/>
      <c r="G19" s="19">
        <f>$C18/2</f>
        <v>2301.4236384999999</v>
      </c>
      <c r="H19" s="19">
        <f>$C18/2</f>
        <v>2301.4236384999999</v>
      </c>
      <c r="I19" s="24"/>
      <c r="J19" s="24"/>
      <c r="K19" s="24"/>
      <c r="L19" s="24"/>
      <c r="M19" s="24"/>
      <c r="N19" s="24"/>
      <c r="O19" s="27"/>
      <c r="P19" s="25"/>
      <c r="Q19" s="36">
        <f>Q17-SUM(E19:P19)</f>
        <v>487345.97950008995</v>
      </c>
      <c r="R19" s="11"/>
      <c r="S19" s="11"/>
    </row>
    <row r="20" spans="1:19" ht="6.95" customHeight="1">
      <c r="A20" s="43" t="s">
        <v>11</v>
      </c>
      <c r="B20" s="49" t="s">
        <v>43</v>
      </c>
      <c r="C20" s="47">
        <f>[9]Orçamento!$M$43</f>
        <v>6995.4010626500003</v>
      </c>
      <c r="D20" s="48">
        <f>C20/C$26</f>
        <v>1.1838549871045385E-2</v>
      </c>
      <c r="E20" s="22"/>
      <c r="F20" s="22"/>
      <c r="G20" s="22"/>
      <c r="H20" s="22"/>
      <c r="I20" s="23"/>
      <c r="J20" s="22"/>
      <c r="K20" s="22"/>
      <c r="L20" s="22"/>
      <c r="M20" s="22"/>
      <c r="N20" s="22"/>
      <c r="O20" s="26"/>
      <c r="P20" s="18"/>
      <c r="Q20" s="35"/>
      <c r="R20" s="11"/>
      <c r="S20" s="11"/>
    </row>
    <row r="21" spans="1:19">
      <c r="A21" s="44"/>
      <c r="B21" s="46"/>
      <c r="C21" s="46"/>
      <c r="D21" s="48"/>
      <c r="E21" s="22"/>
      <c r="F21" s="22"/>
      <c r="G21" s="22"/>
      <c r="H21" s="22"/>
      <c r="I21" s="24">
        <f>C20</f>
        <v>6995.4010626500003</v>
      </c>
      <c r="J21" s="22"/>
      <c r="K21" s="22"/>
      <c r="L21" s="22"/>
      <c r="M21" s="22"/>
      <c r="N21" s="22"/>
      <c r="O21" s="24"/>
      <c r="P21" s="19"/>
      <c r="Q21" s="36">
        <f>Q19-SUM(E21:P21)</f>
        <v>480350.57843743992</v>
      </c>
      <c r="R21" s="11"/>
      <c r="S21" s="11"/>
    </row>
    <row r="22" spans="1:19" ht="6.95" customHeight="1">
      <c r="A22" s="43" t="s">
        <v>46</v>
      </c>
      <c r="B22" s="49" t="s">
        <v>44</v>
      </c>
      <c r="C22" s="47">
        <f>[9]Orçamento!$M$50</f>
        <v>479778.36854099995</v>
      </c>
      <c r="D22" s="48">
        <f>C22/C$26</f>
        <v>0.81194488952857358</v>
      </c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8"/>
      <c r="Q22" s="35"/>
      <c r="R22" s="11"/>
      <c r="S22" s="11"/>
    </row>
    <row r="23" spans="1:19">
      <c r="A23" s="44"/>
      <c r="B23" s="46"/>
      <c r="C23" s="46"/>
      <c r="D23" s="48"/>
      <c r="E23" s="24"/>
      <c r="F23" s="24"/>
      <c r="G23" s="24"/>
      <c r="H23" s="24"/>
      <c r="I23" s="24">
        <f>$C22/8</f>
        <v>59972.296067624993</v>
      </c>
      <c r="J23" s="24">
        <f t="shared" ref="J23:P23" si="0">$C22/8</f>
        <v>59972.296067624993</v>
      </c>
      <c r="K23" s="24">
        <f t="shared" si="0"/>
        <v>59972.296067624993</v>
      </c>
      <c r="L23" s="24">
        <f t="shared" si="0"/>
        <v>59972.296067624993</v>
      </c>
      <c r="M23" s="24">
        <f t="shared" si="0"/>
        <v>59972.296067624993</v>
      </c>
      <c r="N23" s="24">
        <f t="shared" si="0"/>
        <v>59972.296067624993</v>
      </c>
      <c r="O23" s="24">
        <f t="shared" si="0"/>
        <v>59972.296067624993</v>
      </c>
      <c r="P23" s="24">
        <f t="shared" si="0"/>
        <v>59972.296067624993</v>
      </c>
      <c r="Q23" s="36">
        <f>Q21-SUM(E23:P23)</f>
        <v>572.20989643997746</v>
      </c>
      <c r="R23" s="11"/>
      <c r="S23" s="11"/>
    </row>
    <row r="24" spans="1:19" ht="6.95" customHeight="1">
      <c r="A24" s="43" t="s">
        <v>10</v>
      </c>
      <c r="B24" s="45" t="s">
        <v>45</v>
      </c>
      <c r="C24" s="47">
        <f>[9]Orçamento!$M$55</f>
        <v>572.20989643999997</v>
      </c>
      <c r="D24" s="48">
        <f>C24/C$26</f>
        <v>9.6836983827550192E-4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8"/>
      <c r="P24" s="17"/>
      <c r="Q24" s="35"/>
      <c r="R24" s="11"/>
      <c r="S24" s="11"/>
    </row>
    <row r="25" spans="1:19">
      <c r="A25" s="44"/>
      <c r="B25" s="46"/>
      <c r="C25" s="46"/>
      <c r="D25" s="4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9"/>
      <c r="P25" s="19">
        <f>C24</f>
        <v>572.20989643999997</v>
      </c>
      <c r="Q25" s="36">
        <f>Q23-SUM(E25:P25)</f>
        <v>-2.2509993868879974E-11</v>
      </c>
      <c r="R25" s="11"/>
      <c r="S25" s="11"/>
    </row>
    <row r="26" spans="1:19">
      <c r="A26" s="37"/>
      <c r="B26" s="29" t="s">
        <v>9</v>
      </c>
      <c r="C26" s="30">
        <f>SUM(C10:C25)</f>
        <v>590900.16419656994</v>
      </c>
      <c r="D26" s="31">
        <f>SUM(D10:D25)</f>
        <v>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55"/>
      <c r="R26" s="11"/>
      <c r="S26" s="11"/>
    </row>
    <row r="27" spans="1:19">
      <c r="A27" s="37"/>
      <c r="B27" s="57" t="s">
        <v>8</v>
      </c>
      <c r="C27" s="57"/>
      <c r="D27" s="57"/>
      <c r="E27" s="24">
        <f>SUM(E11:E25)</f>
        <v>30094.698124400002</v>
      </c>
      <c r="F27" s="24">
        <f>SUM(F11:F25)</f>
        <v>30094.698124400002</v>
      </c>
      <c r="G27" s="24">
        <f t="shared" ref="G27:P27" si="1">SUM(G11:G25)</f>
        <v>21740.78479062</v>
      </c>
      <c r="H27" s="24">
        <f t="shared" si="1"/>
        <v>21624.003657059999</v>
      </c>
      <c r="I27" s="24">
        <f t="shared" si="1"/>
        <v>66967.697130274988</v>
      </c>
      <c r="J27" s="24">
        <f t="shared" si="1"/>
        <v>59972.296067624993</v>
      </c>
      <c r="K27" s="24">
        <f t="shared" si="1"/>
        <v>59972.296067624993</v>
      </c>
      <c r="L27" s="24">
        <f t="shared" si="1"/>
        <v>59972.296067624993</v>
      </c>
      <c r="M27" s="24">
        <f t="shared" si="1"/>
        <v>59972.296067624993</v>
      </c>
      <c r="N27" s="24">
        <f t="shared" si="1"/>
        <v>59972.296067624993</v>
      </c>
      <c r="O27" s="24">
        <f t="shared" si="1"/>
        <v>59972.296067624993</v>
      </c>
      <c r="P27" s="24">
        <f t="shared" si="1"/>
        <v>60544.505964064992</v>
      </c>
      <c r="Q27" s="55"/>
      <c r="R27" s="11"/>
      <c r="S27" s="11"/>
    </row>
    <row r="28" spans="1:19">
      <c r="A28" s="37"/>
      <c r="B28" s="58" t="s">
        <v>7</v>
      </c>
      <c r="C28" s="58"/>
      <c r="D28" s="58"/>
      <c r="E28" s="33">
        <f>E27</f>
        <v>30094.698124400002</v>
      </c>
      <c r="F28" s="33">
        <f>F27+E28</f>
        <v>60189.396248800003</v>
      </c>
      <c r="G28" s="33">
        <f t="shared" ref="G28:P28" si="2">G27+F28</f>
        <v>81930.18103942</v>
      </c>
      <c r="H28" s="33">
        <f t="shared" si="2"/>
        <v>103554.18469647999</v>
      </c>
      <c r="I28" s="33">
        <f t="shared" si="2"/>
        <v>170521.88182675498</v>
      </c>
      <c r="J28" s="33">
        <f t="shared" si="2"/>
        <v>230494.17789437997</v>
      </c>
      <c r="K28" s="33">
        <f t="shared" si="2"/>
        <v>290466.47396200499</v>
      </c>
      <c r="L28" s="33">
        <f t="shared" si="2"/>
        <v>350438.77002962999</v>
      </c>
      <c r="M28" s="33">
        <f t="shared" si="2"/>
        <v>410411.06609725498</v>
      </c>
      <c r="N28" s="33">
        <f t="shared" si="2"/>
        <v>470383.36216487997</v>
      </c>
      <c r="O28" s="33">
        <f t="shared" si="2"/>
        <v>530355.65823250497</v>
      </c>
      <c r="P28" s="33">
        <f t="shared" si="2"/>
        <v>590900.16419656994</v>
      </c>
      <c r="Q28" s="55"/>
      <c r="R28" s="11"/>
      <c r="S28" s="11"/>
    </row>
    <row r="29" spans="1:19">
      <c r="A29" s="38"/>
      <c r="B29" s="58" t="s">
        <v>6</v>
      </c>
      <c r="C29" s="58"/>
      <c r="D29" s="58"/>
      <c r="E29" s="34">
        <f>E27/C26</f>
        <v>5.093025852399094E-2</v>
      </c>
      <c r="F29" s="34">
        <f>F27/$C26</f>
        <v>5.093025852399094E-2</v>
      </c>
      <c r="G29" s="34">
        <f t="shared" ref="G29:P29" si="3">G27/$C26</f>
        <v>3.6792653155174403E-2</v>
      </c>
      <c r="H29" s="34">
        <f t="shared" si="3"/>
        <v>3.6595020558949309E-2</v>
      </c>
      <c r="I29" s="34">
        <f t="shared" si="3"/>
        <v>0.11333166106211708</v>
      </c>
      <c r="J29" s="34">
        <f t="shared" si="3"/>
        <v>0.1014931111910717</v>
      </c>
      <c r="K29" s="34">
        <f t="shared" si="3"/>
        <v>0.1014931111910717</v>
      </c>
      <c r="L29" s="34">
        <f t="shared" si="3"/>
        <v>0.1014931111910717</v>
      </c>
      <c r="M29" s="34">
        <f t="shared" si="3"/>
        <v>0.1014931111910717</v>
      </c>
      <c r="N29" s="34">
        <f t="shared" si="3"/>
        <v>0.1014931111910717</v>
      </c>
      <c r="O29" s="34">
        <f t="shared" si="3"/>
        <v>0.1014931111910717</v>
      </c>
      <c r="P29" s="34">
        <f t="shared" si="3"/>
        <v>0.1024614810293472</v>
      </c>
      <c r="Q29" s="55"/>
      <c r="R29" s="11"/>
      <c r="S29" s="11"/>
    </row>
    <row r="30" spans="1:19" ht="15.75" thickBot="1">
      <c r="A30" s="39"/>
      <c r="B30" s="59" t="s">
        <v>5</v>
      </c>
      <c r="C30" s="59"/>
      <c r="D30" s="59"/>
      <c r="E30" s="40">
        <f>E29</f>
        <v>5.093025852399094E-2</v>
      </c>
      <c r="F30" s="40">
        <f>F29+E30</f>
        <v>0.10186051704798188</v>
      </c>
      <c r="G30" s="40">
        <f t="shared" ref="G30:P30" si="4">G29+F30</f>
        <v>0.13865317020315629</v>
      </c>
      <c r="H30" s="40">
        <f t="shared" si="4"/>
        <v>0.1752481907621056</v>
      </c>
      <c r="I30" s="40">
        <f t="shared" si="4"/>
        <v>0.28857985182422269</v>
      </c>
      <c r="J30" s="40">
        <f t="shared" si="4"/>
        <v>0.39007296301529437</v>
      </c>
      <c r="K30" s="40">
        <f t="shared" si="4"/>
        <v>0.49156607420636605</v>
      </c>
      <c r="L30" s="40">
        <f t="shared" si="4"/>
        <v>0.59305918539743774</v>
      </c>
      <c r="M30" s="40">
        <f t="shared" si="4"/>
        <v>0.69455229658850948</v>
      </c>
      <c r="N30" s="40">
        <f t="shared" si="4"/>
        <v>0.79604540777958122</v>
      </c>
      <c r="O30" s="40">
        <f t="shared" si="4"/>
        <v>0.89753851897065295</v>
      </c>
      <c r="P30" s="40">
        <f t="shared" si="4"/>
        <v>1.0000000000000002</v>
      </c>
      <c r="Q30" s="56"/>
      <c r="R30" s="11"/>
      <c r="S30" s="11"/>
    </row>
    <row r="31" spans="1:19" ht="33" customHeight="1" thickTop="1">
      <c r="A31" s="42" t="s">
        <v>4</v>
      </c>
      <c r="B31" s="42"/>
      <c r="C31" s="42"/>
      <c r="D31" s="42"/>
      <c r="E31" s="42"/>
      <c r="F31" s="42"/>
      <c r="G31" s="42" t="s">
        <v>48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9" ht="33" customHeight="1">
      <c r="A32" s="63" t="s">
        <v>3</v>
      </c>
      <c r="B32" s="64"/>
      <c r="C32" s="64"/>
      <c r="D32" s="65"/>
      <c r="E32" s="61" t="s">
        <v>2</v>
      </c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9">
      <c r="A33" s="66" t="s">
        <v>1</v>
      </c>
      <c r="B33" s="66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8"/>
      <c r="P33" s="7"/>
      <c r="Q33" s="6"/>
      <c r="R33" s="6"/>
      <c r="S33" s="1"/>
    </row>
    <row r="34" spans="1:19" ht="26.25" customHeight="1">
      <c r="A34" s="5"/>
      <c r="B34" s="60" t="s">
        <v>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4"/>
      <c r="R34" s="4"/>
      <c r="S34" s="4"/>
    </row>
    <row r="35" spans="1:19">
      <c r="A35" s="2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>
      <c r="A36" s="2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>
      <c r="A37" s="3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>
      <c r="A38" s="2"/>
      <c r="S38" s="1"/>
    </row>
  </sheetData>
  <mergeCells count="59">
    <mergeCell ref="A7:P7"/>
    <mergeCell ref="A8:A9"/>
    <mergeCell ref="B8:B9"/>
    <mergeCell ref="C8:C9"/>
    <mergeCell ref="D8:D9"/>
    <mergeCell ref="E8:P8"/>
    <mergeCell ref="A14:A15"/>
    <mergeCell ref="B14:B15"/>
    <mergeCell ref="C14:C15"/>
    <mergeCell ref="D14:D15"/>
    <mergeCell ref="A12:A13"/>
    <mergeCell ref="B12:B13"/>
    <mergeCell ref="C12:C13"/>
    <mergeCell ref="D12:D13"/>
    <mergeCell ref="Q8:Q9"/>
    <mergeCell ref="A10:A11"/>
    <mergeCell ref="B10:B11"/>
    <mergeCell ref="C10:C11"/>
    <mergeCell ref="D10:D11"/>
    <mergeCell ref="C16:C17"/>
    <mergeCell ref="D16:D17"/>
    <mergeCell ref="A18:A19"/>
    <mergeCell ref="B18:B19"/>
    <mergeCell ref="C18:C19"/>
    <mergeCell ref="D18:D19"/>
    <mergeCell ref="B36:S36"/>
    <mergeCell ref="B37:S37"/>
    <mergeCell ref="Q26:Q30"/>
    <mergeCell ref="B27:D27"/>
    <mergeCell ref="B28:D28"/>
    <mergeCell ref="B29:D29"/>
    <mergeCell ref="B30:D30"/>
    <mergeCell ref="B34:P34"/>
    <mergeCell ref="B35:S35"/>
    <mergeCell ref="E32:F32"/>
    <mergeCell ref="G31:Q32"/>
    <mergeCell ref="A32:D32"/>
    <mergeCell ref="A33:B33"/>
    <mergeCell ref="A3:Q3"/>
    <mergeCell ref="A1:Q1"/>
    <mergeCell ref="A2:Q2"/>
    <mergeCell ref="A4:Q4"/>
    <mergeCell ref="A5:Q5"/>
    <mergeCell ref="A6:Q6"/>
    <mergeCell ref="A31:F31"/>
    <mergeCell ref="A24:A25"/>
    <mergeCell ref="B24:B25"/>
    <mergeCell ref="C24:C25"/>
    <mergeCell ref="D24:D25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</mergeCells>
  <printOptions horizontalCentered="1"/>
  <pageMargins left="0" right="0" top="1.2204724409448819" bottom="0.59055118110236227" header="0.11811023622047245" footer="0.11811023622047245"/>
  <pageSetup paperSize="9" scale="71" orientation="landscape" verticalDpi="0" r:id="rId1"/>
  <headerFooter>
    <oddHeader>&amp;RFls.:________
Processo n.º 23069.153783/2020-96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Jr</dc:creator>
  <cp:lastModifiedBy>Aristocles Caldas Jr</cp:lastModifiedBy>
  <cp:lastPrinted>2020-08-20T20:12:38Z</cp:lastPrinted>
  <dcterms:created xsi:type="dcterms:W3CDTF">2020-05-19T19:30:50Z</dcterms:created>
  <dcterms:modified xsi:type="dcterms:W3CDTF">2020-08-20T20:12:52Z</dcterms:modified>
</cp:coreProperties>
</file>