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ronogram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0">#REF!</definedName>
    <definedName name="_01">#REF!</definedName>
    <definedName name="_01_4" localSheetId="0">#REF!</definedName>
    <definedName name="_01_4">#REF!</definedName>
    <definedName name="_10Excel_BuiltIn_Print_Area_1_1_1" localSheetId="0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0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0">#REF!</definedName>
    <definedName name="_8Excel_BuiltIn_Print_Area_1">#REF!</definedName>
    <definedName name="_9Excel_BuiltIn_Print_Area_1_1" localSheetId="0">#REF!</definedName>
    <definedName name="_9Excel_BuiltIn_Print_Area_1_1">#REF!</definedName>
    <definedName name="_A99990" localSheetId="0">'[1]Climatização Prédio DECEA'!#REF!</definedName>
    <definedName name="_A99990">'[1]Climatização Prédio DECEA'!#REF!</definedName>
    <definedName name="_A99999" localSheetId="0">'[1]Climatização Prédio DECEA'!#REF!</definedName>
    <definedName name="_A99999">'[1]Climatização Prédio DECEA'!#REF!</definedName>
    <definedName name="_s" localSheetId="0">#REF!</definedName>
    <definedName name="_s">#REF!</definedName>
    <definedName name="Á1" localSheetId="0">#REF!</definedName>
    <definedName name="Á1">#REF!</definedName>
    <definedName name="AAAA" localSheetId="0">#REF!</definedName>
    <definedName name="AAAA">#REF!</definedName>
    <definedName name="ACRES">#REF!</definedName>
    <definedName name="ACRES_4">#REF!</definedName>
    <definedName name="_xlnm.Print_Area" localSheetId="0">Cronograma!$A$1:$Q$36</definedName>
    <definedName name="_xlnm.Print_Area">#REF!</definedName>
    <definedName name="Área_impressão_IM" localSheetId="0">#REF!</definedName>
    <definedName name="Área_impressão_IM">#REF!</definedName>
    <definedName name="Área_impressão_IM_1" localSheetId="0">#REF!</definedName>
    <definedName name="Área_impressão_IM_1">#REF!</definedName>
    <definedName name="Área_impressão_IM_1_4" localSheetId="0">'[2]ICEA - SJC'!#REF!</definedName>
    <definedName name="Área_impressão_IM_1_4">'[2]ICEA - SJC'!#REF!</definedName>
    <definedName name="Área_impressão_IM_4" localSheetId="0">#REF!</definedName>
    <definedName name="Área_impressão_IM_4">#REF!</definedName>
    <definedName name="arredondamento" localSheetId="0">#REF!</definedName>
    <definedName name="arredondamento">#REF!</definedName>
    <definedName name="BBBB" localSheetId="0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0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0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0">'[3]Parte Externa'!#REF!</definedName>
    <definedName name="ccc">'[3]Parte Externa'!#REF!</definedName>
    <definedName name="CDT">"PQ.$#REF!$#REF!"</definedName>
    <definedName name="CDT_2" localSheetId="0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0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0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0">#REF!</definedName>
    <definedName name="_xlnm.Criteria">#REF!</definedName>
    <definedName name="dddd" localSheetId="0">#REF!</definedName>
    <definedName name="dddd">#REF!</definedName>
    <definedName name="DDE_LINK4_5" localSheetId="0">'[4]CRONOGRAMA FISICO-FINANCEIRO'!#REF!</definedName>
    <definedName name="DDE_LINK4_5">'[4]CRONOGRAMA FISICO-FINANCEIRO'!#REF!</definedName>
    <definedName name="DDE_LINK41_5" localSheetId="0">'[4]CRONOGRAMA FISICO-FINANCEIRO'!#REF!</definedName>
    <definedName name="DDE_LINK41_5">'[4]CRONOGRAMA FISICO-FINANCEIRO'!#REF!</definedName>
    <definedName name="DIVE">"PQ.$#REF!$#REF!"</definedName>
    <definedName name="DIVE_2" localSheetId="0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0">#REF!</definedName>
    <definedName name="DPM_Eletricidade_Ltda.">#REF!</definedName>
    <definedName name="EEEEE" localSheetId="0">'[5]ARQUITETURA - ANEXO A'!#REF!</definedName>
    <definedName name="EEEEE">'[5]ARQUITETURA - ANEXO A'!#REF!</definedName>
    <definedName name="EQUI">"PQ.$#REF!$#REF!"</definedName>
    <definedName name="EQUI_2" localSheetId="0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0">#REF!</definedName>
    <definedName name="Excel_BuiltIn__FilterDatabase_5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0">#REF!</definedName>
    <definedName name="Excel_BuiltIn_Print_Area_5_4">#REF!</definedName>
    <definedName name="Excel_BuiltIn_Print_Area_6_1" localSheetId="0">#REF!</definedName>
    <definedName name="Excel_BuiltIn_Print_Area_6_1">#REF!</definedName>
    <definedName name="Excel_BuiltIn_Print_Area_7" localSheetId="0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0">#REF!</definedName>
    <definedName name="Excel_BuiltIn_Print_Titles_1_1">#REF!</definedName>
    <definedName name="Excel_BuiltIn_Print_Titles_1_1_2" localSheetId="0">'[6]URB E RED EXT SO SG'!#REF!</definedName>
    <definedName name="Excel_BuiltIn_Print_Titles_1_1_2">'[6]URB E RED EXT SO SG'!#REF!</definedName>
    <definedName name="Excel_BuiltIn_Print_Titles_1_1_4" localSheetId="0">'[7]Climatização Prédio CISCEA'!#REF!</definedName>
    <definedName name="Excel_BuiltIn_Print_Titles_1_1_4">'[7]Climatização Prédio CISCEA'!#REF!</definedName>
    <definedName name="Excel_BuiltIn_Print_Titles_1_4" localSheetId="0">'[2]ICEA - SJC'!#REF!</definedName>
    <definedName name="Excel_BuiltIn_Print_Titles_1_4">'[2]ICEA - SJC'!#REF!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4" localSheetId="0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0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0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0">'[2]ICEA - SJC'!#REF!</definedName>
    <definedName name="mobilização">'[2]ICEA - SJC'!#REF!</definedName>
    <definedName name="NOME_DO_ARQUIVO" localSheetId="0">#REF!</definedName>
    <definedName name="NOME_DO_ARQUIVO">#REF!</definedName>
    <definedName name="NOME_DO_ARQUIVO_2" localSheetId="0">#REF!</definedName>
    <definedName name="NOME_DO_ARQUIVO_2">#REF!</definedName>
    <definedName name="NOME_DO_ARQUIVO_3" localSheetId="0">#REF!</definedName>
    <definedName name="NOME_DO_ARQUIVO_3">#REF!</definedName>
    <definedName name="NOME_DO_ARQUIVO_4">#REF!</definedName>
    <definedName name="NOME_DO_ARQUIVO_9" localSheetId="0">[8]CAPA!#REF!</definedName>
    <definedName name="NOME_DO_ARQUIVO_9">[8]CAPA!#REF!</definedName>
    <definedName name="PARA">"PQ.$#REF!$#REF!"</definedName>
    <definedName name="PARA_2" localSheetId="0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0">#REF!</definedName>
    <definedName name="Plan2">#REF!</definedName>
    <definedName name="PRAIO" localSheetId="0">#REF!</definedName>
    <definedName name="PRAIO">#REF!</definedName>
    <definedName name="PRAIO_4" localSheetId="0">#REF!</definedName>
    <definedName name="PRAIO_4">#REF!</definedName>
    <definedName name="Print_Area_MI">#REF!</definedName>
    <definedName name="Print_Area_MI___0">"$#REF!.$A$1:$G$64"</definedName>
    <definedName name="Títulos_impressão_IM" localSheetId="0">#REF!</definedName>
    <definedName name="Títulos_impressão_IM">#REF!</definedName>
    <definedName name="Títulos_impressão_IM_1" localSheetId="0">#REF!</definedName>
    <definedName name="Títulos_impressão_IM_1">#REF!</definedName>
    <definedName name="Títulos_impressão_IM_1_4" localSheetId="0">'[2]ICEA - SJC'!#REF!</definedName>
    <definedName name="Títulos_impressão_IM_1_4">'[2]ICEA - SJC'!#REF!</definedName>
    <definedName name="Títulos_impressão_IM_4" localSheetId="0">#REF!</definedName>
    <definedName name="Títulos_impressão_IM_4">#REF!</definedName>
    <definedName name="TOTAL" localSheetId="0">#REF!</definedName>
    <definedName name="TOTAL">#REF!</definedName>
  </definedNames>
  <calcPr calcId="125725" iterateDelta="1E-4"/>
</workbook>
</file>

<file path=xl/calcChain.xml><?xml version="1.0" encoding="utf-8"?>
<calcChain xmlns="http://schemas.openxmlformats.org/spreadsheetml/2006/main">
  <c r="C26" i="1"/>
  <c r="C24"/>
  <c r="C22"/>
  <c r="C20"/>
  <c r="C18"/>
  <c r="C16"/>
  <c r="C14"/>
  <c r="C12"/>
  <c r="C10"/>
  <c r="F11" l="1"/>
  <c r="E11"/>
  <c r="O25"/>
  <c r="J25" l="1"/>
  <c r="N25"/>
  <c r="I25"/>
  <c r="M25"/>
  <c r="L25"/>
  <c r="P25"/>
  <c r="K25"/>
  <c r="P27"/>
  <c r="O23"/>
  <c r="O29" s="1"/>
  <c r="I21"/>
  <c r="H19"/>
  <c r="G17"/>
  <c r="G15"/>
  <c r="E13"/>
  <c r="E29" l="1"/>
  <c r="E30" s="1"/>
  <c r="F13"/>
  <c r="G19"/>
  <c r="G29" s="1"/>
  <c r="J23"/>
  <c r="J29" s="1"/>
  <c r="N23"/>
  <c r="N29" s="1"/>
  <c r="H17"/>
  <c r="H29" s="1"/>
  <c r="I23"/>
  <c r="I29" s="1"/>
  <c r="M23"/>
  <c r="M29" s="1"/>
  <c r="L23"/>
  <c r="L29" s="1"/>
  <c r="P23"/>
  <c r="P29" s="1"/>
  <c r="K23"/>
  <c r="K29" s="1"/>
  <c r="C28"/>
  <c r="D10" s="1"/>
  <c r="H31" l="1"/>
  <c r="D24"/>
  <c r="I31"/>
  <c r="K31"/>
  <c r="G31"/>
  <c r="L31"/>
  <c r="P31"/>
  <c r="O31"/>
  <c r="M31"/>
  <c r="J31"/>
  <c r="F29"/>
  <c r="N31"/>
  <c r="D12"/>
  <c r="D14"/>
  <c r="D16"/>
  <c r="D22"/>
  <c r="Q11"/>
  <c r="Q13" s="1"/>
  <c r="Q15" s="1"/>
  <c r="Q17" s="1"/>
  <c r="Q19" s="1"/>
  <c r="Q21" s="1"/>
  <c r="Q23" s="1"/>
  <c r="Q25" s="1"/>
  <c r="Q27" s="1"/>
  <c r="D26"/>
  <c r="D18"/>
  <c r="E31"/>
  <c r="E32" s="1"/>
  <c r="D20"/>
  <c r="F30" l="1"/>
  <c r="G30" s="1"/>
  <c r="H30" s="1"/>
  <c r="I30" s="1"/>
  <c r="J30" s="1"/>
  <c r="K30" s="1"/>
  <c r="L30" s="1"/>
  <c r="M30" s="1"/>
  <c r="N30" s="1"/>
  <c r="O30" s="1"/>
  <c r="P30" s="1"/>
  <c r="F31"/>
  <c r="F32" s="1"/>
  <c r="G32" s="1"/>
  <c r="H32" s="1"/>
  <c r="I32" s="1"/>
  <c r="J32" s="1"/>
  <c r="K32" s="1"/>
  <c r="L32" s="1"/>
  <c r="M32" s="1"/>
  <c r="N32" s="1"/>
  <c r="O32" s="1"/>
  <c r="P32" s="1"/>
  <c r="D28"/>
</calcChain>
</file>

<file path=xl/sharedStrings.xml><?xml version="1.0" encoding="utf-8"?>
<sst xmlns="http://schemas.openxmlformats.org/spreadsheetml/2006/main" count="53" uniqueCount="53">
  <si>
    <t>- A planilha deve ser assinada pelo responsável técnico pela sua confecção (Art. 14 Lei 5.194/66), identificado através de carimbo com número do CREA/CAU</t>
  </si>
  <si>
    <t>OBSERVAÇÃO</t>
  </si>
  <si>
    <t>CREA/CAU:</t>
  </si>
  <si>
    <t>Responsável Técnico pelo Orçamento:</t>
  </si>
  <si>
    <t>Local e data:</t>
  </si>
  <si>
    <t>% ACUMULADO</t>
  </si>
  <si>
    <t>% MENSAL</t>
  </si>
  <si>
    <t>VALOR ACUMULADO</t>
  </si>
  <si>
    <t>TOTAL MENSAL</t>
  </si>
  <si>
    <t>TOTAL ORÇADO</t>
  </si>
  <si>
    <t>08</t>
  </si>
  <si>
    <t>06</t>
  </si>
  <si>
    <t>05</t>
  </si>
  <si>
    <t>04</t>
  </si>
  <si>
    <t>03</t>
  </si>
  <si>
    <t>02</t>
  </si>
  <si>
    <t>01</t>
  </si>
  <si>
    <t>MÊS 3</t>
  </si>
  <si>
    <t>MÊS 2</t>
  </si>
  <si>
    <t>MÊS 1</t>
  </si>
  <si>
    <t>SALDO (R$)</t>
  </si>
  <si>
    <t>%</t>
  </si>
  <si>
    <t>VALOR (R$)</t>
  </si>
  <si>
    <t>DISCRIMINAÇÃO DO SERVIÇO</t>
  </si>
  <si>
    <t>ITEM</t>
  </si>
  <si>
    <t>(razão social da empresa licitante)</t>
  </si>
  <si>
    <t>CRONOGRAMA FÍSICO E FINANCEIRO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</si>
  <si>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</si>
  <si>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</si>
  <si>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</si>
  <si>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</si>
  <si>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</si>
  <si>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</si>
  <si>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</si>
  <si>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</si>
  <si>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</si>
  <si>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PROJETOS</t>
  </si>
  <si>
    <t>SERVIÇOS PRELIMINARES</t>
  </si>
  <si>
    <t>ALVENARIA/VEDAÇÃO/DIVISÓRIA</t>
  </si>
  <si>
    <t>ESQUADRIAS</t>
  </si>
  <si>
    <t>INSTALAÇÕES ELÉTRICAS</t>
  </si>
  <si>
    <t>PINTURA</t>
  </si>
  <si>
    <t>EQUIPAMENTOS</t>
  </si>
  <si>
    <t>SERVIÇOS COMPLEMENTARES</t>
  </si>
  <si>
    <t>07</t>
  </si>
  <si>
    <t>PERÍODO</t>
  </si>
  <si>
    <t>Responsável legal pela empresa e carimbo do CNPJ</t>
  </si>
  <si>
    <t>09</t>
  </si>
  <si>
    <t>FORROS</t>
  </si>
  <si>
    <t>ANEXO IV DO EDITAL DE LICITAÇÃO POR RDC ELETRÔNICO N.º 07/2020/AD</t>
  </si>
  <si>
    <t>LOCAL: Rua Miguel de Frias n.º 09, bairro de Icaraí, Niterói  – RJ.</t>
  </si>
  <si>
    <t>(n.º do CNPJ da empresa licitante)</t>
  </si>
  <si>
    <t>OBRA: Substituição completa e integral dos elevadores social e de serviço e manutenção destes equipamentos durante a vigência do contrato de modernização, instalados no prédio principal da Reitoria da UFF.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</si>
</sst>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\$* #,##0.00_);_(\$* \(#,##0.00\);_(\$* \-??_);_(@_)"/>
    <numFmt numFmtId="165" formatCode="_(* #,##0.00_);_(* \(#,##0.00\);_(* &quot;-&quot;??_);_(@_)"/>
    <numFmt numFmtId="166" formatCode="_-* #,##0.00_-;\-* #,##0.00_-;_-* \-??_-;_-@_-"/>
    <numFmt numFmtId="167" formatCode="_(* #,##0.00_);_(* \(#,##0.00\);_(* \-??_);_(@_)"/>
  </numFmts>
  <fonts count="50"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color rgb="FFFF0000"/>
      <name val="Verdana"/>
      <family val="2"/>
    </font>
    <font>
      <b/>
      <sz val="9"/>
      <color indexed="10"/>
      <name val="Verdana"/>
      <family val="2"/>
    </font>
    <font>
      <sz val="9"/>
      <color indexed="10"/>
      <name val="Verdana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rgb="FFFF000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3"/>
      <color rgb="FF0066CC"/>
      <name val="Arial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sz val="12"/>
      <color indexed="10"/>
      <name val="Verdana"/>
      <family val="2"/>
    </font>
    <font>
      <b/>
      <sz val="12"/>
      <color indexed="10"/>
      <name val="Verdana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color rgb="FF333399"/>
      <name val="Verdana"/>
      <family val="2"/>
    </font>
    <font>
      <sz val="8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rgb="FF8EB4E3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0.39997558519241921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78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4" borderId="2" applyNumberFormat="0" applyAlignment="0" applyProtection="0"/>
    <xf numFmtId="0" fontId="25" fillId="17" borderId="3" applyNumberFormat="0" applyAlignment="0" applyProtection="0"/>
    <xf numFmtId="164" fontId="26" fillId="0" borderId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2" applyNumberFormat="0" applyAlignment="0" applyProtection="0"/>
    <xf numFmtId="0" fontId="34" fillId="0" borderId="7" applyNumberFormat="0" applyFill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5" fillId="1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6" borderId="8" applyNumberFormat="0" applyFont="0" applyAlignment="0" applyProtection="0"/>
    <xf numFmtId="0" fontId="36" fillId="4" borderId="9" applyNumberFormat="0" applyAlignment="0" applyProtection="0"/>
    <xf numFmtId="9" fontId="26" fillId="0" borderId="0" applyFill="0" applyBorder="0" applyAlignment="0" applyProtection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6" fontId="6" fillId="0" borderId="0"/>
    <xf numFmtId="165" fontId="2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26" fillId="0" borderId="0"/>
    <xf numFmtId="0" fontId="40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4" fontId="5" fillId="0" borderId="0" xfId="0" applyNumberFormat="1" applyFont="1"/>
    <xf numFmtId="44" fontId="1" fillId="0" borderId="0" xfId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 applyBorder="1" applyAlignment="1"/>
    <xf numFmtId="0" fontId="20" fillId="0" borderId="0" xfId="0" applyFont="1" applyBorder="1" applyAlignment="1"/>
    <xf numFmtId="0" fontId="21" fillId="0" borderId="0" xfId="0" applyFont="1" applyBorder="1" applyAlignment="1"/>
    <xf numFmtId="0" fontId="17" fillId="2" borderId="0" xfId="0" applyFont="1" applyFill="1" applyBorder="1" applyAlignment="1"/>
    <xf numFmtId="10" fontId="43" fillId="3" borderId="1" xfId="0" applyNumberFormat="1" applyFont="1" applyFill="1" applyBorder="1" applyAlignment="1">
      <alignment horizontal="center"/>
    </xf>
    <xf numFmtId="10" fontId="43" fillId="19" borderId="1" xfId="0" applyNumberFormat="1" applyFont="1" applyFill="1" applyBorder="1" applyAlignment="1">
      <alignment horizontal="center"/>
    </xf>
    <xf numFmtId="4" fontId="45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4" fontId="43" fillId="0" borderId="1" xfId="0" applyNumberFormat="1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3" fillId="20" borderId="1" xfId="0" applyFont="1" applyFill="1" applyBorder="1" applyAlignment="1">
      <alignment horizontal="center"/>
    </xf>
    <xf numFmtId="4" fontId="43" fillId="2" borderId="1" xfId="0" applyNumberFormat="1" applyFont="1" applyFill="1" applyBorder="1" applyAlignment="1">
      <alignment horizontal="center"/>
    </xf>
    <xf numFmtId="4" fontId="45" fillId="22" borderId="1" xfId="0" applyNumberFormat="1" applyFont="1" applyFill="1" applyBorder="1" applyAlignment="1">
      <alignment horizontal="center"/>
    </xf>
    <xf numFmtId="0" fontId="43" fillId="23" borderId="1" xfId="0" applyFont="1" applyFill="1" applyBorder="1" applyAlignment="1">
      <alignment horizontal="center"/>
    </xf>
    <xf numFmtId="4" fontId="43" fillId="23" borderId="1" xfId="0" applyNumberFormat="1" applyFont="1" applyFill="1" applyBorder="1" applyAlignment="1">
      <alignment horizontal="center"/>
    </xf>
    <xf numFmtId="10" fontId="43" fillId="21" borderId="1" xfId="0" applyNumberFormat="1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4" fontId="41" fillId="2" borderId="1" xfId="0" applyNumberFormat="1" applyFont="1" applyFill="1" applyBorder="1" applyAlignment="1">
      <alignment horizontal="center" vertical="center"/>
    </xf>
    <xf numFmtId="10" fontId="41" fillId="2" borderId="1" xfId="2" applyNumberFormat="1" applyFont="1" applyFill="1" applyBorder="1" applyAlignment="1">
      <alignment horizontal="center" vertical="center"/>
    </xf>
    <xf numFmtId="0" fontId="46" fillId="0" borderId="1" xfId="0" applyFont="1" applyBorder="1"/>
    <xf numFmtId="4" fontId="47" fillId="2" borderId="1" xfId="0" applyNumberFormat="1" applyFont="1" applyFill="1" applyBorder="1" applyAlignment="1">
      <alignment horizontal="center"/>
    </xf>
    <xf numFmtId="10" fontId="43" fillId="2" borderId="1" xfId="0" applyNumberFormat="1" applyFont="1" applyFill="1" applyBorder="1" applyAlignment="1">
      <alignment horizontal="center"/>
    </xf>
    <xf numFmtId="0" fontId="43" fillId="0" borderId="16" xfId="0" applyFont="1" applyBorder="1"/>
    <xf numFmtId="4" fontId="43" fillId="0" borderId="16" xfId="0" applyNumberFormat="1" applyFont="1" applyBorder="1"/>
    <xf numFmtId="0" fontId="43" fillId="2" borderId="15" xfId="0" applyFont="1" applyFill="1" applyBorder="1"/>
    <xf numFmtId="10" fontId="43" fillId="2" borderId="15" xfId="0" applyNumberFormat="1" applyFont="1" applyFill="1" applyBorder="1"/>
    <xf numFmtId="10" fontId="43" fillId="2" borderId="17" xfId="0" applyNumberFormat="1" applyFont="1" applyFill="1" applyBorder="1"/>
    <xf numFmtId="10" fontId="47" fillId="2" borderId="18" xfId="0" applyNumberFormat="1" applyFont="1" applyFill="1" applyBorder="1" applyAlignment="1">
      <alignment horizontal="center"/>
    </xf>
    <xf numFmtId="4" fontId="43" fillId="20" borderId="1" xfId="0" applyNumberFormat="1" applyFont="1" applyFill="1" applyBorder="1" applyAlignment="1">
      <alignment horizontal="center"/>
    </xf>
    <xf numFmtId="49" fontId="41" fillId="2" borderId="15" xfId="0" applyNumberFormat="1" applyFont="1" applyFill="1" applyBorder="1" applyAlignment="1">
      <alignment horizontal="center" vertical="center" wrapText="1"/>
    </xf>
    <xf numFmtId="0" fontId="44" fillId="0" borderId="15" xfId="0" applyFont="1" applyBorder="1"/>
    <xf numFmtId="0" fontId="41" fillId="0" borderId="23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4" fontId="44" fillId="0" borderId="23" xfId="0" applyNumberFormat="1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10" fontId="42" fillId="2" borderId="1" xfId="2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5" fillId="0" borderId="0" xfId="0" applyFont="1" applyBorder="1"/>
    <xf numFmtId="0" fontId="14" fillId="2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3" fillId="0" borderId="13" xfId="0" applyFont="1" applyBorder="1"/>
    <xf numFmtId="1" fontId="41" fillId="2" borderId="1" xfId="0" applyNumberFormat="1" applyFont="1" applyFill="1" applyBorder="1" applyAlignment="1">
      <alignment horizontal="left" vertical="center" wrapText="1"/>
    </xf>
    <xf numFmtId="0" fontId="44" fillId="0" borderId="1" xfId="0" applyFont="1" applyBorder="1"/>
    <xf numFmtId="4" fontId="44" fillId="22" borderId="1" xfId="0" applyNumberFormat="1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horizontal="left" vertical="center"/>
    </xf>
    <xf numFmtId="4" fontId="42" fillId="2" borderId="1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" fontId="44" fillId="22" borderId="23" xfId="0" applyNumberFormat="1" applyFont="1" applyFill="1" applyBorder="1" applyAlignment="1">
      <alignment horizontal="center" vertical="center"/>
    </xf>
    <xf numFmtId="4" fontId="44" fillId="22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43" fillId="0" borderId="16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10" fontId="41" fillId="2" borderId="1" xfId="0" applyNumberFormat="1" applyFont="1" applyFill="1" applyBorder="1" applyAlignment="1">
      <alignment horizontal="center"/>
    </xf>
    <xf numFmtId="10" fontId="41" fillId="2" borderId="18" xfId="0" applyNumberFormat="1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7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_Revised Pricing List to CISCEA" xfId="30"/>
    <cellStyle name="Excel Built-in Normal_Mapa de Cotações Cinto tipo paraquedista.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oeda 10" xfId="1"/>
    <cellStyle name="Moeda 10 2" xfId="40"/>
    <cellStyle name="Moeda 13 2" xfId="41"/>
    <cellStyle name="Moeda 14 2" xfId="42"/>
    <cellStyle name="Moeda 15 2" xfId="43"/>
    <cellStyle name="Moeda 2 2" xfId="44"/>
    <cellStyle name="Moeda 3 2" xfId="45"/>
    <cellStyle name="Moeda 4 2" xfId="46"/>
    <cellStyle name="Moeda 5 2" xfId="47"/>
    <cellStyle name="Moeda 6 2" xfId="48"/>
    <cellStyle name="Moeda 7 2" xfId="49"/>
    <cellStyle name="Moeda 8 2" xfId="50"/>
    <cellStyle name="Moeda 9 2" xfId="51"/>
    <cellStyle name="Neutral" xfId="52"/>
    <cellStyle name="Normal" xfId="0" builtinId="0"/>
    <cellStyle name="Normal 2" xfId="53"/>
    <cellStyle name="Normal 3" xfId="54"/>
    <cellStyle name="Normal 3 2" xfId="55"/>
    <cellStyle name="Normal 4" xfId="56"/>
    <cellStyle name="Normal 5" xfId="57"/>
    <cellStyle name="Normal 6" xfId="58"/>
    <cellStyle name="Note" xfId="59"/>
    <cellStyle name="Output" xfId="60"/>
    <cellStyle name="Porcentagem 2" xfId="61"/>
    <cellStyle name="Porcentagem 2 2" xfId="62"/>
    <cellStyle name="Porcentagem 3" xfId="2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RDC-e%2007-2020%20Planilha%20Or&#231;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</sheetNames>
    <sheetDataSet>
      <sheetData sheetId="0">
        <row r="13">
          <cell r="M13">
            <v>902.02624693999996</v>
          </cell>
        </row>
        <row r="15">
          <cell r="M15">
            <v>93941.081674439993</v>
          </cell>
        </row>
        <row r="25">
          <cell r="M25">
            <v>938.0384558999998</v>
          </cell>
        </row>
        <row r="27">
          <cell r="M27">
            <v>1832.7895039999999</v>
          </cell>
        </row>
        <row r="29">
          <cell r="M29">
            <v>5604.0029780000004</v>
          </cell>
        </row>
        <row r="43">
          <cell r="M43">
            <v>7613.5829906499994</v>
          </cell>
        </row>
        <row r="50">
          <cell r="M50">
            <v>414194.79293299996</v>
          </cell>
        </row>
        <row r="55">
          <cell r="M55">
            <v>3452.9113710000001</v>
          </cell>
        </row>
        <row r="57">
          <cell r="M57">
            <v>505.25165599999991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tabSelected="1" zoomScaleNormal="100" workbookViewId="0">
      <selection sqref="A1:Q1"/>
    </sheetView>
  </sheetViews>
  <sheetFormatPr defaultRowHeight="15"/>
  <cols>
    <col min="1" max="1" width="5.42578125" customWidth="1"/>
    <col min="2" max="2" width="32.85546875" customWidth="1"/>
    <col min="3" max="3" width="11.28515625" customWidth="1"/>
    <col min="4" max="4" width="9.28515625" customWidth="1"/>
    <col min="5" max="5" width="10.140625" bestFit="1" customWidth="1"/>
    <col min="6" max="6" width="10.140625" customWidth="1"/>
    <col min="7" max="16" width="11.28515625" customWidth="1"/>
    <col min="17" max="17" width="10.140625" customWidth="1"/>
  </cols>
  <sheetData>
    <row r="1" spans="1:22" ht="15.75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16"/>
      <c r="S1" s="16"/>
      <c r="T1" s="16"/>
      <c r="U1" s="16"/>
      <c r="V1" s="16"/>
    </row>
    <row r="2" spans="1:22" ht="15.75">
      <c r="A2" s="87" t="s">
        <v>51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15"/>
      <c r="S2" s="15"/>
      <c r="T2" s="15"/>
      <c r="U2" s="15"/>
      <c r="V2" s="15"/>
    </row>
    <row r="3" spans="1:22" ht="15.75">
      <c r="A3" s="84" t="s">
        <v>49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5"/>
      <c r="S3" s="15"/>
      <c r="T3" s="15"/>
      <c r="U3" s="15"/>
      <c r="V3" s="15"/>
    </row>
    <row r="4" spans="1:22">
      <c r="A4" s="85" t="s">
        <v>26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14"/>
      <c r="S4" s="14"/>
      <c r="T4" s="14"/>
      <c r="U4" s="14"/>
      <c r="V4" s="14"/>
    </row>
    <row r="5" spans="1:22" ht="31.5" customHeight="1">
      <c r="A5" s="86" t="s">
        <v>52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13"/>
      <c r="S5" s="13"/>
      <c r="T5" s="13"/>
      <c r="U5" s="13"/>
      <c r="V5" s="13"/>
    </row>
    <row r="6" spans="1:22">
      <c r="A6" s="89" t="s">
        <v>50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17"/>
      <c r="S6" s="17"/>
      <c r="T6" s="17"/>
      <c r="U6" s="17"/>
      <c r="V6" s="17"/>
    </row>
    <row r="7" spans="1:22" ht="17.25" thickBot="1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22" ht="15.75" thickTop="1">
      <c r="A8" s="52" t="s">
        <v>24</v>
      </c>
      <c r="B8" s="54" t="s">
        <v>23</v>
      </c>
      <c r="C8" s="56" t="s">
        <v>22</v>
      </c>
      <c r="D8" s="54" t="s">
        <v>21</v>
      </c>
      <c r="E8" s="58" t="s">
        <v>45</v>
      </c>
      <c r="F8" s="58"/>
      <c r="G8" s="58"/>
      <c r="H8" s="58"/>
      <c r="I8" s="58"/>
      <c r="J8" s="58"/>
      <c r="K8" s="58"/>
      <c r="L8" s="58"/>
      <c r="M8" s="58"/>
      <c r="N8" s="58"/>
      <c r="O8" s="59"/>
      <c r="P8" s="59"/>
      <c r="Q8" s="65" t="s">
        <v>20</v>
      </c>
      <c r="R8" s="11"/>
      <c r="S8" s="11"/>
    </row>
    <row r="9" spans="1:22">
      <c r="A9" s="53"/>
      <c r="B9" s="55"/>
      <c r="C9" s="57"/>
      <c r="D9" s="55"/>
      <c r="E9" s="12" t="s">
        <v>19</v>
      </c>
      <c r="F9" s="12" t="s">
        <v>18</v>
      </c>
      <c r="G9" s="12" t="s">
        <v>17</v>
      </c>
      <c r="H9" s="12" t="s">
        <v>27</v>
      </c>
      <c r="I9" s="12" t="s">
        <v>28</v>
      </c>
      <c r="J9" s="12" t="s">
        <v>29</v>
      </c>
      <c r="K9" s="12" t="s">
        <v>30</v>
      </c>
      <c r="L9" s="12" t="s">
        <v>31</v>
      </c>
      <c r="M9" s="12" t="s">
        <v>32</v>
      </c>
      <c r="N9" s="12" t="s">
        <v>33</v>
      </c>
      <c r="O9" s="12" t="s">
        <v>34</v>
      </c>
      <c r="P9" s="12" t="s">
        <v>35</v>
      </c>
      <c r="Q9" s="66"/>
      <c r="R9" s="11"/>
      <c r="S9" s="11"/>
    </row>
    <row r="10" spans="1:22" ht="6.95" customHeight="1">
      <c r="A10" s="43" t="s">
        <v>16</v>
      </c>
      <c r="B10" s="60" t="s">
        <v>36</v>
      </c>
      <c r="C10" s="67">
        <f>[9]Orçamento!$M$13</f>
        <v>902.02624693999996</v>
      </c>
      <c r="D10" s="49">
        <f>C10/C$28</f>
        <v>1.7052036208595671E-3</v>
      </c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36"/>
      <c r="R10" s="11"/>
      <c r="S10" s="11"/>
    </row>
    <row r="11" spans="1:22" ht="15" customHeight="1">
      <c r="A11" s="44"/>
      <c r="B11" s="61"/>
      <c r="C11" s="68"/>
      <c r="D11" s="49"/>
      <c r="E11" s="20">
        <f>C10/2</f>
        <v>451.01312346999998</v>
      </c>
      <c r="F11" s="20">
        <f>C10/2</f>
        <v>451.01312346999998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37">
        <f>$C$28-SUM(E11:P11)</f>
        <v>528082.45156298997</v>
      </c>
      <c r="R11" s="11"/>
      <c r="S11" s="11"/>
    </row>
    <row r="12" spans="1:22" ht="6.95" customHeight="1">
      <c r="A12" s="43" t="s">
        <v>15</v>
      </c>
      <c r="B12" s="63" t="s">
        <v>37</v>
      </c>
      <c r="C12" s="64">
        <f>[9]Orçamento!$M$15</f>
        <v>93941.081674439993</v>
      </c>
      <c r="D12" s="49">
        <f>C12/C$28</f>
        <v>0.1775875958844185</v>
      </c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21"/>
      <c r="P12" s="21"/>
      <c r="Q12" s="36"/>
      <c r="R12" s="11"/>
      <c r="S12" s="11"/>
    </row>
    <row r="13" spans="1:22">
      <c r="A13" s="44"/>
      <c r="B13" s="61"/>
      <c r="C13" s="61"/>
      <c r="D13" s="49"/>
      <c r="E13" s="20">
        <f>$C12/2</f>
        <v>46970.540837219996</v>
      </c>
      <c r="F13" s="20">
        <f>$C12/2</f>
        <v>46970.540837219996</v>
      </c>
      <c r="G13" s="20"/>
      <c r="H13" s="20"/>
      <c r="I13" s="20"/>
      <c r="J13" s="20"/>
      <c r="K13" s="20"/>
      <c r="L13" s="20"/>
      <c r="M13" s="20"/>
      <c r="N13" s="20"/>
      <c r="O13" s="22"/>
      <c r="P13" s="22"/>
      <c r="Q13" s="37">
        <f>Q11-SUM(E13:P13)</f>
        <v>434141.36988854996</v>
      </c>
      <c r="R13" s="11"/>
      <c r="S13" s="11"/>
    </row>
    <row r="14" spans="1:22" ht="6.95" customHeight="1">
      <c r="A14" s="43" t="s">
        <v>14</v>
      </c>
      <c r="B14" s="60" t="s">
        <v>38</v>
      </c>
      <c r="C14" s="62">
        <f>[9]Orçamento!$M$25</f>
        <v>938.0384558999998</v>
      </c>
      <c r="D14" s="49">
        <f>C14/C$28</f>
        <v>1.7732816278156415E-3</v>
      </c>
      <c r="E14" s="19"/>
      <c r="F14" s="19"/>
      <c r="G14" s="18"/>
      <c r="H14" s="19"/>
      <c r="I14" s="19"/>
      <c r="J14" s="19"/>
      <c r="K14" s="19"/>
      <c r="L14" s="19"/>
      <c r="M14" s="19"/>
      <c r="N14" s="19"/>
      <c r="O14" s="19"/>
      <c r="P14" s="19"/>
      <c r="Q14" s="36"/>
      <c r="R14" s="11"/>
      <c r="S14" s="11"/>
    </row>
    <row r="15" spans="1:22">
      <c r="A15" s="44"/>
      <c r="B15" s="61"/>
      <c r="C15" s="62"/>
      <c r="D15" s="49"/>
      <c r="E15" s="20"/>
      <c r="F15" s="20"/>
      <c r="G15" s="20">
        <f>C14</f>
        <v>938.0384558999998</v>
      </c>
      <c r="H15" s="20"/>
      <c r="I15" s="20"/>
      <c r="J15" s="20"/>
      <c r="K15" s="20"/>
      <c r="L15" s="20"/>
      <c r="M15" s="20"/>
      <c r="N15" s="20"/>
      <c r="O15" s="20"/>
      <c r="P15" s="20"/>
      <c r="Q15" s="37">
        <f>Q13-SUM(E15:P15)</f>
        <v>433203.33143264998</v>
      </c>
      <c r="R15" s="11"/>
      <c r="S15" s="11"/>
    </row>
    <row r="16" spans="1:22" ht="6.95" customHeight="1">
      <c r="A16" s="43" t="s">
        <v>13</v>
      </c>
      <c r="B16" s="63" t="s">
        <v>39</v>
      </c>
      <c r="C16" s="64">
        <f>[9]Orçamento!$M$27</f>
        <v>1832.7895039999999</v>
      </c>
      <c r="D16" s="49">
        <f>C16/C$28</f>
        <v>3.4647321062954545E-3</v>
      </c>
      <c r="E16" s="23"/>
      <c r="F16" s="23"/>
      <c r="G16" s="24"/>
      <c r="H16" s="24"/>
      <c r="I16" s="23"/>
      <c r="J16" s="23"/>
      <c r="K16" s="23"/>
      <c r="L16" s="23"/>
      <c r="M16" s="23"/>
      <c r="N16" s="23"/>
      <c r="O16" s="19"/>
      <c r="P16" s="19"/>
      <c r="Q16" s="36"/>
      <c r="R16" s="11"/>
      <c r="S16" s="11"/>
    </row>
    <row r="17" spans="1:19">
      <c r="A17" s="44"/>
      <c r="B17" s="61"/>
      <c r="C17" s="61"/>
      <c r="D17" s="49"/>
      <c r="E17" s="25"/>
      <c r="F17" s="25"/>
      <c r="G17" s="20">
        <f>$C16/2</f>
        <v>916.39475199999993</v>
      </c>
      <c r="H17" s="20">
        <f>$C16/2</f>
        <v>916.39475199999993</v>
      </c>
      <c r="I17" s="25"/>
      <c r="J17" s="25"/>
      <c r="K17" s="25"/>
      <c r="L17" s="25"/>
      <c r="M17" s="25"/>
      <c r="N17" s="25"/>
      <c r="O17" s="26"/>
      <c r="P17" s="26"/>
      <c r="Q17" s="37">
        <f>Q15-SUM(E17:P17)</f>
        <v>431370.54192865</v>
      </c>
      <c r="R17" s="11"/>
      <c r="S17" s="11"/>
    </row>
    <row r="18" spans="1:19" ht="6.95" customHeight="1">
      <c r="A18" s="43" t="s">
        <v>12</v>
      </c>
      <c r="B18" s="60" t="s">
        <v>40</v>
      </c>
      <c r="C18" s="64">
        <f>[9]Orçamento!$M$29</f>
        <v>5604.0029780000004</v>
      </c>
      <c r="D18" s="49">
        <f>C18/C$28</f>
        <v>1.0593889259664781E-2</v>
      </c>
      <c r="E18" s="23"/>
      <c r="F18" s="23"/>
      <c r="G18" s="24"/>
      <c r="H18" s="24"/>
      <c r="I18" s="23"/>
      <c r="J18" s="23"/>
      <c r="K18" s="23"/>
      <c r="L18" s="23"/>
      <c r="M18" s="23"/>
      <c r="N18" s="23"/>
      <c r="O18" s="27"/>
      <c r="P18" s="19"/>
      <c r="Q18" s="36"/>
      <c r="R18" s="11"/>
      <c r="S18" s="11"/>
    </row>
    <row r="19" spans="1:19">
      <c r="A19" s="44"/>
      <c r="B19" s="61"/>
      <c r="C19" s="61"/>
      <c r="D19" s="49"/>
      <c r="E19" s="25"/>
      <c r="F19" s="25"/>
      <c r="G19" s="20">
        <f>$C18/2</f>
        <v>2802.0014890000002</v>
      </c>
      <c r="H19" s="20">
        <f>$C18/2</f>
        <v>2802.0014890000002</v>
      </c>
      <c r="I19" s="25"/>
      <c r="J19" s="25"/>
      <c r="K19" s="25"/>
      <c r="L19" s="25"/>
      <c r="M19" s="25"/>
      <c r="N19" s="25"/>
      <c r="O19" s="28"/>
      <c r="P19" s="26"/>
      <c r="Q19" s="37">
        <f>Q17-SUM(E19:P19)</f>
        <v>425766.53895065002</v>
      </c>
      <c r="R19" s="11"/>
      <c r="S19" s="11"/>
    </row>
    <row r="20" spans="1:19" ht="6.95" customHeight="1">
      <c r="A20" s="43" t="s">
        <v>11</v>
      </c>
      <c r="B20" s="60" t="s">
        <v>41</v>
      </c>
      <c r="C20" s="64">
        <f>[9]Orçamento!$M$43</f>
        <v>7613.5829906499994</v>
      </c>
      <c r="D20" s="49">
        <f>C20/C$28</f>
        <v>1.4392828731329323E-2</v>
      </c>
      <c r="E20" s="23"/>
      <c r="F20" s="23"/>
      <c r="G20" s="23"/>
      <c r="H20" s="23"/>
      <c r="I20" s="24"/>
      <c r="J20" s="23"/>
      <c r="K20" s="23"/>
      <c r="L20" s="23"/>
      <c r="M20" s="23"/>
      <c r="N20" s="23"/>
      <c r="O20" s="27"/>
      <c r="P20" s="19"/>
      <c r="Q20" s="36"/>
      <c r="R20" s="11"/>
      <c r="S20" s="11"/>
    </row>
    <row r="21" spans="1:19">
      <c r="A21" s="44"/>
      <c r="B21" s="61"/>
      <c r="C21" s="61"/>
      <c r="D21" s="49"/>
      <c r="E21" s="23"/>
      <c r="F21" s="23"/>
      <c r="G21" s="23"/>
      <c r="H21" s="23"/>
      <c r="I21" s="25">
        <f>C20</f>
        <v>7613.5829906499994</v>
      </c>
      <c r="J21" s="23"/>
      <c r="K21" s="23"/>
      <c r="L21" s="23"/>
      <c r="M21" s="23"/>
      <c r="N21" s="23"/>
      <c r="O21" s="25"/>
      <c r="P21" s="20"/>
      <c r="Q21" s="37">
        <f>Q19-SUM(E21:P21)</f>
        <v>418152.95596000005</v>
      </c>
      <c r="R21" s="11"/>
      <c r="S21" s="11"/>
    </row>
    <row r="22" spans="1:19" ht="6.95" customHeight="1">
      <c r="A22" s="43" t="s">
        <v>44</v>
      </c>
      <c r="B22" s="60" t="s">
        <v>42</v>
      </c>
      <c r="C22" s="64">
        <f>[9]Orçamento!$M$50</f>
        <v>414194.79293299996</v>
      </c>
      <c r="D22" s="49">
        <f>C22/C$28</f>
        <v>0.78299989944473336</v>
      </c>
      <c r="E22" s="23"/>
      <c r="F22" s="23"/>
      <c r="G22" s="23"/>
      <c r="H22" s="23"/>
      <c r="I22" s="24"/>
      <c r="J22" s="24"/>
      <c r="K22" s="24"/>
      <c r="L22" s="24"/>
      <c r="M22" s="24"/>
      <c r="N22" s="24"/>
      <c r="O22" s="24"/>
      <c r="P22" s="29"/>
      <c r="Q22" s="36"/>
      <c r="R22" s="11"/>
      <c r="S22" s="11"/>
    </row>
    <row r="23" spans="1:19">
      <c r="A23" s="44"/>
      <c r="B23" s="61"/>
      <c r="C23" s="61"/>
      <c r="D23" s="49"/>
      <c r="E23" s="25"/>
      <c r="F23" s="25"/>
      <c r="G23" s="25"/>
      <c r="H23" s="25"/>
      <c r="I23" s="25">
        <f>$C22/8</f>
        <v>51774.349116624995</v>
      </c>
      <c r="J23" s="25">
        <f t="shared" ref="J23:P25" si="0">$C22/8</f>
        <v>51774.349116624995</v>
      </c>
      <c r="K23" s="25">
        <f t="shared" si="0"/>
        <v>51774.349116624995</v>
      </c>
      <c r="L23" s="25">
        <f t="shared" si="0"/>
        <v>51774.349116624995</v>
      </c>
      <c r="M23" s="25">
        <f t="shared" si="0"/>
        <v>51774.349116624995</v>
      </c>
      <c r="N23" s="25">
        <f t="shared" si="0"/>
        <v>51774.349116624995</v>
      </c>
      <c r="O23" s="25">
        <f t="shared" si="0"/>
        <v>51774.349116624995</v>
      </c>
      <c r="P23" s="25">
        <f t="shared" si="0"/>
        <v>51774.349116624995</v>
      </c>
      <c r="Q23" s="37">
        <f>Q21-SUM(E23:P23)</f>
        <v>3958.1630270001478</v>
      </c>
      <c r="R23" s="11"/>
      <c r="S23" s="11"/>
    </row>
    <row r="24" spans="1:19" ht="6.95" customHeight="1">
      <c r="A24" s="43" t="s">
        <v>10</v>
      </c>
      <c r="B24" s="45" t="s">
        <v>48</v>
      </c>
      <c r="C24" s="47">
        <f>[9]Orçamento!$M$55</f>
        <v>3452.9113710000001</v>
      </c>
      <c r="D24" s="49">
        <f>C24/C$28</f>
        <v>6.5274341986281681E-3</v>
      </c>
      <c r="E24" s="25"/>
      <c r="F24" s="25"/>
      <c r="G24" s="25"/>
      <c r="H24" s="25"/>
      <c r="I24" s="42"/>
      <c r="J24" s="42"/>
      <c r="K24" s="42"/>
      <c r="L24" s="42"/>
      <c r="M24" s="42"/>
      <c r="N24" s="42"/>
      <c r="O24" s="42"/>
      <c r="P24" s="42"/>
      <c r="Q24" s="37"/>
      <c r="R24" s="11"/>
      <c r="S24" s="11"/>
    </row>
    <row r="25" spans="1:19">
      <c r="A25" s="44"/>
      <c r="B25" s="46"/>
      <c r="C25" s="48"/>
      <c r="D25" s="49"/>
      <c r="E25" s="25"/>
      <c r="F25" s="25"/>
      <c r="G25" s="25"/>
      <c r="H25" s="25"/>
      <c r="I25" s="25">
        <f>$C24/8</f>
        <v>431.61392137500002</v>
      </c>
      <c r="J25" s="25">
        <f t="shared" si="0"/>
        <v>431.61392137500002</v>
      </c>
      <c r="K25" s="25">
        <f t="shared" si="0"/>
        <v>431.61392137500002</v>
      </c>
      <c r="L25" s="25">
        <f t="shared" si="0"/>
        <v>431.61392137500002</v>
      </c>
      <c r="M25" s="25">
        <f t="shared" si="0"/>
        <v>431.61392137500002</v>
      </c>
      <c r="N25" s="25">
        <f t="shared" si="0"/>
        <v>431.61392137500002</v>
      </c>
      <c r="O25" s="25">
        <f t="shared" si="0"/>
        <v>431.61392137500002</v>
      </c>
      <c r="P25" s="25">
        <f t="shared" si="0"/>
        <v>431.61392137500002</v>
      </c>
      <c r="Q25" s="37">
        <f>Q23-SUM(E25:P25)</f>
        <v>505.2516560001468</v>
      </c>
      <c r="R25" s="11"/>
      <c r="S25" s="11"/>
    </row>
    <row r="26" spans="1:19" ht="6.95" customHeight="1">
      <c r="A26" s="43" t="s">
        <v>47</v>
      </c>
      <c r="B26" s="63" t="s">
        <v>43</v>
      </c>
      <c r="C26" s="64">
        <f>[9]Orçamento!$M$57</f>
        <v>505.25165599999991</v>
      </c>
      <c r="D26" s="49">
        <f>C26/C$28</f>
        <v>9.5513512625514595E-4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9"/>
      <c r="P26" s="18"/>
      <c r="Q26" s="36"/>
      <c r="R26" s="11"/>
      <c r="S26" s="11"/>
    </row>
    <row r="27" spans="1:19">
      <c r="A27" s="44"/>
      <c r="B27" s="61"/>
      <c r="C27" s="61"/>
      <c r="D27" s="4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0"/>
      <c r="P27" s="20">
        <f>C26</f>
        <v>505.25165599999991</v>
      </c>
      <c r="Q27" s="37">
        <f>Q25-SUM(E27:P27)</f>
        <v>1.4688339433632791E-10</v>
      </c>
      <c r="R27" s="11"/>
      <c r="S27" s="11"/>
    </row>
    <row r="28" spans="1:19">
      <c r="A28" s="38"/>
      <c r="B28" s="30" t="s">
        <v>9</v>
      </c>
      <c r="C28" s="31">
        <f>SUM(C10:C27)</f>
        <v>528984.47780992999</v>
      </c>
      <c r="D28" s="32">
        <f>SUM(D10:D27)</f>
        <v>1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71"/>
      <c r="R28" s="11"/>
      <c r="S28" s="11"/>
    </row>
    <row r="29" spans="1:19">
      <c r="A29" s="38"/>
      <c r="B29" s="73" t="s">
        <v>8</v>
      </c>
      <c r="C29" s="73"/>
      <c r="D29" s="73"/>
      <c r="E29" s="25">
        <f>SUM(E11:E27)</f>
        <v>47421.553960689998</v>
      </c>
      <c r="F29" s="25">
        <f>SUM(F11:F27)</f>
        <v>47421.553960689998</v>
      </c>
      <c r="G29" s="25">
        <f t="shared" ref="G29:P29" si="1">SUM(G11:G27)</f>
        <v>4656.4346968999998</v>
      </c>
      <c r="H29" s="25">
        <f t="shared" si="1"/>
        <v>3718.3962410000004</v>
      </c>
      <c r="I29" s="25">
        <f t="shared" si="1"/>
        <v>59819.546028649995</v>
      </c>
      <c r="J29" s="25">
        <f t="shared" si="1"/>
        <v>52205.963037999994</v>
      </c>
      <c r="K29" s="25">
        <f t="shared" si="1"/>
        <v>52205.963037999994</v>
      </c>
      <c r="L29" s="25">
        <f t="shared" si="1"/>
        <v>52205.963037999994</v>
      </c>
      <c r="M29" s="25">
        <f t="shared" si="1"/>
        <v>52205.963037999994</v>
      </c>
      <c r="N29" s="25">
        <f t="shared" si="1"/>
        <v>52205.963037999994</v>
      </c>
      <c r="O29" s="25">
        <f t="shared" si="1"/>
        <v>52205.963037999994</v>
      </c>
      <c r="P29" s="25">
        <f t="shared" si="1"/>
        <v>52711.214693999995</v>
      </c>
      <c r="Q29" s="71"/>
      <c r="R29" s="11"/>
      <c r="S29" s="11"/>
    </row>
    <row r="30" spans="1:19">
      <c r="A30" s="38"/>
      <c r="B30" s="74" t="s">
        <v>7</v>
      </c>
      <c r="C30" s="74"/>
      <c r="D30" s="74"/>
      <c r="E30" s="34">
        <f>E29</f>
        <v>47421.553960689998</v>
      </c>
      <c r="F30" s="34">
        <f>F29+E30</f>
        <v>94843.107921379997</v>
      </c>
      <c r="G30" s="34">
        <f t="shared" ref="G30:P30" si="2">G29+F30</f>
        <v>99499.54261828</v>
      </c>
      <c r="H30" s="34">
        <f t="shared" si="2"/>
        <v>103217.93885928</v>
      </c>
      <c r="I30" s="34">
        <f t="shared" si="2"/>
        <v>163037.48488792998</v>
      </c>
      <c r="J30" s="34">
        <f t="shared" si="2"/>
        <v>215243.44792592997</v>
      </c>
      <c r="K30" s="34">
        <f t="shared" si="2"/>
        <v>267449.41096392996</v>
      </c>
      <c r="L30" s="34">
        <f t="shared" si="2"/>
        <v>319655.37400192994</v>
      </c>
      <c r="M30" s="34">
        <f t="shared" si="2"/>
        <v>371861.33703992993</v>
      </c>
      <c r="N30" s="34">
        <f t="shared" si="2"/>
        <v>424067.30007792992</v>
      </c>
      <c r="O30" s="34">
        <f t="shared" si="2"/>
        <v>476273.26311592991</v>
      </c>
      <c r="P30" s="34">
        <f t="shared" si="2"/>
        <v>528984.47780992987</v>
      </c>
      <c r="Q30" s="71"/>
      <c r="R30" s="11"/>
      <c r="S30" s="11"/>
    </row>
    <row r="31" spans="1:19">
      <c r="A31" s="39"/>
      <c r="B31" s="74" t="s">
        <v>6</v>
      </c>
      <c r="C31" s="74"/>
      <c r="D31" s="74"/>
      <c r="E31" s="35">
        <f>E29/C28</f>
        <v>8.9646399752639036E-2</v>
      </c>
      <c r="F31" s="35">
        <f>F29/$C28</f>
        <v>8.9646399752639036E-2</v>
      </c>
      <c r="G31" s="35">
        <f t="shared" ref="G31:P31" si="3">G29/$C28</f>
        <v>8.8025923107957604E-3</v>
      </c>
      <c r="H31" s="35">
        <f t="shared" si="3"/>
        <v>7.0293106829801191E-3</v>
      </c>
      <c r="I31" s="35">
        <f t="shared" si="3"/>
        <v>0.11308374543674951</v>
      </c>
      <c r="J31" s="35">
        <f t="shared" si="3"/>
        <v>9.8690916705420184E-2</v>
      </c>
      <c r="K31" s="35">
        <f t="shared" si="3"/>
        <v>9.8690916705420184E-2</v>
      </c>
      <c r="L31" s="35">
        <f t="shared" si="3"/>
        <v>9.8690916705420184E-2</v>
      </c>
      <c r="M31" s="35">
        <f t="shared" si="3"/>
        <v>9.8690916705420184E-2</v>
      </c>
      <c r="N31" s="35">
        <f t="shared" si="3"/>
        <v>9.8690916705420184E-2</v>
      </c>
      <c r="O31" s="35">
        <f t="shared" si="3"/>
        <v>9.8690916705420184E-2</v>
      </c>
      <c r="P31" s="35">
        <f t="shared" si="3"/>
        <v>9.9646051831675339E-2</v>
      </c>
      <c r="Q31" s="71"/>
      <c r="R31" s="11"/>
      <c r="S31" s="11"/>
    </row>
    <row r="32" spans="1:19" ht="15.75" thickBot="1">
      <c r="A32" s="40"/>
      <c r="B32" s="75" t="s">
        <v>5</v>
      </c>
      <c r="C32" s="75"/>
      <c r="D32" s="75"/>
      <c r="E32" s="41">
        <f>E31</f>
        <v>8.9646399752639036E-2</v>
      </c>
      <c r="F32" s="41">
        <f>F31+E32</f>
        <v>0.17929279950527807</v>
      </c>
      <c r="G32" s="41">
        <f t="shared" ref="G32:P32" si="4">G31+F32</f>
        <v>0.18809539181607382</v>
      </c>
      <c r="H32" s="41">
        <f t="shared" si="4"/>
        <v>0.19512470249905395</v>
      </c>
      <c r="I32" s="41">
        <f t="shared" si="4"/>
        <v>0.30820844793580349</v>
      </c>
      <c r="J32" s="41">
        <f t="shared" si="4"/>
        <v>0.40689936464122367</v>
      </c>
      <c r="K32" s="41">
        <f t="shared" si="4"/>
        <v>0.50559028134664386</v>
      </c>
      <c r="L32" s="41">
        <f t="shared" si="4"/>
        <v>0.60428119805206404</v>
      </c>
      <c r="M32" s="41">
        <f t="shared" si="4"/>
        <v>0.70297211475748422</v>
      </c>
      <c r="N32" s="41">
        <f t="shared" si="4"/>
        <v>0.80166303146290441</v>
      </c>
      <c r="O32" s="41">
        <f t="shared" si="4"/>
        <v>0.90035394816832459</v>
      </c>
      <c r="P32" s="41">
        <f t="shared" si="4"/>
        <v>0.99999999999999989</v>
      </c>
      <c r="Q32" s="72"/>
      <c r="R32" s="11"/>
      <c r="S32" s="11"/>
    </row>
    <row r="33" spans="1:19" ht="33" customHeight="1" thickTop="1">
      <c r="A33" s="78" t="s">
        <v>4</v>
      </c>
      <c r="B33" s="78"/>
      <c r="C33" s="78"/>
      <c r="D33" s="78"/>
      <c r="E33" s="78"/>
      <c r="F33" s="78"/>
      <c r="G33" s="78" t="s">
        <v>46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9" ht="33" customHeight="1">
      <c r="A34" s="80" t="s">
        <v>3</v>
      </c>
      <c r="B34" s="81"/>
      <c r="C34" s="81"/>
      <c r="D34" s="82"/>
      <c r="E34" s="77" t="s">
        <v>2</v>
      </c>
      <c r="F34" s="77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9">
      <c r="A35" s="83" t="s">
        <v>1</v>
      </c>
      <c r="B35" s="83"/>
      <c r="C35" s="10"/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  <c r="O35" s="8"/>
      <c r="P35" s="7"/>
      <c r="Q35" s="6"/>
      <c r="R35" s="6"/>
      <c r="S35" s="1"/>
    </row>
    <row r="36" spans="1:19" ht="26.25" customHeight="1">
      <c r="A36" s="5"/>
      <c r="B36" s="76" t="s">
        <v>0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4"/>
      <c r="R36" s="4"/>
      <c r="S36" s="4"/>
    </row>
    <row r="37" spans="1:19">
      <c r="A37" s="2"/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</row>
    <row r="38" spans="1:19">
      <c r="A38" s="2"/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>
      <c r="A39" s="3"/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1:19">
      <c r="A40" s="2"/>
      <c r="S40" s="1"/>
    </row>
  </sheetData>
  <mergeCells count="63">
    <mergeCell ref="A6:Q6"/>
    <mergeCell ref="A33:F33"/>
    <mergeCell ref="A26:A27"/>
    <mergeCell ref="B26:B27"/>
    <mergeCell ref="C26:C27"/>
    <mergeCell ref="D26:D27"/>
    <mergeCell ref="A20:A21"/>
    <mergeCell ref="B20:B21"/>
    <mergeCell ref="C20:C21"/>
    <mergeCell ref="D20:D21"/>
    <mergeCell ref="A22:A23"/>
    <mergeCell ref="B22:B23"/>
    <mergeCell ref="C22:C23"/>
    <mergeCell ref="D22:D23"/>
    <mergeCell ref="A16:A17"/>
    <mergeCell ref="B16:B17"/>
    <mergeCell ref="A3:Q3"/>
    <mergeCell ref="A4:Q4"/>
    <mergeCell ref="A5:Q5"/>
    <mergeCell ref="A2:Q2"/>
    <mergeCell ref="A1:Q1"/>
    <mergeCell ref="B38:S38"/>
    <mergeCell ref="B39:S39"/>
    <mergeCell ref="Q28:Q32"/>
    <mergeCell ref="B29:D29"/>
    <mergeCell ref="B30:D30"/>
    <mergeCell ref="B31:D31"/>
    <mergeCell ref="B32:D32"/>
    <mergeCell ref="B36:P36"/>
    <mergeCell ref="B37:S37"/>
    <mergeCell ref="E34:F34"/>
    <mergeCell ref="G33:Q34"/>
    <mergeCell ref="A34:D34"/>
    <mergeCell ref="A35:B35"/>
    <mergeCell ref="C16:C17"/>
    <mergeCell ref="D16:D17"/>
    <mergeCell ref="A18:A19"/>
    <mergeCell ref="B18:B19"/>
    <mergeCell ref="C18:C19"/>
    <mergeCell ref="D18:D19"/>
    <mergeCell ref="C12:C13"/>
    <mergeCell ref="D12:D13"/>
    <mergeCell ref="Q8:Q9"/>
    <mergeCell ref="A10:A11"/>
    <mergeCell ref="B10:B11"/>
    <mergeCell ref="C10:C11"/>
    <mergeCell ref="D10:D11"/>
    <mergeCell ref="A24:A25"/>
    <mergeCell ref="B24:B25"/>
    <mergeCell ref="C24:C25"/>
    <mergeCell ref="D24:D25"/>
    <mergeCell ref="A7:P7"/>
    <mergeCell ref="A8:A9"/>
    <mergeCell ref="B8:B9"/>
    <mergeCell ref="C8:C9"/>
    <mergeCell ref="D8:D9"/>
    <mergeCell ref="E8:P8"/>
    <mergeCell ref="A14:A15"/>
    <mergeCell ref="B14:B15"/>
    <mergeCell ref="C14:C15"/>
    <mergeCell ref="D14:D15"/>
    <mergeCell ref="A12:A13"/>
    <mergeCell ref="B12:B13"/>
  </mergeCells>
  <printOptions horizontalCentered="1"/>
  <pageMargins left="0" right="0" top="1.2204724409448819" bottom="0.59055118110236227" header="0.11811023622047245" footer="0.11811023622047245"/>
  <pageSetup paperSize="9" scale="71" orientation="landscape" verticalDpi="0" r:id="rId1"/>
  <headerFooter>
    <oddHeader>&amp;RFls.:________
Processo n.º 23069.153784/2020-31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Jr</dc:creator>
  <cp:lastModifiedBy>Aristocles Caldas Jr</cp:lastModifiedBy>
  <cp:lastPrinted>2020-05-20T15:40:43Z</cp:lastPrinted>
  <dcterms:created xsi:type="dcterms:W3CDTF">2020-05-19T19:30:50Z</dcterms:created>
  <dcterms:modified xsi:type="dcterms:W3CDTF">2020-08-21T20:30:29Z</dcterms:modified>
</cp:coreProperties>
</file>