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Arquivos da UFF\CPL\Licitação\Pregão\2021\PE 84-2021 Reforma SAI-PROAES\PE 84-2021 Reforma SAI-PROAES\"/>
    </mc:Choice>
  </mc:AlternateContent>
  <xr:revisionPtr revIDLastSave="0" documentId="13_ncr:1_{332A7D4D-B640-481E-976F-B7E121C152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rçamento" sheetId="2" r:id="rId1"/>
    <sheet name="Cronograma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s">#N/A</definedName>
    <definedName name="_01" localSheetId="1">#REF!</definedName>
    <definedName name="_01">#REF!</definedName>
    <definedName name="_01_4" localSheetId="1">#REF!</definedName>
    <definedName name="_01_4">#REF!</definedName>
    <definedName name="_10Excel_BuiltIn_Print_Area_1_1_1" localSheetId="1">#REF!</definedName>
    <definedName name="_10Excel_BuiltIn_Print_Area_1_1_1">#REF!</definedName>
    <definedName name="_11Excel_BuiltIn_Print_Area_1_1_1_1">#REF!</definedName>
    <definedName name="_12Excel_BuiltIn_Print_Area_1_1_1_1_1">#REF!</definedName>
    <definedName name="_13Excel_BuiltIn_Print_Area_5_1">#REF!</definedName>
    <definedName name="_14Excel_BuiltIn_Print_Area_5_1_1">"$#REF!.$A$1:$F$49"</definedName>
    <definedName name="_15Excel_BuiltIn_Print_Area_7_1" localSheetId="1">#REF!</definedName>
    <definedName name="_15Excel_BuiltIn_Print_Area_7_1">#REF!</definedName>
    <definedName name="_16ILUM_4_1">"$#REF!.$#REF!$#REF!"</definedName>
    <definedName name="_17INTE_4_1">"$#REF!.$#REF!$#REF!"</definedName>
    <definedName name="_18PARA_4_1">"$#REF!.$#REF!$#REF!"</definedName>
    <definedName name="_1CABO_4_1">"$#REF!.$#REF!$#REF!"</definedName>
    <definedName name="_2CAIX_4_1">"$#REF!.$#REF!$#REF!"</definedName>
    <definedName name="_3CDT_4_1">"$#REF!.$#REF!$#REF!"</definedName>
    <definedName name="_4COND_4_1">"$#REF!.$#REF!$#REF!"</definedName>
    <definedName name="_5CONE_4_1">"$#REF!.$#REF!$#REF!"</definedName>
    <definedName name="_6DIVE_4_1">"$#REF!.$#REF!$#REF!"</definedName>
    <definedName name="_7EQUI_4_1">"$#REF!.$#REF!$#REF!"</definedName>
    <definedName name="_8Excel_BuiltIn_Print_Area_1" localSheetId="1">#REF!</definedName>
    <definedName name="_8Excel_BuiltIn_Print_Area_1">#REF!</definedName>
    <definedName name="_9Excel_BuiltIn_Print_Area_1_1" localSheetId="1">#REF!</definedName>
    <definedName name="_9Excel_BuiltIn_Print_Area_1_1">#REF!</definedName>
    <definedName name="_A99990" localSheetId="1">'[1]Climatização Prédio DECEA'!#REF!</definedName>
    <definedName name="_A99990">'[1]Climatização Prédio DECEA'!#REF!</definedName>
    <definedName name="_A99999" localSheetId="1">'[1]Climatização Prédio DECEA'!#REF!</definedName>
    <definedName name="_A99999">'[1]Climatização Prédio DECEA'!#REF!</definedName>
    <definedName name="_s" localSheetId="1">#REF!</definedName>
    <definedName name="_s">#REF!</definedName>
    <definedName name="Á1" localSheetId="1">#REF!</definedName>
    <definedName name="Á1">#REF!</definedName>
    <definedName name="AAAA" localSheetId="1">#REF!</definedName>
    <definedName name="AAAA">#REF!</definedName>
    <definedName name="ACRES">#REF!</definedName>
    <definedName name="ACRES_4">#REF!</definedName>
    <definedName name="_xlnm.Print_Area" localSheetId="1">Cronograma!$A$1:$G$52</definedName>
    <definedName name="_xlnm.Print_Area" localSheetId="0">Orçamento!$A$1:$N$218</definedName>
    <definedName name="_xlnm.Print_Area">#REF!</definedName>
    <definedName name="Área_impressão_IM" localSheetId="1">#REF!</definedName>
    <definedName name="Área_impressão_IM">#REF!</definedName>
    <definedName name="Área_impressão_IM_1" localSheetId="1">#REF!</definedName>
    <definedName name="Área_impressão_IM_1">#REF!</definedName>
    <definedName name="Área_impressão_IM_1_4" localSheetId="1">'[2]ICEA - SJC'!#REF!</definedName>
    <definedName name="Área_impressão_IM_1_4">'[2]ICEA - SJC'!#REF!</definedName>
    <definedName name="Área_impressão_IM_4" localSheetId="1">#REF!</definedName>
    <definedName name="Área_impressão_IM_4">#REF!</definedName>
    <definedName name="arredondamento" localSheetId="1">#REF!</definedName>
    <definedName name="arredondamento">#REF!</definedName>
    <definedName name="BBBB" localSheetId="1">#REF!</definedName>
    <definedName name="BBBB">#REF!</definedName>
    <definedName name="bdi">#REF!</definedName>
    <definedName name="BuiltIn_AutoFilter___1">#REF!</definedName>
    <definedName name="CABO">"PQ.$#REF!$#REF!"</definedName>
    <definedName name="CABO_2" localSheetId="1">#REF!</definedName>
    <definedName name="CABO_2">#REF!</definedName>
    <definedName name="CABO_3">"$#REF!.$#REF!$#REF!"</definedName>
    <definedName name="CABO_4">"$#REF!.$#REF!$#REF!"</definedName>
    <definedName name="CABO_4_1">"$#REF!.$#REF!$#REF!"</definedName>
    <definedName name="CABO_5">"$#REF!.$#REF!$#REF!"</definedName>
    <definedName name="CABO_6">"$#REF!.$#REF!$#REF!"</definedName>
    <definedName name="CAIX">"PQ.$#REF!$#REF!"</definedName>
    <definedName name="CAIX_2" localSheetId="1">#REF!</definedName>
    <definedName name="CAIX_2">#REF!</definedName>
    <definedName name="CAIX_3">"$#REF!.$#REF!$#REF!"</definedName>
    <definedName name="CAIX_4">"$#REF!.$#REF!$#REF!"</definedName>
    <definedName name="CAIX_4_1">"$#REF!.$#REF!$#REF!"</definedName>
    <definedName name="CAIX_5">"$#REF!.$#REF!$#REF!"</definedName>
    <definedName name="CAIX_6">"$#REF!.$#REF!$#REF!"</definedName>
    <definedName name="ccc" localSheetId="1">'[3]Parte Externa'!#REF!</definedName>
    <definedName name="ccc">'[3]Parte Externa'!#REF!</definedName>
    <definedName name="CDT">"PQ.$#REF!$#REF!"</definedName>
    <definedName name="CDT_2" localSheetId="1">#REF!</definedName>
    <definedName name="CDT_2">#REF!</definedName>
    <definedName name="CDT_3">"$#REF!.$#REF!$#REF!"</definedName>
    <definedName name="CDT_4">"$#REF!.$#REF!$#REF!"</definedName>
    <definedName name="CDT_4_1">"$#REF!.$#REF!$#REF!"</definedName>
    <definedName name="CDT_5">"$#REF!.$#REF!$#REF!"</definedName>
    <definedName name="CDT_6">"$#REF!.$#REF!$#REF!"</definedName>
    <definedName name="COND">"PQ.$#REF!$#REF!"</definedName>
    <definedName name="COND_2" localSheetId="1">#REF!</definedName>
    <definedName name="COND_2">#REF!</definedName>
    <definedName name="COND_3">"$#REF!.$#REF!$#REF!"</definedName>
    <definedName name="COND_4">"$#REF!.$#REF!$#REF!"</definedName>
    <definedName name="COND_4_1">"$#REF!.$#REF!$#REF!"</definedName>
    <definedName name="COND_5">"$#REF!.$#REF!$#REF!"</definedName>
    <definedName name="COND_6">"$#REF!.$#REF!$#REF!"</definedName>
    <definedName name="CONE">"PQ.$#REF!$#REF!"</definedName>
    <definedName name="CONE_2" localSheetId="1">#REF!</definedName>
    <definedName name="CONE_2">#REF!</definedName>
    <definedName name="CONE_3">"$#REF!.$#REF!$#REF!"</definedName>
    <definedName name="CONE_4">"$#REF!.$#REF!$#REF!"</definedName>
    <definedName name="CONE_4_1">"$#REF!.$#REF!$#REF!"</definedName>
    <definedName name="CONE_5">"$#REF!.$#REF!$#REF!"</definedName>
    <definedName name="CONE_6">"$#REF!.$#REF!$#REF!"</definedName>
    <definedName name="_xlnm.Criteria" localSheetId="1">#REF!</definedName>
    <definedName name="_xlnm.Criteria">#REF!</definedName>
    <definedName name="dddd" localSheetId="1">#REF!</definedName>
    <definedName name="dddd">#REF!</definedName>
    <definedName name="DDE_LINK4_5" localSheetId="1">'[4]CRONOGRAMA FISICO-FINANCEIRO'!#REF!</definedName>
    <definedName name="DDE_LINK4_5">'[4]CRONOGRAMA FISICO-FINANCEIRO'!#REF!</definedName>
    <definedName name="DDE_LINK41_5" localSheetId="1">'[4]CRONOGRAMA FISICO-FINANCEIRO'!#REF!</definedName>
    <definedName name="DDE_LINK41_5">'[4]CRONOGRAMA FISICO-FINANCEIRO'!#REF!</definedName>
    <definedName name="DIVE">"PQ.$#REF!$#REF!"</definedName>
    <definedName name="DIVE_2" localSheetId="1">#REF!</definedName>
    <definedName name="DIVE_2">#REF!</definedName>
    <definedName name="DIVE_3">"$#REF!.$#REF!$#REF!"</definedName>
    <definedName name="DIVE_4">"$#REF!.$#REF!$#REF!"</definedName>
    <definedName name="DIVE_4_1">"$#REF!.$#REF!$#REF!"</definedName>
    <definedName name="DIVE_5">"$#REF!.$#REF!$#REF!"</definedName>
    <definedName name="DIVE_6">"$#REF!.$#REF!$#REF!"</definedName>
    <definedName name="DPM_Eletricidade_Ltda." localSheetId="1">#REF!</definedName>
    <definedName name="DPM_Eletricidade_Ltda.">#REF!</definedName>
    <definedName name="EEEEE" localSheetId="1">'[5]ARQUITETURA - ANEXO A'!#REF!</definedName>
    <definedName name="EEEEE">'[5]ARQUITETURA - ANEXO A'!#REF!</definedName>
    <definedName name="EQUI">"PQ.$#REF!$#REF!"</definedName>
    <definedName name="EQUI_2" localSheetId="1">#REF!</definedName>
    <definedName name="EQUI_2">#REF!</definedName>
    <definedName name="EQUI_3">"$#REF!.$#REF!$#REF!"</definedName>
    <definedName name="EQUI_4">"$#REF!.$#REF!$#REF!"</definedName>
    <definedName name="EQUI_4_1">"$#REF!.$#REF!$#REF!"</definedName>
    <definedName name="EQUI_5">"$#REF!.$#REF!$#REF!"</definedName>
    <definedName name="EQUI_6">"$#REF!.$#REF!$#REF!"</definedName>
    <definedName name="Excel_BuiltIn__FilterDatabase_5" localSheetId="1">#REF!</definedName>
    <definedName name="Excel_BuiltIn__FilterDatabase_5">#REF!</definedName>
    <definedName name="Excel_BuiltIn_Print_Area" localSheetId="1">#REF!</definedName>
    <definedName name="Excel_BuiltIn_Print_Area">#REF!</definedName>
    <definedName name="Excel_BuiltIn_Print_Area_1" localSheetId="1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4">#REF!</definedName>
    <definedName name="Excel_BuiltIn_Print_Area_1_1_4">#REF!</definedName>
    <definedName name="Excel_BuiltIn_Print_Area_2">#REF!</definedName>
    <definedName name="Excel_BuiltIn_Print_Area_2_1">#REF!</definedName>
    <definedName name="Excel_BuiltIn_Print_Area_2_1_4">#REF!</definedName>
    <definedName name="Excel_BuiltIn_Print_Area_2_4">#REF!</definedName>
    <definedName name="Excel_BuiltIn_Print_Area_3">#REF!</definedName>
    <definedName name="Excel_BuiltIn_Print_Area_3_4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4">#REF!</definedName>
    <definedName name="Excel_BuiltIn_Print_Area_5">#REF!</definedName>
    <definedName name="Excel_BuiltIn_Print_Area_5_1">"$#REF!.$A$1:$F$49"</definedName>
    <definedName name="Excel_BuiltIn_Print_Area_5_4" localSheetId="1">#REF!</definedName>
    <definedName name="Excel_BuiltIn_Print_Area_5_4">#REF!</definedName>
    <definedName name="Excel_BuiltIn_Print_Area_6_1" localSheetId="1">#REF!</definedName>
    <definedName name="Excel_BuiltIn_Print_Area_6_1">#REF!</definedName>
    <definedName name="Excel_BuiltIn_Print_Area_7" localSheetId="1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Titles_1">"$'planilha união'.$#REF!$#REF!:$#REF!$#REF!"</definedName>
    <definedName name="Excel_BuiltIn_Print_Titles_1_1" localSheetId="1">#REF!</definedName>
    <definedName name="Excel_BuiltIn_Print_Titles_1_1">#REF!</definedName>
    <definedName name="Excel_BuiltIn_Print_Titles_1_1_2" localSheetId="1">'[6]URB E RED EXT SO SG'!#REF!</definedName>
    <definedName name="Excel_BuiltIn_Print_Titles_1_1_2">'[6]URB E RED EXT SO SG'!#REF!</definedName>
    <definedName name="Excel_BuiltIn_Print_Titles_1_1_4" localSheetId="1">'[7]Climatização Prédio CISCEA'!#REF!</definedName>
    <definedName name="Excel_BuiltIn_Print_Titles_1_1_4">'[7]Climatização Prédio CISCEA'!#REF!</definedName>
    <definedName name="Excel_BuiltIn_Print_Titles_1_4" localSheetId="1">'[2]ICEA - SJC'!#REF!</definedName>
    <definedName name="Excel_BuiltIn_Print_Titles_1_4">'[2]ICEA - SJC'!#REF!</definedName>
    <definedName name="Excel_BuiltIn_Print_Titles_2" localSheetId="1">#REF!</definedName>
    <definedName name="Excel_BuiltIn_Print_Titles_2">#REF!</definedName>
    <definedName name="Excel_BuiltIn_Print_Titles_2_1" localSheetId="1">#REF!</definedName>
    <definedName name="Excel_BuiltIn_Print_Titles_2_1">#REF!</definedName>
    <definedName name="Excel_BuiltIn_Print_Titles_2_4" localSheetId="1">#REF!</definedName>
    <definedName name="Excel_BuiltIn_Print_Titles_2_4">#REF!</definedName>
    <definedName name="Excel_BuiltIn_Print_Titles_3">#REF!</definedName>
    <definedName name="Excel_BuiltIn_Print_Titles_3_1">#REF!</definedName>
    <definedName name="Excel_BuiltIn_Print_Titles_3_4">#REF!</definedName>
    <definedName name="Excel_BuiltIn_Print_Titles_4">#REF!</definedName>
    <definedName name="Excel_BuiltIn_Print_Titles_4_1">#REF!</definedName>
    <definedName name="Excel_BuiltIn_Print_Titles_4_4">#REF!</definedName>
    <definedName name="Excel_BuiltIn_Print_Titles_5">#REF!</definedName>
    <definedName name="Excel_BuiltIn_Print_Titles_5_1">#REF!</definedName>
    <definedName name="Excel_BuiltIn_Print_Titles_5_4">#REF!</definedName>
    <definedName name="ILUM">"PQ.$#REF!$#REF!"</definedName>
    <definedName name="ILUM_2" localSheetId="1">#REF!</definedName>
    <definedName name="ILUM_2">#REF!</definedName>
    <definedName name="ILUM_3">"$#REF!.$#REF!$#REF!"</definedName>
    <definedName name="ILUM_4">"$#REF!.$#REF!$#REF!"</definedName>
    <definedName name="ILUM_4_1">"$#REF!.$#REF!$#REF!"</definedName>
    <definedName name="ILUM_5">"$#REF!.$#REF!$#REF!"</definedName>
    <definedName name="ILUM_6">"$#REF!.$#REF!$#REF!"</definedName>
    <definedName name="INTE">"PQ.$#REF!$#REF!"</definedName>
    <definedName name="INTE_2" localSheetId="1">#REF!</definedName>
    <definedName name="INTE_2">#REF!</definedName>
    <definedName name="INTE_3">"$#REF!.$#REF!$#REF!"</definedName>
    <definedName name="INTE_4">"$#REF!.$#REF!$#REF!"</definedName>
    <definedName name="INTE_4_1">"$#REF!.$#REF!$#REF!"</definedName>
    <definedName name="INTE_5">"$#REF!.$#REF!$#REF!"</definedName>
    <definedName name="INTE_6">"$#REF!.$#REF!$#REF!"</definedName>
    <definedName name="mobilização" localSheetId="1">'[2]ICEA - SJC'!#REF!</definedName>
    <definedName name="mobilização">'[2]ICEA - SJC'!#REF!</definedName>
    <definedName name="NOME_DO_ARQUIVO" localSheetId="1">#REF!</definedName>
    <definedName name="NOME_DO_ARQUIVO">#REF!</definedName>
    <definedName name="NOME_DO_ARQUIVO_2" localSheetId="1">#REF!</definedName>
    <definedName name="NOME_DO_ARQUIVO_2">#REF!</definedName>
    <definedName name="NOME_DO_ARQUIVO_3" localSheetId="1">#REF!</definedName>
    <definedName name="NOME_DO_ARQUIVO_3">#REF!</definedName>
    <definedName name="NOME_DO_ARQUIVO_4">#REF!</definedName>
    <definedName name="NOME_DO_ARQUIVO_9" localSheetId="1">[8]CAPA!#REF!</definedName>
    <definedName name="NOME_DO_ARQUIVO_9">[8]CAPA!#REF!</definedName>
    <definedName name="PARA">"PQ.$#REF!$#REF!"</definedName>
    <definedName name="PARA_2" localSheetId="1">#REF!</definedName>
    <definedName name="PARA_2">#REF!</definedName>
    <definedName name="PARA_3">"$#REF!.$#REF!$#REF!"</definedName>
    <definedName name="PARA_4">"$#REF!.$#REF!$#REF!"</definedName>
    <definedName name="PARA_4_1">"$#REF!.$#REF!$#REF!"</definedName>
    <definedName name="PARA_5">"$#REF!.$#REF!$#REF!"</definedName>
    <definedName name="PARA_6">"$#REF!.$#REF!$#REF!"</definedName>
    <definedName name="Plan2" localSheetId="1">#REF!</definedName>
    <definedName name="Plan2">#REF!</definedName>
    <definedName name="PRAIO" localSheetId="1">#REF!</definedName>
    <definedName name="PRAIO">#REF!</definedName>
    <definedName name="PRAIO_4" localSheetId="1">#REF!</definedName>
    <definedName name="PRAIO_4">#REF!</definedName>
    <definedName name="Print_Area_MI">#REF!</definedName>
    <definedName name="Print_Area_MI___0">"$#REF!.$A$1:$G$64"</definedName>
    <definedName name="_xlnm.Print_Titles" localSheetId="1">Cronograma!$1:$9</definedName>
    <definedName name="_xlnm.Print_Titles" localSheetId="0">Orçamento!$6:$10</definedName>
    <definedName name="Títulos_impressão_IM" localSheetId="1">#REF!</definedName>
    <definedName name="Títulos_impressão_IM">#REF!</definedName>
    <definedName name="Títulos_impressão_IM_1" localSheetId="1">#REF!</definedName>
    <definedName name="Títulos_impressão_IM_1">#REF!</definedName>
    <definedName name="Títulos_impressão_IM_1_4" localSheetId="1">'[2]ICEA - SJC'!#REF!</definedName>
    <definedName name="Títulos_impressão_IM_1_4">'[2]ICEA - SJC'!#REF!</definedName>
    <definedName name="Títulos_impressão_IM_4" localSheetId="1">#REF!</definedName>
    <definedName name="Títulos_impressão_IM_4">#REF!</definedName>
    <definedName name="TOTAL" localSheetId="1">#REF!</definedName>
    <definedName name="TOT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4" l="1"/>
  <c r="G36" i="4"/>
  <c r="G34" i="4"/>
  <c r="G30" i="4"/>
  <c r="G28" i="4"/>
  <c r="G26" i="4"/>
  <c r="G24" i="4"/>
  <c r="G22" i="4"/>
  <c r="G20" i="4"/>
  <c r="G18" i="4"/>
  <c r="G16" i="4"/>
  <c r="G14" i="4"/>
  <c r="J207" i="2"/>
  <c r="I207" i="2"/>
  <c r="J206" i="2"/>
  <c r="I206" i="2"/>
  <c r="J205" i="2"/>
  <c r="I205" i="2"/>
  <c r="J204" i="2"/>
  <c r="I204" i="2"/>
  <c r="J203" i="2"/>
  <c r="I203" i="2"/>
  <c r="J202" i="2"/>
  <c r="I202" i="2"/>
  <c r="J201" i="2"/>
  <c r="I201" i="2"/>
  <c r="J200" i="2"/>
  <c r="I200" i="2"/>
  <c r="J199" i="2"/>
  <c r="I199" i="2"/>
  <c r="J197" i="2"/>
  <c r="I197" i="2"/>
  <c r="J195" i="2"/>
  <c r="I195" i="2"/>
  <c r="J193" i="2"/>
  <c r="I193" i="2"/>
  <c r="J192" i="2"/>
  <c r="K192" i="2" s="1"/>
  <c r="L192" i="2" s="1"/>
  <c r="I192" i="2"/>
  <c r="J191" i="2"/>
  <c r="K191" i="2" s="1"/>
  <c r="L191" i="2" s="1"/>
  <c r="I191" i="2"/>
  <c r="J190" i="2"/>
  <c r="K190" i="2" s="1"/>
  <c r="L190" i="2" s="1"/>
  <c r="I190" i="2"/>
  <c r="J188" i="2"/>
  <c r="I188" i="2"/>
  <c r="J187" i="2"/>
  <c r="I187" i="2"/>
  <c r="J186" i="2"/>
  <c r="I186" i="2"/>
  <c r="J185" i="2"/>
  <c r="I185" i="2"/>
  <c r="J184" i="2"/>
  <c r="I184" i="2"/>
  <c r="J183" i="2"/>
  <c r="I183" i="2"/>
  <c r="J182" i="2"/>
  <c r="I182" i="2"/>
  <c r="J181" i="2"/>
  <c r="I181" i="2"/>
  <c r="J180" i="2"/>
  <c r="I180" i="2"/>
  <c r="J179" i="2"/>
  <c r="I179" i="2"/>
  <c r="J178" i="2"/>
  <c r="I178" i="2"/>
  <c r="J176" i="2"/>
  <c r="I176" i="2"/>
  <c r="J175" i="2"/>
  <c r="K175" i="2" s="1"/>
  <c r="L175" i="2" s="1"/>
  <c r="I175" i="2"/>
  <c r="J174" i="2"/>
  <c r="K174" i="2" s="1"/>
  <c r="L174" i="2" s="1"/>
  <c r="I174" i="2"/>
  <c r="J173" i="2"/>
  <c r="K173" i="2" s="1"/>
  <c r="L173" i="2" s="1"/>
  <c r="I173" i="2"/>
  <c r="J172" i="2"/>
  <c r="K172" i="2" s="1"/>
  <c r="L172" i="2" s="1"/>
  <c r="I172" i="2"/>
  <c r="J170" i="2"/>
  <c r="I170" i="2"/>
  <c r="J169" i="2"/>
  <c r="I169" i="2"/>
  <c r="J167" i="2"/>
  <c r="K167" i="2" s="1"/>
  <c r="L167" i="2" s="1"/>
  <c r="I167" i="2"/>
  <c r="J166" i="2"/>
  <c r="K166" i="2" s="1"/>
  <c r="L166" i="2" s="1"/>
  <c r="I166" i="2"/>
  <c r="J165" i="2"/>
  <c r="K165" i="2" s="1"/>
  <c r="L165" i="2" s="1"/>
  <c r="I165" i="2"/>
  <c r="J164" i="2"/>
  <c r="K164" i="2" s="1"/>
  <c r="L164" i="2" s="1"/>
  <c r="I164" i="2"/>
  <c r="J162" i="2"/>
  <c r="I162" i="2"/>
  <c r="J161" i="2"/>
  <c r="I161" i="2"/>
  <c r="J160" i="2"/>
  <c r="I160" i="2"/>
  <c r="J159" i="2"/>
  <c r="I159" i="2"/>
  <c r="J158" i="2"/>
  <c r="I158" i="2"/>
  <c r="J157" i="2"/>
  <c r="I157" i="2"/>
  <c r="J156" i="2"/>
  <c r="I156" i="2"/>
  <c r="J155" i="2"/>
  <c r="I155" i="2"/>
  <c r="J154" i="2"/>
  <c r="I154" i="2"/>
  <c r="J153" i="2"/>
  <c r="I153" i="2"/>
  <c r="J152" i="2"/>
  <c r="I152" i="2"/>
  <c r="J151" i="2"/>
  <c r="I151" i="2"/>
  <c r="J150" i="2"/>
  <c r="I150" i="2"/>
  <c r="J149" i="2"/>
  <c r="I149" i="2"/>
  <c r="J148" i="2"/>
  <c r="I148" i="2"/>
  <c r="J147" i="2"/>
  <c r="I147" i="2"/>
  <c r="J146" i="2"/>
  <c r="I146" i="2"/>
  <c r="J145" i="2"/>
  <c r="I145" i="2"/>
  <c r="J144" i="2"/>
  <c r="I144" i="2"/>
  <c r="J143" i="2"/>
  <c r="I143" i="2"/>
  <c r="J142" i="2"/>
  <c r="I142" i="2"/>
  <c r="J141" i="2"/>
  <c r="I141" i="2"/>
  <c r="J140" i="2"/>
  <c r="I140" i="2"/>
  <c r="J139" i="2"/>
  <c r="I139" i="2"/>
  <c r="J138" i="2"/>
  <c r="I138" i="2"/>
  <c r="J136" i="2"/>
  <c r="K136" i="2" s="1"/>
  <c r="L136" i="2" s="1"/>
  <c r="I136" i="2"/>
  <c r="J135" i="2"/>
  <c r="K135" i="2" s="1"/>
  <c r="L135" i="2" s="1"/>
  <c r="I135" i="2"/>
  <c r="J134" i="2"/>
  <c r="K134" i="2" s="1"/>
  <c r="L134" i="2" s="1"/>
  <c r="I134" i="2"/>
  <c r="J133" i="2"/>
  <c r="K133" i="2" s="1"/>
  <c r="L133" i="2" s="1"/>
  <c r="I133" i="2"/>
  <c r="J132" i="2"/>
  <c r="K132" i="2" s="1"/>
  <c r="L132" i="2" s="1"/>
  <c r="I132" i="2"/>
  <c r="J131" i="2"/>
  <c r="K131" i="2" s="1"/>
  <c r="L131" i="2" s="1"/>
  <c r="I131" i="2"/>
  <c r="J130" i="2"/>
  <c r="K130" i="2" s="1"/>
  <c r="L130" i="2" s="1"/>
  <c r="I130" i="2"/>
  <c r="J129" i="2"/>
  <c r="K129" i="2" s="1"/>
  <c r="L129" i="2" s="1"/>
  <c r="I129" i="2"/>
  <c r="J128" i="2"/>
  <c r="K128" i="2" s="1"/>
  <c r="L128" i="2" s="1"/>
  <c r="I128" i="2"/>
  <c r="J127" i="2"/>
  <c r="K127" i="2" s="1"/>
  <c r="L127" i="2" s="1"/>
  <c r="I127" i="2"/>
  <c r="J126" i="2"/>
  <c r="K126" i="2" s="1"/>
  <c r="L126" i="2" s="1"/>
  <c r="I126" i="2"/>
  <c r="J125" i="2"/>
  <c r="K125" i="2" s="1"/>
  <c r="L125" i="2" s="1"/>
  <c r="I125" i="2"/>
  <c r="J124" i="2"/>
  <c r="K124" i="2" s="1"/>
  <c r="L124" i="2" s="1"/>
  <c r="I124" i="2"/>
  <c r="J123" i="2"/>
  <c r="K123" i="2" s="1"/>
  <c r="L123" i="2" s="1"/>
  <c r="I123" i="2"/>
  <c r="J122" i="2"/>
  <c r="K122" i="2" s="1"/>
  <c r="L122" i="2" s="1"/>
  <c r="I122" i="2"/>
  <c r="J121" i="2"/>
  <c r="K121" i="2" s="1"/>
  <c r="L121" i="2" s="1"/>
  <c r="I121" i="2"/>
  <c r="J120" i="2"/>
  <c r="K120" i="2" s="1"/>
  <c r="L120" i="2" s="1"/>
  <c r="I120" i="2"/>
  <c r="J119" i="2"/>
  <c r="K119" i="2" s="1"/>
  <c r="L119" i="2" s="1"/>
  <c r="I119" i="2"/>
  <c r="J118" i="2"/>
  <c r="K118" i="2" s="1"/>
  <c r="L118" i="2" s="1"/>
  <c r="I118" i="2"/>
  <c r="J117" i="2"/>
  <c r="K117" i="2" s="1"/>
  <c r="L117" i="2" s="1"/>
  <c r="I117" i="2"/>
  <c r="J116" i="2"/>
  <c r="K116" i="2" s="1"/>
  <c r="L116" i="2" s="1"/>
  <c r="I116" i="2"/>
  <c r="J115" i="2"/>
  <c r="K115" i="2" s="1"/>
  <c r="L115" i="2" s="1"/>
  <c r="I115" i="2"/>
  <c r="J114" i="2"/>
  <c r="K114" i="2" s="1"/>
  <c r="L114" i="2" s="1"/>
  <c r="I114" i="2"/>
  <c r="J113" i="2"/>
  <c r="K113" i="2" s="1"/>
  <c r="L113" i="2" s="1"/>
  <c r="I113" i="2"/>
  <c r="J112" i="2"/>
  <c r="K112" i="2" s="1"/>
  <c r="L112" i="2" s="1"/>
  <c r="I112" i="2"/>
  <c r="J111" i="2"/>
  <c r="K111" i="2" s="1"/>
  <c r="L111" i="2" s="1"/>
  <c r="I111" i="2"/>
  <c r="J110" i="2"/>
  <c r="K110" i="2" s="1"/>
  <c r="L110" i="2" s="1"/>
  <c r="I110" i="2"/>
  <c r="J109" i="2"/>
  <c r="K109" i="2" s="1"/>
  <c r="L109" i="2" s="1"/>
  <c r="I109" i="2"/>
  <c r="J108" i="2"/>
  <c r="K108" i="2" s="1"/>
  <c r="L108" i="2" s="1"/>
  <c r="I108" i="2"/>
  <c r="J107" i="2"/>
  <c r="K107" i="2" s="1"/>
  <c r="L107" i="2" s="1"/>
  <c r="I107" i="2"/>
  <c r="J106" i="2"/>
  <c r="K106" i="2" s="1"/>
  <c r="L106" i="2" s="1"/>
  <c r="I106" i="2"/>
  <c r="J105" i="2"/>
  <c r="K105" i="2" s="1"/>
  <c r="L105" i="2" s="1"/>
  <c r="I105" i="2"/>
  <c r="J104" i="2"/>
  <c r="K104" i="2" s="1"/>
  <c r="L104" i="2" s="1"/>
  <c r="I104" i="2"/>
  <c r="J103" i="2"/>
  <c r="K103" i="2" s="1"/>
  <c r="L103" i="2" s="1"/>
  <c r="I103" i="2"/>
  <c r="J102" i="2"/>
  <c r="K102" i="2" s="1"/>
  <c r="L102" i="2" s="1"/>
  <c r="I102" i="2"/>
  <c r="J101" i="2"/>
  <c r="K101" i="2" s="1"/>
  <c r="L101" i="2" s="1"/>
  <c r="I101" i="2"/>
  <c r="J100" i="2"/>
  <c r="K100" i="2" s="1"/>
  <c r="L100" i="2" s="1"/>
  <c r="I100" i="2"/>
  <c r="J99" i="2"/>
  <c r="K99" i="2" s="1"/>
  <c r="L99" i="2" s="1"/>
  <c r="I99" i="2"/>
  <c r="J98" i="2"/>
  <c r="K98" i="2" s="1"/>
  <c r="L98" i="2" s="1"/>
  <c r="I98" i="2"/>
  <c r="J97" i="2"/>
  <c r="K97" i="2" s="1"/>
  <c r="L97" i="2" s="1"/>
  <c r="I97" i="2"/>
  <c r="J96" i="2"/>
  <c r="K96" i="2" s="1"/>
  <c r="L96" i="2" s="1"/>
  <c r="I96" i="2"/>
  <c r="J95" i="2"/>
  <c r="K95" i="2" s="1"/>
  <c r="L95" i="2" s="1"/>
  <c r="I95" i="2"/>
  <c r="J94" i="2"/>
  <c r="K94" i="2" s="1"/>
  <c r="L94" i="2" s="1"/>
  <c r="I94" i="2"/>
  <c r="J93" i="2"/>
  <c r="K93" i="2" s="1"/>
  <c r="L93" i="2" s="1"/>
  <c r="I93" i="2"/>
  <c r="J92" i="2"/>
  <c r="K92" i="2" s="1"/>
  <c r="L92" i="2" s="1"/>
  <c r="I92" i="2"/>
  <c r="J91" i="2"/>
  <c r="K91" i="2" s="1"/>
  <c r="L91" i="2" s="1"/>
  <c r="I91" i="2"/>
  <c r="J90" i="2"/>
  <c r="K90" i="2" s="1"/>
  <c r="L90" i="2" s="1"/>
  <c r="I90" i="2"/>
  <c r="J89" i="2"/>
  <c r="K89" i="2" s="1"/>
  <c r="L89" i="2" s="1"/>
  <c r="I89" i="2"/>
  <c r="J88" i="2"/>
  <c r="K88" i="2" s="1"/>
  <c r="L88" i="2" s="1"/>
  <c r="I88" i="2"/>
  <c r="J87" i="2"/>
  <c r="K87" i="2" s="1"/>
  <c r="L87" i="2" s="1"/>
  <c r="I87" i="2"/>
  <c r="J86" i="2"/>
  <c r="K86" i="2" s="1"/>
  <c r="L86" i="2" s="1"/>
  <c r="I86" i="2"/>
  <c r="J85" i="2"/>
  <c r="K85" i="2" s="1"/>
  <c r="L85" i="2" s="1"/>
  <c r="I85" i="2"/>
  <c r="J84" i="2"/>
  <c r="K84" i="2" s="1"/>
  <c r="L84" i="2" s="1"/>
  <c r="I84" i="2"/>
  <c r="J82" i="2"/>
  <c r="I82" i="2"/>
  <c r="J81" i="2"/>
  <c r="I81" i="2"/>
  <c r="J80" i="2"/>
  <c r="I80" i="2"/>
  <c r="J79" i="2"/>
  <c r="I79" i="2"/>
  <c r="J78" i="2"/>
  <c r="I78" i="2"/>
  <c r="J77" i="2"/>
  <c r="I77" i="2"/>
  <c r="J76" i="2"/>
  <c r="I76" i="2"/>
  <c r="J75" i="2"/>
  <c r="I75" i="2"/>
  <c r="J74" i="2"/>
  <c r="I74" i="2"/>
  <c r="J73" i="2"/>
  <c r="I73" i="2"/>
  <c r="J72" i="2"/>
  <c r="I72" i="2"/>
  <c r="J71" i="2"/>
  <c r="I71" i="2"/>
  <c r="J70" i="2"/>
  <c r="I70" i="2"/>
  <c r="J69" i="2"/>
  <c r="I69" i="2"/>
  <c r="J68" i="2"/>
  <c r="I68" i="2"/>
  <c r="J66" i="2"/>
  <c r="K66" i="2" s="1"/>
  <c r="L66" i="2" s="1"/>
  <c r="I66" i="2"/>
  <c r="J65" i="2"/>
  <c r="K65" i="2" s="1"/>
  <c r="L65" i="2" s="1"/>
  <c r="I65" i="2"/>
  <c r="J64" i="2"/>
  <c r="K64" i="2" s="1"/>
  <c r="L64" i="2" s="1"/>
  <c r="I64" i="2"/>
  <c r="J63" i="2"/>
  <c r="K63" i="2" s="1"/>
  <c r="L63" i="2" s="1"/>
  <c r="I63" i="2"/>
  <c r="J62" i="2"/>
  <c r="K62" i="2" s="1"/>
  <c r="L62" i="2" s="1"/>
  <c r="I62" i="2"/>
  <c r="J61" i="2"/>
  <c r="K61" i="2" s="1"/>
  <c r="L61" i="2" s="1"/>
  <c r="I61" i="2"/>
  <c r="J60" i="2"/>
  <c r="K60" i="2" s="1"/>
  <c r="L60" i="2" s="1"/>
  <c r="I60" i="2"/>
  <c r="J59" i="2"/>
  <c r="K59" i="2" s="1"/>
  <c r="L59" i="2" s="1"/>
  <c r="I59" i="2"/>
  <c r="J58" i="2"/>
  <c r="K58" i="2" s="1"/>
  <c r="L58" i="2" s="1"/>
  <c r="I58" i="2"/>
  <c r="J57" i="2"/>
  <c r="K57" i="2" s="1"/>
  <c r="L57" i="2" s="1"/>
  <c r="I57" i="2"/>
  <c r="J56" i="2"/>
  <c r="K56" i="2" s="1"/>
  <c r="L56" i="2" s="1"/>
  <c r="I56" i="2"/>
  <c r="J55" i="2"/>
  <c r="K55" i="2" s="1"/>
  <c r="L55" i="2" s="1"/>
  <c r="I55" i="2"/>
  <c r="J53" i="2"/>
  <c r="K53" i="2" s="1"/>
  <c r="L53" i="2" s="1"/>
  <c r="I53" i="2"/>
  <c r="J52" i="2"/>
  <c r="K52" i="2" s="1"/>
  <c r="L52" i="2" s="1"/>
  <c r="I52" i="2"/>
  <c r="J51" i="2"/>
  <c r="K51" i="2" s="1"/>
  <c r="L51" i="2" s="1"/>
  <c r="I51" i="2"/>
  <c r="J48" i="2"/>
  <c r="I48" i="2"/>
  <c r="J47" i="2"/>
  <c r="I47" i="2"/>
  <c r="J45" i="2"/>
  <c r="K45" i="2" s="1"/>
  <c r="L45" i="2" s="1"/>
  <c r="I45" i="2"/>
  <c r="J44" i="2"/>
  <c r="K44" i="2" s="1"/>
  <c r="L44" i="2" s="1"/>
  <c r="I44" i="2"/>
  <c r="J43" i="2"/>
  <c r="K43" i="2" s="1"/>
  <c r="L43" i="2" s="1"/>
  <c r="I43" i="2"/>
  <c r="J42" i="2"/>
  <c r="K42" i="2" s="1"/>
  <c r="L42" i="2" s="1"/>
  <c r="I42" i="2"/>
  <c r="J41" i="2"/>
  <c r="K41" i="2" s="1"/>
  <c r="L41" i="2" s="1"/>
  <c r="I41" i="2"/>
  <c r="J40" i="2"/>
  <c r="K40" i="2" s="1"/>
  <c r="L40" i="2" s="1"/>
  <c r="I40" i="2"/>
  <c r="J39" i="2"/>
  <c r="K39" i="2" s="1"/>
  <c r="L39" i="2" s="1"/>
  <c r="I39" i="2"/>
  <c r="J38" i="2"/>
  <c r="K38" i="2" s="1"/>
  <c r="L38" i="2" s="1"/>
  <c r="I38" i="2"/>
  <c r="J36" i="2"/>
  <c r="I36" i="2"/>
  <c r="J34" i="2"/>
  <c r="I34" i="2"/>
  <c r="J32" i="2"/>
  <c r="K32" i="2" s="1"/>
  <c r="L32" i="2" s="1"/>
  <c r="I32" i="2"/>
  <c r="J31" i="2"/>
  <c r="K31" i="2" s="1"/>
  <c r="L31" i="2" s="1"/>
  <c r="I31" i="2"/>
  <c r="J30" i="2"/>
  <c r="K30" i="2" s="1"/>
  <c r="L30" i="2" s="1"/>
  <c r="I30" i="2"/>
  <c r="J29" i="2"/>
  <c r="K29" i="2" s="1"/>
  <c r="L29" i="2" s="1"/>
  <c r="I29" i="2"/>
  <c r="J28" i="2"/>
  <c r="K28" i="2" s="1"/>
  <c r="L28" i="2" s="1"/>
  <c r="I28" i="2"/>
  <c r="J27" i="2"/>
  <c r="K27" i="2" s="1"/>
  <c r="L27" i="2" s="1"/>
  <c r="I27" i="2"/>
  <c r="J26" i="2"/>
  <c r="K26" i="2" s="1"/>
  <c r="L26" i="2" s="1"/>
  <c r="I26" i="2"/>
  <c r="J25" i="2"/>
  <c r="K25" i="2" s="1"/>
  <c r="L25" i="2" s="1"/>
  <c r="I25" i="2"/>
  <c r="J24" i="2"/>
  <c r="K24" i="2" s="1"/>
  <c r="L24" i="2" s="1"/>
  <c r="I24" i="2"/>
  <c r="J23" i="2"/>
  <c r="K23" i="2" s="1"/>
  <c r="L23" i="2" s="1"/>
  <c r="I23" i="2"/>
  <c r="J22" i="2"/>
  <c r="K22" i="2" s="1"/>
  <c r="L22" i="2" s="1"/>
  <c r="I22" i="2"/>
  <c r="J21" i="2"/>
  <c r="K21" i="2" s="1"/>
  <c r="L21" i="2" s="1"/>
  <c r="I21" i="2"/>
  <c r="J19" i="2"/>
  <c r="I19" i="2"/>
  <c r="J18" i="2"/>
  <c r="I18" i="2"/>
  <c r="J15" i="2"/>
  <c r="K15" i="2" s="1"/>
  <c r="L15" i="2" s="1"/>
  <c r="M14" i="2" s="1"/>
  <c r="N14" i="2" s="1"/>
  <c r="C12" i="4" s="1"/>
  <c r="F13" i="4" s="1"/>
  <c r="I15" i="2"/>
  <c r="J13" i="2"/>
  <c r="K13" i="2" s="1"/>
  <c r="L13" i="2" s="1"/>
  <c r="I13" i="2"/>
  <c r="G38" i="4"/>
  <c r="G32" i="4"/>
  <c r="G10" i="4"/>
  <c r="I12" i="2"/>
  <c r="K193" i="2" l="1"/>
  <c r="L193" i="2" s="1"/>
  <c r="M189" i="2" s="1"/>
  <c r="N189" i="2" s="1"/>
  <c r="C36" i="4" s="1"/>
  <c r="F37" i="4" s="1"/>
  <c r="K197" i="2"/>
  <c r="L197" i="2" s="1"/>
  <c r="M196" i="2" s="1"/>
  <c r="N196" i="2" s="1"/>
  <c r="C40" i="4" s="1"/>
  <c r="E41" i="4" s="1"/>
  <c r="G41" i="4" s="1"/>
  <c r="K34" i="2"/>
  <c r="L34" i="2" s="1"/>
  <c r="M33" i="2" s="1"/>
  <c r="K19" i="2"/>
  <c r="L19" i="2" s="1"/>
  <c r="K18" i="2"/>
  <c r="L18" i="2" s="1"/>
  <c r="M83" i="2"/>
  <c r="N83" i="2" s="1"/>
  <c r="C24" i="4" s="1"/>
  <c r="F25" i="4" s="1"/>
  <c r="M50" i="2"/>
  <c r="K69" i="2"/>
  <c r="L69" i="2" s="1"/>
  <c r="K71" i="2"/>
  <c r="L71" i="2" s="1"/>
  <c r="K73" i="2"/>
  <c r="L73" i="2" s="1"/>
  <c r="K75" i="2"/>
  <c r="L75" i="2" s="1"/>
  <c r="K77" i="2"/>
  <c r="L77" i="2" s="1"/>
  <c r="K79" i="2"/>
  <c r="L79" i="2" s="1"/>
  <c r="K81" i="2"/>
  <c r="L81" i="2" s="1"/>
  <c r="K200" i="2"/>
  <c r="L200" i="2" s="1"/>
  <c r="K202" i="2"/>
  <c r="L202" i="2" s="1"/>
  <c r="K204" i="2"/>
  <c r="L204" i="2" s="1"/>
  <c r="K206" i="2"/>
  <c r="L206" i="2" s="1"/>
  <c r="M163" i="2"/>
  <c r="N163" i="2" s="1"/>
  <c r="C28" i="4" s="1"/>
  <c r="F29" i="4" s="1"/>
  <c r="G29" i="4" s="1"/>
  <c r="M20" i="2"/>
  <c r="M54" i="2"/>
  <c r="M37" i="2"/>
  <c r="N37" i="2" s="1"/>
  <c r="C18" i="4" s="1"/>
  <c r="K47" i="2"/>
  <c r="L47" i="2" s="1"/>
  <c r="K139" i="2"/>
  <c r="L139" i="2" s="1"/>
  <c r="K141" i="2"/>
  <c r="L141" i="2" s="1"/>
  <c r="K143" i="2"/>
  <c r="L143" i="2" s="1"/>
  <c r="K145" i="2"/>
  <c r="L145" i="2" s="1"/>
  <c r="K147" i="2"/>
  <c r="L147" i="2" s="1"/>
  <c r="K149" i="2"/>
  <c r="L149" i="2" s="1"/>
  <c r="K151" i="2"/>
  <c r="L151" i="2" s="1"/>
  <c r="K153" i="2"/>
  <c r="L153" i="2" s="1"/>
  <c r="K155" i="2"/>
  <c r="L155" i="2" s="1"/>
  <c r="K157" i="2"/>
  <c r="L157" i="2" s="1"/>
  <c r="K159" i="2"/>
  <c r="L159" i="2" s="1"/>
  <c r="K161" i="2"/>
  <c r="L161" i="2" s="1"/>
  <c r="K169" i="2"/>
  <c r="L169" i="2" s="1"/>
  <c r="K176" i="2"/>
  <c r="L176" i="2" s="1"/>
  <c r="M171" i="2" s="1"/>
  <c r="N171" i="2" s="1"/>
  <c r="C32" i="4" s="1"/>
  <c r="K179" i="2"/>
  <c r="L179" i="2" s="1"/>
  <c r="K181" i="2"/>
  <c r="L181" i="2" s="1"/>
  <c r="K183" i="2"/>
  <c r="L183" i="2" s="1"/>
  <c r="K185" i="2"/>
  <c r="L185" i="2" s="1"/>
  <c r="K187" i="2"/>
  <c r="L187" i="2" s="1"/>
  <c r="K195" i="2"/>
  <c r="L195" i="2" s="1"/>
  <c r="M194" i="2" s="1"/>
  <c r="N194" i="2" s="1"/>
  <c r="C38" i="4" s="1"/>
  <c r="F39" i="4" s="1"/>
  <c r="K36" i="2"/>
  <c r="L36" i="2" s="1"/>
  <c r="M35" i="2" s="1"/>
  <c r="N35" i="2" s="1"/>
  <c r="C16" i="4" s="1"/>
  <c r="F17" i="4" s="1"/>
  <c r="G17" i="4" s="1"/>
  <c r="K68" i="2"/>
  <c r="L68" i="2" s="1"/>
  <c r="K70" i="2"/>
  <c r="L70" i="2" s="1"/>
  <c r="K72" i="2"/>
  <c r="L72" i="2" s="1"/>
  <c r="K74" i="2"/>
  <c r="L74" i="2" s="1"/>
  <c r="K76" i="2"/>
  <c r="L76" i="2" s="1"/>
  <c r="K78" i="2"/>
  <c r="L78" i="2" s="1"/>
  <c r="K80" i="2"/>
  <c r="L80" i="2" s="1"/>
  <c r="K82" i="2"/>
  <c r="L82" i="2" s="1"/>
  <c r="K199" i="2"/>
  <c r="L199" i="2" s="1"/>
  <c r="K201" i="2"/>
  <c r="L201" i="2" s="1"/>
  <c r="K203" i="2"/>
  <c r="L203" i="2" s="1"/>
  <c r="K205" i="2"/>
  <c r="L205" i="2" s="1"/>
  <c r="K207" i="2"/>
  <c r="L207" i="2" s="1"/>
  <c r="K48" i="2"/>
  <c r="L48" i="2" s="1"/>
  <c r="K138" i="2"/>
  <c r="L138" i="2" s="1"/>
  <c r="K140" i="2"/>
  <c r="L140" i="2" s="1"/>
  <c r="K142" i="2"/>
  <c r="L142" i="2" s="1"/>
  <c r="K144" i="2"/>
  <c r="L144" i="2" s="1"/>
  <c r="K146" i="2"/>
  <c r="L146" i="2" s="1"/>
  <c r="K148" i="2"/>
  <c r="L148" i="2" s="1"/>
  <c r="K150" i="2"/>
  <c r="L150" i="2" s="1"/>
  <c r="K152" i="2"/>
  <c r="L152" i="2" s="1"/>
  <c r="K154" i="2"/>
  <c r="L154" i="2" s="1"/>
  <c r="K156" i="2"/>
  <c r="L156" i="2" s="1"/>
  <c r="K158" i="2"/>
  <c r="L158" i="2" s="1"/>
  <c r="K160" i="2"/>
  <c r="L160" i="2" s="1"/>
  <c r="K162" i="2"/>
  <c r="L162" i="2" s="1"/>
  <c r="K170" i="2"/>
  <c r="L170" i="2" s="1"/>
  <c r="K178" i="2"/>
  <c r="L178" i="2" s="1"/>
  <c r="K180" i="2"/>
  <c r="L180" i="2" s="1"/>
  <c r="K182" i="2"/>
  <c r="L182" i="2" s="1"/>
  <c r="K184" i="2"/>
  <c r="L184" i="2" s="1"/>
  <c r="K186" i="2"/>
  <c r="L186" i="2" s="1"/>
  <c r="K188" i="2"/>
  <c r="L188" i="2" s="1"/>
  <c r="K12" i="2"/>
  <c r="L12" i="2" s="1"/>
  <c r="M11" i="2" s="1"/>
  <c r="E25" i="4" l="1"/>
  <c r="G25" i="4" s="1"/>
  <c r="E37" i="4"/>
  <c r="G37" i="4" s="1"/>
  <c r="M17" i="2"/>
  <c r="N16" i="2" s="1"/>
  <c r="C14" i="4" s="1"/>
  <c r="E15" i="4" s="1"/>
  <c r="G15" i="4" s="1"/>
  <c r="F33" i="4"/>
  <c r="E33" i="4"/>
  <c r="M168" i="2"/>
  <c r="N168" i="2" s="1"/>
  <c r="C30" i="4" s="1"/>
  <c r="F31" i="4" s="1"/>
  <c r="G31" i="4" s="1"/>
  <c r="E19" i="4"/>
  <c r="F19" i="4"/>
  <c r="M137" i="2"/>
  <c r="N137" i="2" s="1"/>
  <c r="C26" i="4" s="1"/>
  <c r="F27" i="4" s="1"/>
  <c r="G27" i="4" s="1"/>
  <c r="M46" i="2"/>
  <c r="N46" i="2" s="1"/>
  <c r="C20" i="4" s="1"/>
  <c r="F21" i="4" s="1"/>
  <c r="G21" i="4" s="1"/>
  <c r="M177" i="2"/>
  <c r="N177" i="2" s="1"/>
  <c r="C34" i="4" s="1"/>
  <c r="M198" i="2"/>
  <c r="N198" i="2" s="1"/>
  <c r="C42" i="4" s="1"/>
  <c r="F43" i="4" s="1"/>
  <c r="M67" i="2"/>
  <c r="N49" i="2" s="1"/>
  <c r="C22" i="4" s="1"/>
  <c r="N11" i="2"/>
  <c r="C10" i="4" s="1"/>
  <c r="G42" i="4"/>
  <c r="G19" i="4" l="1"/>
  <c r="F23" i="4"/>
  <c r="E23" i="4"/>
  <c r="E35" i="4"/>
  <c r="F35" i="4"/>
  <c r="F11" i="4"/>
  <c r="G43" i="4"/>
  <c r="G23" i="4" l="1"/>
  <c r="F45" i="4"/>
  <c r="G35" i="4"/>
  <c r="G11" i="4"/>
  <c r="G39" i="4"/>
  <c r="C44" i="4"/>
  <c r="N209" i="2"/>
  <c r="D42" i="4" l="1"/>
  <c r="D34" i="4"/>
  <c r="D26" i="4"/>
  <c r="D18" i="4"/>
  <c r="D36" i="4"/>
  <c r="D40" i="4"/>
  <c r="D32" i="4"/>
  <c r="D24" i="4"/>
  <c r="D16" i="4"/>
  <c r="D28" i="4"/>
  <c r="D38" i="4"/>
  <c r="D30" i="4"/>
  <c r="D22" i="4"/>
  <c r="D14" i="4"/>
  <c r="D20" i="4"/>
  <c r="F46" i="4"/>
  <c r="G33" i="4"/>
  <c r="D12" i="4"/>
  <c r="D10" i="4"/>
  <c r="D44" i="4" l="1"/>
  <c r="G12" i="4"/>
  <c r="E13" i="4" l="1"/>
  <c r="E45" i="4" s="1"/>
  <c r="E46" i="4" l="1"/>
  <c r="E48" i="4" s="1"/>
  <c r="F48" i="4" s="1"/>
  <c r="E47" i="4"/>
  <c r="F47" i="4" s="1"/>
  <c r="G13" i="4"/>
</calcChain>
</file>

<file path=xl/sharedStrings.xml><?xml version="1.0" encoding="utf-8"?>
<sst xmlns="http://schemas.openxmlformats.org/spreadsheetml/2006/main" count="992" uniqueCount="590">
  <si>
    <t>ITEM</t>
  </si>
  <si>
    <t>DESCRIÇÃO DO ITEM</t>
  </si>
  <si>
    <t>UNID.</t>
  </si>
  <si>
    <t>QUANT.</t>
  </si>
  <si>
    <t>Responsável Técnico pelo Orçamento:</t>
  </si>
  <si>
    <t>Local e data:</t>
  </si>
  <si>
    <t>OBSERVAÇÃO</t>
  </si>
  <si>
    <t>FONTE</t>
  </si>
  <si>
    <t>MÊS 1</t>
  </si>
  <si>
    <t>MÊS 2</t>
  </si>
  <si>
    <t>VALOR ESTIMADO UFF</t>
  </si>
  <si>
    <t>CÓDIGO</t>
  </si>
  <si>
    <t xml:space="preserve"> CUSTO UNITÁRIO</t>
  </si>
  <si>
    <t>BDI (%)</t>
  </si>
  <si>
    <t>DISCRIMINAÇÃO DO SERVIÇO</t>
  </si>
  <si>
    <t>VALOR (R$)</t>
  </si>
  <si>
    <t>%</t>
  </si>
  <si>
    <t>- A planilha deve ser assinada pelo responsável técnico pela sua confecção (Art. 14 Lei 5.194/66), identificado através de carimbo com número do CREA/CAU</t>
  </si>
  <si>
    <t>SERVIÇOS COMPLEMENTARES</t>
  </si>
  <si>
    <t>PERÍODO</t>
  </si>
  <si>
    <t>A planilha deve ser assinada pelo responsável técnico pela sua confecção (Art. 14 Lei 5.194/66), identificado através de carimbo com número do CREA e pelo representante legal da empresa, com carimbo do CNPJ.</t>
  </si>
  <si>
    <t xml:space="preserve">PLANILHA DE SERVIÇOS E CUSTOS ESTIMATIVOS </t>
  </si>
  <si>
    <t xml:space="preserve">% DESCONTO </t>
  </si>
  <si>
    <t>PROPOSTO PELA EMPRESA</t>
  </si>
  <si>
    <t>SUBITEM</t>
  </si>
  <si>
    <t>PREÇO (R$)</t>
  </si>
  <si>
    <t xml:space="preserve"> TOTAL   ITEM</t>
  </si>
  <si>
    <t>TOTAL DO GRUPO</t>
  </si>
  <si>
    <t>PERCENTUAL DE DESCONTO E VALOR TOTAL PARA A CONTRATAÇÃO</t>
  </si>
  <si>
    <t>(razão social da empresa licitante)</t>
  </si>
  <si>
    <t xml:space="preserve">(n.º do CNPJ) </t>
  </si>
  <si>
    <t>PROJETOS</t>
  </si>
  <si>
    <t>GERENCIAMENTO DE OBRAS / FISCALIZAÇÃO</t>
  </si>
  <si>
    <t>TOTAL DO ITEM</t>
  </si>
  <si>
    <t>Total do orçamento</t>
  </si>
  <si>
    <t>Total acumulado</t>
  </si>
  <si>
    <t>Percentual Acumulado</t>
  </si>
  <si>
    <t>1</t>
  </si>
  <si>
    <t>2</t>
  </si>
  <si>
    <t>3</t>
  </si>
  <si>
    <t>4</t>
  </si>
  <si>
    <t>INSTALAÇÕES ELÉTRICAS</t>
  </si>
  <si>
    <t>Total mensal executado</t>
  </si>
  <si>
    <t>Percentual mensal executado</t>
  </si>
  <si>
    <t>PLANILHA DE CRONOGRAMA FÍSICO E FINANCEIRO</t>
  </si>
  <si>
    <t xml:space="preserve"> PREÇO UNITÁRIO (com BDI)</t>
  </si>
  <si>
    <t xml:space="preserve"> UNITÁRIO (com BDI)</t>
  </si>
  <si>
    <t>ANEXO III-A DO EDITAL DE LICITAÇÃO POR PREGÃO ELETRÔNICO N.º 84/2021</t>
  </si>
  <si>
    <t>OBRA:  Reforma da Secretaria de Acessibilidade e Inclusão - SAI/PROAES - Sensibiliza UFF, localizada no térreo do Bloco A do Campus do Gragoatá/UFF</t>
  </si>
  <si>
    <t>Local: Rua Professor Marco Waldemar Freitas Reis, s/n.º, bairro São Domingos, Niterói - RJ</t>
  </si>
  <si>
    <t xml:space="preserve"> 1.1 </t>
  </si>
  <si>
    <t xml:space="preserve"> 000089 </t>
  </si>
  <si>
    <t>SBC</t>
  </si>
  <si>
    <t>PROJETO ""AS BUILT"" ARQUITETURA E INSTALAÇÕES</t>
  </si>
  <si>
    <t>m²</t>
  </si>
  <si>
    <t xml:space="preserve"> 1.2 </t>
  </si>
  <si>
    <t xml:space="preserve"> 007474 </t>
  </si>
  <si>
    <t>A R T TABELA A DO CREA ACIMA DE R$15.000,01</t>
  </si>
  <si>
    <t>UN</t>
  </si>
  <si>
    <t xml:space="preserve"> 2.1 </t>
  </si>
  <si>
    <t xml:space="preserve"> COMP SENSIBILIZA 016 </t>
  </si>
  <si>
    <t>Próprio</t>
  </si>
  <si>
    <t>ADMINISTRAÇÃO LOCAL</t>
  </si>
  <si>
    <t>SERVIÇOS PRELIMINARES</t>
  </si>
  <si>
    <t xml:space="preserve"> 3.1 </t>
  </si>
  <si>
    <t>CANTEIRO DE OBRAS</t>
  </si>
  <si>
    <t xml:space="preserve"> 3.1.1 </t>
  </si>
  <si>
    <t xml:space="preserve"> UFF-003-CAN-001 </t>
  </si>
  <si>
    <t>PLACA DE OBRA EM CHAPA DE ACO GALVANIZADO - FORNECIMENTO E INSTALAÇÃO</t>
  </si>
  <si>
    <t xml:space="preserve"> 3.1.2 </t>
  </si>
  <si>
    <t xml:space="preserve"> 93207 </t>
  </si>
  <si>
    <t>SINAPI</t>
  </si>
  <si>
    <t>EXECUÇÃO DE ESCRITÓRIO EM CANTEIRO DE OBRA EM CHAPA DE MADEIRA COMPENSADA, NÃO INCLUSO MOBILIÁRIO E EQUIPAMENTOS</t>
  </si>
  <si>
    <t xml:space="preserve"> 3.2 </t>
  </si>
  <si>
    <t>DEMOLIÇÕES/RETIRADAS</t>
  </si>
  <si>
    <t xml:space="preserve"> 3.2.1 </t>
  </si>
  <si>
    <t xml:space="preserve"> 97638 </t>
  </si>
  <si>
    <t>REMOÇÃO DE CHAPAS E PERFIS DE DRYWALL, DE FORMA MANUAL, SEM REAPROVEITAMENTO.</t>
  </si>
  <si>
    <t xml:space="preserve"> 3.2.2 </t>
  </si>
  <si>
    <t xml:space="preserve"> 97641 </t>
  </si>
  <si>
    <t>REMOÇÃO DE FORRO DE GESSO, DE FORMA MANUAL, SEM REAPROVEITAMENTO.</t>
  </si>
  <si>
    <t xml:space="preserve"> 3.2.3 </t>
  </si>
  <si>
    <t xml:space="preserve"> 97644 </t>
  </si>
  <si>
    <t>REMOÇÃO DE PORTAS DE FORMA MANUAL SEM REAPROVEITAMENTO.</t>
  </si>
  <si>
    <t xml:space="preserve"> 3.2.4 </t>
  </si>
  <si>
    <t xml:space="preserve"> 022085 </t>
  </si>
  <si>
    <t>RETIRADA RODAPE EM MADEIRA</t>
  </si>
  <si>
    <t>M</t>
  </si>
  <si>
    <t xml:space="preserve"> 3.2.5 </t>
  </si>
  <si>
    <t xml:space="preserve"> COMP SENSIBILIZA 001 </t>
  </si>
  <si>
    <t>Remocao de placas de revestimento Paviflex ou similar, inclusive a remocao do residuo de cola com escovao de aco, espatula e/ou palha de aço</t>
  </si>
  <si>
    <t xml:space="preserve"> 3.2.6 </t>
  </si>
  <si>
    <t xml:space="preserve"> 97660 </t>
  </si>
  <si>
    <t>REMOÇÃO DE INTERRUPTORES/TOMADAS ELÉTRICAS, DE FORMA MANUAL, SEM REAPROVEITAMENTO</t>
  </si>
  <si>
    <t xml:space="preserve"> 3.2.7 </t>
  </si>
  <si>
    <t xml:space="preserve"> 97661 </t>
  </si>
  <si>
    <t>REMOÇÃO DE CABOS ELÉTRICOS, DE FORMA MANUAL, SEM REAPROVEITAMENTO.</t>
  </si>
  <si>
    <t xml:space="preserve"> 3.2.8 </t>
  </si>
  <si>
    <t xml:space="preserve"> 97665 </t>
  </si>
  <si>
    <t>REMOÇÃO DE LUMINÁRIAS, DE FORMA MANUAL, SEM REAPROVEITAMENTO</t>
  </si>
  <si>
    <t xml:space="preserve"> 3.2.9 </t>
  </si>
  <si>
    <t xml:space="preserve"> 022717 </t>
  </si>
  <si>
    <t>RETIRADA QUADRO DE FORCA</t>
  </si>
  <si>
    <t xml:space="preserve"> 3.2.10 </t>
  </si>
  <si>
    <t xml:space="preserve"> 022525 </t>
  </si>
  <si>
    <t>REMOÇÃO DE BANCADAS DIVISÓRIA LAMINADO MELAMÍNICO</t>
  </si>
  <si>
    <t xml:space="preserve"> 3.2.11 </t>
  </si>
  <si>
    <t xml:space="preserve"> 022908 </t>
  </si>
  <si>
    <t>REMOCAO DE DIVISORIAS EM MADEIRA OU SIMILARES (SILOS) (Armários)</t>
  </si>
  <si>
    <t xml:space="preserve"> 3.2.12 </t>
  </si>
  <si>
    <t xml:space="preserve"> 022026 </t>
  </si>
  <si>
    <t>DEMOLICAO CONTRAPISO/CAM.REGUL.PARA PISOS ATE 5cm</t>
  </si>
  <si>
    <t xml:space="preserve"> 3.3 </t>
  </si>
  <si>
    <t>TRANSPORTE</t>
  </si>
  <si>
    <t xml:space="preserve"> 3.3.1 </t>
  </si>
  <si>
    <t xml:space="preserve"> UFF-003-TRN-002 </t>
  </si>
  <si>
    <t>RETIRADA DE ENTULHO POR CAMINHÃO BASCULANTE DE 6M³ - DE UMA OBRA EM NITERÓI AO CTR ANAIA EM SÃO GONÇALO. INCLUINDO CARGA MANUAL, TRANSPORTE, DESCARGA E TARIFA DE DISPOSIÇÃO FINAL. EM m³</t>
  </si>
  <si>
    <t>m³</t>
  </si>
  <si>
    <t>MOVIMENTO DE TERRA</t>
  </si>
  <si>
    <t xml:space="preserve"> 4.1 </t>
  </si>
  <si>
    <t xml:space="preserve"> 93358 </t>
  </si>
  <si>
    <t>ESCAVAÇÃO MANUAL DE VALA COM PROFUNDIDADE MENOR OU IGUAL A 1,30 M. AF_02/2021</t>
  </si>
  <si>
    <t>ALVENARIA / VEDAÇÃO / DIVISÓRIA</t>
  </si>
  <si>
    <t xml:space="preserve"> 87512 </t>
  </si>
  <si>
    <t>ALVENARIA DE VEDAÇÃO DE BLOCOS CERÂMICOS FURADOS NA HORIZONTAL DE 9X19X19CM (ESPESSURA 9CM) DE PAREDES COM ÁREA LÍQUIDA MENOR QUE 6M² COM VÃOS E ARGAMASSA DE ASSENTAMENTO COM PREPARO MANUAL (para fechamento do vão entre Sensibiliza e RI)</t>
  </si>
  <si>
    <t xml:space="preserve"> 96364 </t>
  </si>
  <si>
    <t>PAREDE COM PLACAS DE GESSO ACARTONADO (DRYWALL), PARA USO INTERNO COM UMA FACE SIMPLES E OUTRA FACE DUPLA E ESTRUTURA METÁLICA COM GUIAS DUPLAS, SEM VÃOS (parede recepção/sanitário)</t>
  </si>
  <si>
    <t xml:space="preserve"> 96365 </t>
  </si>
  <si>
    <t>PAREDE COM PLACAS DE GESSO ACARTONADO (DRYWALL), PARA USO INTERNO, COM UMA FACE SIMPLES E OUTRA FACE DUPLA E ESTRUTURA METÁLICA COM GUIAS DUPLAS, COM VÃOS (paredes laboratório/sanitário e sal de reuniões/copa)</t>
  </si>
  <si>
    <t xml:space="preserve"> 96369 </t>
  </si>
  <si>
    <t>PAREDE COM PLACAS DE GESSO ACARTONADO (DRYWALL), PARA USO INTERNO, COM DUAS FACES DUPLAS E ESTRUTURA METÁLICA COM GUIAS DUPLAS, COM VÃOS (parede sanitário/copa)</t>
  </si>
  <si>
    <t xml:space="preserve"> COMP SENSIBILIZA 002 </t>
  </si>
  <si>
    <t>MÓDULO CEGO EM MDF, FORNECIMENTO E INSTALAÇÃO, INCLUSIVE MÓDULO PORTA DE CORRER</t>
  </si>
  <si>
    <t xml:space="preserve"> COMP SENSIBILIZA 003 </t>
  </si>
  <si>
    <t>JOGO DE FERRAGEM PARA PORTA DE CORRER EM MDF, FORNECIMENTO E INSTALAÇÃO</t>
  </si>
  <si>
    <t xml:space="preserve"> COMP SENSIBILIZA 004 </t>
  </si>
  <si>
    <t>MÓDULO EM MDF / VIDRO DUPLO COM MICRO PERSIANA EMBUTIDA, FORNECIMENTO E INSTALAÇÃO</t>
  </si>
  <si>
    <t xml:space="preserve"> COMP SENSIBILIZA 005 </t>
  </si>
  <si>
    <t>BIOMBO EM MDF E VIDRO, FORNECIMENTO E INSTALAÇÃO (entre bancadas área de trabalho)</t>
  </si>
  <si>
    <t>ESQUADRIAS</t>
  </si>
  <si>
    <t xml:space="preserve"> 91338 </t>
  </si>
  <si>
    <t>PORTA EXTERNA DE ALUMÍNIO, COR PRETO, 200X210CM, DUAS FOLHAS</t>
  </si>
  <si>
    <t xml:space="preserve"> 90844 </t>
  </si>
  <si>
    <t>KIT DE PORTA DE MADEIRA PARA PINTURA, SEMI-OCA (LEVE OU MÉDIA), PADRÃO MÉDIO, 85X210CM, ESPESSURA DE 3,5CM, ITENS INCLUSOS: DOBRADIÇAS, MONTAGEM E INSTALAÇÃO DO BATENTE, FECHADURA COM EXECUÇÃO DO FURO - FORNECIMENTO E INSTALAÇÃO.</t>
  </si>
  <si>
    <t>INSTALAÇÕES HIDRÁULICAS E SANITÁRIAS</t>
  </si>
  <si>
    <t>Instalação de Água Fria</t>
  </si>
  <si>
    <t xml:space="preserve"> 91786 </t>
  </si>
  <si>
    <t>(COMPOSIÇÃO REPRESENTATIVA) DO SERVIÇO DE INSTALAÇÃO TUBOS DE PVC, SOLDÁVEL, ÁGUA FRIA, DN 32 MM (INSTALADO EM RAMAL, SUB-RAMAL, RAMAL DE DISTRIBUIÇÃO OU PRUMADA), INCLUSIVE CONEXÕES, CORTES E FIXAÇÕES, PARA PRÉDIOS. AF_10/2015</t>
  </si>
  <si>
    <t xml:space="preserve"> 91785 </t>
  </si>
  <si>
    <t>(COMPOSIÇÃO REPRESENTATIVA) DO SERVIÇO DE INSTALAÇÃO DE TUBOS DE PVC, SOLDÁVEL, ÁGUA FRIA, DN 25 MM (INSTALADO EM RAMAL, SUB-RAMAL, RAMAL DE DISTRIBUIÇÃO OU PRUMADA), INCLUSIVE CONEXÕES, CORTES E FIXAÇÕES, PARA PRÉDIOS. AF_10/2015</t>
  </si>
  <si>
    <t xml:space="preserve"> 94494 </t>
  </si>
  <si>
    <t>REGISTRO DE GAVETA BRUTO, LATÃO, ROSCÁVEL, 3/4, INSTALADO EM RESERVAÇÃO DE ÁGUA DE EDIFICAÇÃO QUE POSSUA RESERVATÓRIO DE FIBRA/FIBROCIMENTO  FORNECIMENTO E INSTALAÇÃO. AF_06/2016</t>
  </si>
  <si>
    <t>Instalação de Esgoto Sanitário</t>
  </si>
  <si>
    <t xml:space="preserve"> 91792 </t>
  </si>
  <si>
    <t>(COMPOSIÇÃO REPRESENTATIVA) DO SERVIÇO DE INSTALAÇÃO DE TUBO DE PVC, SÉRIE NORMAL, ESGOTO PREDIAL, DN 40 MM (INSTALADO EM RAMAL DE DESCARGA OU RAMAL DE ESGOTO SANITÁRIO), INCLUSIVE CONEXÕES, CORTES E FIXAÇÕES, PARA PRÉDIOS. AF_10/2015</t>
  </si>
  <si>
    <t xml:space="preserve"> 91793 </t>
  </si>
  <si>
    <t>(COMPOSIÇÃO REPRESENTATIVA) DO SERVIÇO DE INSTALAÇÃO DE TUBO DE PVC, SÉRIE NORMAL, ESGOTO PREDIAL, DN 50 MM (INSTALADO EM RAMAL DE DESCARGA OU RAMAL DE ESGOTO SANITÁRIO), INCLUSIVE CONEXÕES, CORTES E FIXAÇÕES PARA, PRÉDIOS. AF_10/2015</t>
  </si>
  <si>
    <t xml:space="preserve"> 91795 </t>
  </si>
  <si>
    <t>(COMPOSIÇÃO REPRESENTATIVA) DO SERVIÇO DE INST. TUBO PVC, SÉRIE N, ESGOTO PREDIAL, 100 MM (INST. RAMAL DESCARGA, RAMAL DE ESG. SANIT., PRUMADA ESG. SANIT., VENTILAÇÃO OU SUB-COLETOR AÉREO), INCL. CONEXÕES E CORTES, FIXAÇÕES, P/ PRÉDIOS. AF_10/2015</t>
  </si>
  <si>
    <t xml:space="preserve"> 89707 </t>
  </si>
  <si>
    <t>CAIXA SIFONADA, PVC, DN 100 X 100 X 50 MM, JUNTA ELÁSTICA, FORNECIDA E INSTALADA EM RAMAL DE DESCARGA OU EM RAMAL DE ESGOTO SANITÁRIO.</t>
  </si>
  <si>
    <t xml:space="preserve"> 98107 </t>
  </si>
  <si>
    <t>CAIXA DE GORDURA SIMPLES (CAPACIDADE: 36 L), RETANGULAR, EM ALVENARIA COM BLOCOS DE CONCRETO, DIMENSÕES INTERNAS = 0,2X0,4 M, ALTURA INTERNA = 0,8 M. AF_12/2020</t>
  </si>
  <si>
    <t xml:space="preserve"> 101618 </t>
  </si>
  <si>
    <t>PREPARO DE FUNDO DE VALA COM LARGURA MENOR QUE 1,5 M, COM CAMADA DE AREIA, LANÇAMENTO MANUAL. AF_08/2020</t>
  </si>
  <si>
    <t xml:space="preserve"> 74166/002 </t>
  </si>
  <si>
    <t>CAIXA DE INSPECAO EM ANEL DE CONCRETO PRE MOLDADO, COM 950MM DE ALTURA TOTAL. ANEIS COM ESP=50MM, DIAM.=600MM. EXCLUSIVE TAMPAO E ESCAVACAO - FORNECIMENTO E INSTALACAO</t>
  </si>
  <si>
    <t>ESCAVAÇÃO MANUAL DE VALA COM PROFUNDIDADE MENOR OU IGUAL A 1,30 M. AF_03/2016</t>
  </si>
  <si>
    <t xml:space="preserve"> 98115 </t>
  </si>
  <si>
    <t>TAMPA DE CONCRETO ARMADO 60X60X5CM PARA CAIXA</t>
  </si>
  <si>
    <t xml:space="preserve"> 96995 </t>
  </si>
  <si>
    <t>REATERRO MANUAL APILOADO COM SOQUETE. AF_10/2017</t>
  </si>
  <si>
    <t xml:space="preserve"> 97628 </t>
  </si>
  <si>
    <t>DEMOLIÇÃO DE LAJES, DE FORMA MANUAL, SEM REAPROVEITAMENTO. AF_12/2017</t>
  </si>
  <si>
    <t xml:space="preserve"> UFF-012-EBT-017 </t>
  </si>
  <si>
    <t>(ADPTADA SINAPI 72183) PISO EM CONCRETO 30 MPA PREPARO MECÂNICO, ESPESSURA 7CM. AF_09/2020</t>
  </si>
  <si>
    <t>m</t>
  </si>
  <si>
    <t>Louças e Metais</t>
  </si>
  <si>
    <t xml:space="preserve"> 95472 </t>
  </si>
  <si>
    <t>VASO SANITARIO SIFONADO CONVENCIONAL PARA PCD SEM FURO FRONTAL COM LOUÇA BRANCA SEM ASSENTO, INCLUSO CONJUNTO DE LIGAÇÃO PARA BACIA SANITÁRIA AJUSTÁVEL - FORNECIMENTO E INSTALAÇÃO</t>
  </si>
  <si>
    <t xml:space="preserve"> 002898 </t>
  </si>
  <si>
    <t>ASSENTO SANITARIO EM POLIPROPILENO VOGUE PLUS DECA</t>
  </si>
  <si>
    <t xml:space="preserve"> 99635 </t>
  </si>
  <si>
    <t>VÁLVULA DE DESCARGA METÁLICA, BASE 1 1/2", ACABAMENTO METÁLICO CROMADO. FORNECIMENTO E INSTALAÇÃO.</t>
  </si>
  <si>
    <t xml:space="preserve"> COMP SENSIBILIZA 006 </t>
  </si>
  <si>
    <t>LAVATÓRIO SUSPENSO PARA COLUNA ACESSO CELIT COR BRANCA PARA BANHEIRO ACESSÍVEL</t>
  </si>
  <si>
    <t>un</t>
  </si>
  <si>
    <t xml:space="preserve"> COT-Sensibiliza-05 </t>
  </si>
  <si>
    <t>TORNEIRA ACIONADA POR SENSOR MECÊNICO OU DISPOSITIVO EQUIVALENTE. CICLO AUTOMÁTICO DE FECHAMENTO DE 10 A 20 SEG</t>
  </si>
  <si>
    <t xml:space="preserve"> 95544 </t>
  </si>
  <si>
    <t>PAPELEIRA DE PAREDE EM METAL CROMADO SEM TAMPA, INCLUSO FIXAÇÃO</t>
  </si>
  <si>
    <t xml:space="preserve"> 00037401 </t>
  </si>
  <si>
    <t>TOALHEIRO PLASTICO TIPO DISPENSER PARA PAPEL TOALHA INTERFOLHADO</t>
  </si>
  <si>
    <t xml:space="preserve"> COT-Sensibiliza-06 </t>
  </si>
  <si>
    <t>DISPENSER DE PAREDE COM SENSOR AUTOMÁTICO 600 ML</t>
  </si>
  <si>
    <t xml:space="preserve"> 00037399 </t>
  </si>
  <si>
    <t>CABIDE/GANCHO DE BANHEIRO SIMPLES EM METAL CROMADO</t>
  </si>
  <si>
    <t xml:space="preserve"> COT-Sensibiliza-07 </t>
  </si>
  <si>
    <t>BARRA DE APOIO PARA BANHEIRO EM INOX RETA 40 CM</t>
  </si>
  <si>
    <t xml:space="preserve"> 100867 </t>
  </si>
  <si>
    <t>BARRA DE APOIO RETA, EM ACO INOX POLIDO, COMPRIMENTO 70CM, DIAMETRO MINIMO 3 CM, FIXADA NA PAREDE - FORNECIMENTO E INSTALAÇÃO</t>
  </si>
  <si>
    <t xml:space="preserve"> 100868 </t>
  </si>
  <si>
    <t>BARRA DE APOIO RETA, EM ACO INOX POLIDO, COMPRIMENTO 80CM, DIAMETRO MINIMO 3 CM FIXADA NA PAREDE - FORNECIMENTO E INSTALAÇÃO</t>
  </si>
  <si>
    <t xml:space="preserve"> COT-Sensibiliza-08 </t>
  </si>
  <si>
    <t>ALARME SANITÁRIO PARA PCD COM 2 BOTÕES - SONORO E VISUAL</t>
  </si>
  <si>
    <t xml:space="preserve"> COMP SENSIBILIZA 007 </t>
  </si>
  <si>
    <t>BANCADA DE GRANITO COM CUBA EM AÇO INOX, INCLUSIVE VÁLVULA, ENGATE FLEXÍVEL, SIFÃO E TORNEIRA DE PAREDE</t>
  </si>
  <si>
    <t xml:space="preserve"> COT-Sensibiliza-09 </t>
  </si>
  <si>
    <t>ACABAMENTO PARA REGISTRO  1/2, 3/4 E 1 POLEGADA  DOCOL CROMADO.</t>
  </si>
  <si>
    <t xml:space="preserve"> 101879 </t>
  </si>
  <si>
    <t>QUADRO DE DISTRIBUIÇÃO DE ENERGIA EM CHAPA DE AÇO GALVANIZADO, DE EMBUTIR, COM BARRAMENTO TRIFÁSICO, PARA 24 DISJUNTORES DIN, 100 A - FORNECIMENTO E INSTALAÇÃO</t>
  </si>
  <si>
    <t xml:space="preserve"> 065460 </t>
  </si>
  <si>
    <t>DISJUNTOR TIPO DIN/IEC, TRIPOLAR, 63 A - FORNECIMENTO E INSTALAÇÃO</t>
  </si>
  <si>
    <t xml:space="preserve"> 93653 </t>
  </si>
  <si>
    <t>DISJUNTOR MONOPOLAR TIPO DIN, CORRENTE NOMINAL DE 10 A - FORNECIMENTO E INSTALAÇÃO</t>
  </si>
  <si>
    <t xml:space="preserve"> 93654 </t>
  </si>
  <si>
    <t>DISJUNTOR MONOPOLAR TIPO DIN, CORRENTE NOMINAL DE 16 A - FORNECIMENTO E INSTALAÇÃO</t>
  </si>
  <si>
    <t xml:space="preserve"> 93655 </t>
  </si>
  <si>
    <t>DISJUNTOR MONOPOLAR TIPO DIN, CORRENTE NOMINAL DE 20 A - FORNECIMENTO E INSTALAÇÃO</t>
  </si>
  <si>
    <t xml:space="preserve"> 93661 </t>
  </si>
  <si>
    <t>DISJUNTOR BIPOLAR TIPO DIN, CORRENTE NOMINAL DE 16 A - FORNECIMENTO E INSTALAÇÃO</t>
  </si>
  <si>
    <t xml:space="preserve"> 93662 </t>
  </si>
  <si>
    <t>DISJUNTOR BIPOLAR TIPO DIN, CORRENTE NOMINAL DE 20 A - FORNECIMENTO E INSTALAÇÃO</t>
  </si>
  <si>
    <t xml:space="preserve"> 91927 </t>
  </si>
  <si>
    <t>CABO DE COBRE FLEXÍVEL, ISOLADO, 2,5 MM², ANTI-CHAMA, 0,6/1,0 KV, PARA CIRCUITOS TERMINAIS - FORNECIMENTO E INSTALAÇÃO</t>
  </si>
  <si>
    <t xml:space="preserve"> 064720 </t>
  </si>
  <si>
    <t>DISPOSITIVO DR, 2 PÓLOS, SENSIBILIDADE DE 30 MA, CORRENTE DE 25 A, TIPO AÇ - FORNECIMENTO E INSTALAÇÃO</t>
  </si>
  <si>
    <t xml:space="preserve"> 91929 </t>
  </si>
  <si>
    <t>CABO DE COBRE FLEXÍVEL, ISOLADO, 4,0 MM², ANTI-CHAMA, 0,6/1,0 KV, PARA CIRCUITOS TERMINAIS - FORNECIMENTO E INSTALAÇÃO</t>
  </si>
  <si>
    <t xml:space="preserve"> 92982 </t>
  </si>
  <si>
    <t>CABO DE COBRE FLEXÍVEL, ISOLADO, 16,0 MM², ANTI-CHAMA, 0,6/1,0 KV, PARA DISTRIBUIÇÃO - FORNECIMENTO E INSTALAÇÃO</t>
  </si>
  <si>
    <t xml:space="preserve"> 92984 </t>
  </si>
  <si>
    <t>CABO DE COBRE FLEXÍVEL, ISOLADO, 25,0 MM², ANTI-CHAMA, 0,6/1,0 KV, PARA DISTRIBUIÇÃO - FORNECIMENTO E INSTALAÇÃO</t>
  </si>
  <si>
    <t xml:space="preserve"> SCO-RJ-IT 24.18.0100 (A) - 08/18 </t>
  </si>
  <si>
    <t>ELETROCALHA PERFURADA, DOBRA ""C"", MEDINDO (300X100)MM. FORNECIMENTO E INSTALACAO.</t>
  </si>
  <si>
    <t xml:space="preserve"> UFF-012-EBT-018 </t>
  </si>
  <si>
    <t>PERFILADO PERFURADOSIMPLES 38X38MM CHAPA 22</t>
  </si>
  <si>
    <t xml:space="preserve"> 063620 </t>
  </si>
  <si>
    <t>TE HORIZONTAL PERFURADO PARA ELETROCALHA 300X100 MM - FORNECIMENTO E INSTALAÇÃO</t>
  </si>
  <si>
    <t xml:space="preserve"> 91867 </t>
  </si>
  <si>
    <t>ELETRODUTO RÍGIDO ROSCÁVEL, PVC, DN 25 MM (3/4"), PARA CIRCUITOS TERMINAIS, INSTALADO EM LAJE - FORNECIMENTO E INSTALAÇÃO. AF_12/2015</t>
  </si>
  <si>
    <t xml:space="preserve"> 91871 </t>
  </si>
  <si>
    <t>ELETRODUTO RÍGIDO ROSCÁVEL, PVC, DN 25 MM (3/4"), PARA CIRCUITOS TERMINAIS, INSTALADO EM PAREDE - FORNECIMENTO E INSTALAÇÃO. AF_12/2015</t>
  </si>
  <si>
    <t xml:space="preserve"> 91868 </t>
  </si>
  <si>
    <t>ELETRODUTO RÍGIDO ROSCÁVEL, PVC, DN 32 MM (1"), PARA CIRCUITOS TERMINAIS, INSTALADO EM LAJE - FORNECIMENTO E INSTALAÇÃO. AF_12/2015</t>
  </si>
  <si>
    <t xml:space="preserve"> 91872 </t>
  </si>
  <si>
    <t>ELETRODUTO RÍGIDO ROSCÁVEL, PVC, DN 32 MM (1"), PARA CIRCUITOS TERMINAIS, INSTALADO EM PAREDE - FORNECIMENTO E INSTALAÇÃO. AF_12/2015</t>
  </si>
  <si>
    <t xml:space="preserve"> 91869 </t>
  </si>
  <si>
    <t>ELETRODUTO RÍGIDO ROSCÁVEL, PVC, DN 40 MM (1 1/4"), PARA CIRCUITOS TERMINAIS, INSTALADO EM LAJE - FORNECIMENTO E INSTALAÇÃO. AF_12/2015</t>
  </si>
  <si>
    <t xml:space="preserve"> 91870 </t>
  </si>
  <si>
    <t>ELETRODUTO RÍGIDO ROSCÁVEL, PVC, DN 20 MM (1/2"), PARA CIRCUITOS TERMINAIS, INSTALADO EM PAREDE - FORNECIMENTO E INSTALAÇÃO. AF_12/2015</t>
  </si>
  <si>
    <t xml:space="preserve"> 91890 </t>
  </si>
  <si>
    <t>CURVA 90 GRAUS PARA ELETRODUTO, PVC, ROSCAVEL, DN 25 MM (3/4"), PARA CIRCUITOS TERMINAIS, INSTALADA EM FORRO - FORNECIMENTO E INSTALAÇÃO</t>
  </si>
  <si>
    <t xml:space="preserve"> 91914 </t>
  </si>
  <si>
    <t>CURVA 90 GRAUS PARA ELETRODUTO, PVC, ROSCAVEL, DN 25 MM (3/4"), PARA CIRCUITOS TERMINAIS, INSTALADA EM PAREDE - FORNECIMENTO E INSTALAÇÃO</t>
  </si>
  <si>
    <t xml:space="preserve"> 91917 </t>
  </si>
  <si>
    <t>CURVA 90 GRAUS PARA ELETRODUTO, PVC, ROSCAVEL, DN 32 MM (1"), PARA CIRCUITOS TERMINAIS, INSTALADA EM PAREDE - FORNECIMENTO E INSTALAÇÃO</t>
  </si>
  <si>
    <t xml:space="preserve"> 91920 </t>
  </si>
  <si>
    <t>CURVA 90 GRAUS PARA ELETRODUTO, PVC, ROSCAVEL, DN 40 MM (1 1/4"), PARA CIRCUITOS TERMINAIS, INSTALADA EM PAREDE - FORNECIMENTO E INSTALAÇÃO</t>
  </si>
  <si>
    <t xml:space="preserve"> 91875 </t>
  </si>
  <si>
    <t>LUVA PARA ELETRODUTO, PVC, ROSCAVEL, DN 25 MM (3/4"), PARA CIRCUITOS TERMINAIS, INSTALADA EM FORRO - FORNECIMENTO E INSTALAÇÃO</t>
  </si>
  <si>
    <t xml:space="preserve"> 91884 </t>
  </si>
  <si>
    <t>LUVA PARA ELETRODUTO, PVC, ROSCAVEL, DN 25 MM (3/4"), PARA CIRCUITOS TERMINAIS, INSTALADA EM PAREDE - FORNECIMENTO E INSTALAÇÃO</t>
  </si>
  <si>
    <t xml:space="preserve"> 91885 </t>
  </si>
  <si>
    <t>LUVA PARA ELETRODUTO, PVC, ROSCÁVEL, DN 32 MM (1"), PARA CIRCUITOS TERMINAIS, INSTALADA EM PAREDE - FORNECIMENTO E INSTALAÇÃO. AF_12/2015</t>
  </si>
  <si>
    <t xml:space="preserve"> 91886 </t>
  </si>
  <si>
    <t>LUVA PARA ELETRODUTO, PVC, ROSCAVEL, DN 40 MM (1 1/4"), PARA CIRCUITOS TERMINAIS, INSTALADA EM PAREDE - FORNECIMENTO E INSTALAÇÃO</t>
  </si>
  <si>
    <t xml:space="preserve"> 00039175 </t>
  </si>
  <si>
    <t>BUCHA EM ALUMÍNIO COM ROSCA DE 3/4" PARA ELETRODUTO</t>
  </si>
  <si>
    <t xml:space="preserve"> 00039176 </t>
  </si>
  <si>
    <t>BUCHA EM ALUMÍNIO COM ROSCA DE 1" PARA ELETRODUTO</t>
  </si>
  <si>
    <t xml:space="preserve"> 00039177 </t>
  </si>
  <si>
    <t>BUCHA EM ALUMÍNIO COM ROSCA DE 1 1/4" PARA ELETRODUTO</t>
  </si>
  <si>
    <t xml:space="preserve"> 00039209 </t>
  </si>
  <si>
    <t>ARRUELA EM ALUMÍNIO COM ROSCA DE 3/4" PARA ELETRODUTO</t>
  </si>
  <si>
    <t xml:space="preserve"> 00039210 </t>
  </si>
  <si>
    <t>ARRUELA EM ALUMÍNIO COM ROSCA DE 1" PARA ELETRODUTO</t>
  </si>
  <si>
    <t xml:space="preserve"> 00039211 </t>
  </si>
  <si>
    <t>ARRUELA EM ALUMÍNIO COM ROSCA DE 1 1/4" PARA ELETRODUTO</t>
  </si>
  <si>
    <t xml:space="preserve"> COMP SENSIBILIZA 008 </t>
  </si>
  <si>
    <t>Caixa de passagem,em PVC 4"x2", para eletroduto</t>
  </si>
  <si>
    <t xml:space="preserve"> COMP SENSIBILIZA 009 </t>
  </si>
  <si>
    <t>Caixa de passagem,em PVC 4"x4", para eletroduto</t>
  </si>
  <si>
    <t xml:space="preserve"> 00000400 </t>
  </si>
  <si>
    <t>ABRAÇADEIRA EM AÇO PARA AMARRAÇÃO DE ELETRODUTOS, TIPO D, COM 3/4" E PARAFUSO DE FIXAÇÃO</t>
  </si>
  <si>
    <t xml:space="preserve"> COMP SENSIBILIZA 010 </t>
  </si>
  <si>
    <t>Saída horizontal de eletrocalha para eletroduto 3/4"</t>
  </si>
  <si>
    <t xml:space="preserve"> COMP SENSIBILIZA 011 </t>
  </si>
  <si>
    <t>Saída horizontal de eletrocalha para eletroduto 1"</t>
  </si>
  <si>
    <t xml:space="preserve"> COMP SENSIBILIZA 012 </t>
  </si>
  <si>
    <t>Saída horizontal de eletrocalha para eletroduto 1 1/4"</t>
  </si>
  <si>
    <t xml:space="preserve"> COMP 11 InEAC </t>
  </si>
  <si>
    <t>LUMINÁRIA PARA DUAS LÂMPADAS TUBULARES LED 9W</t>
  </si>
  <si>
    <t>CJ</t>
  </si>
  <si>
    <t xml:space="preserve"> COMP 12 InEAC </t>
  </si>
  <si>
    <t>LUMINÁRIA PARA DUAS LÂMPADAS TUBULARES LED 18W</t>
  </si>
  <si>
    <t xml:space="preserve"> 060117 </t>
  </si>
  <si>
    <t>LUMINÁRIA TIPO SPOT EMBUTIR, COM LÂMPADA DICROICA LED 6/7W, LUZ AMARELA - FORNECIMENTO E INSTALAÇÃO</t>
  </si>
  <si>
    <t xml:space="preserve"> 92000 </t>
  </si>
  <si>
    <t>TOMADA BAIXA DE EMBUTIR (1 MÓDULO), 2P+T, 10 A, INCLUINDO SUPORTE E PLACA - FORNECIMENTO E INSTALAÇÃO</t>
  </si>
  <si>
    <t xml:space="preserve"> 92008 </t>
  </si>
  <si>
    <t>TOMADA BAIXA DE EMBUTIR (2 MÓDULOS), 2P+T, 10 A, INCLUINDO SUPORTE E PLACA - FORNECIMENTO E INSTALAÇÃO</t>
  </si>
  <si>
    <t xml:space="preserve"> 91994 </t>
  </si>
  <si>
    <t>TOMADA MÉDIA DE EMBUTIR (1 MÓDULO), 2P+T, 10 A, SEM SUPORTE E PLACA - FORNECIMENTO E INSTALAÇÃO</t>
  </si>
  <si>
    <t xml:space="preserve"> 91996 </t>
  </si>
  <si>
    <t>TOMADA MÉDIA DE EMBUTIR (1 MÓDULO), 2P+T, 10 A, INCLUINDO SUPORTE E PLACA - FORNECIMENTO E INSTALAÇÃO</t>
  </si>
  <si>
    <t xml:space="preserve"> 91997 </t>
  </si>
  <si>
    <t>TOMADA MÉDIA DE EMBUTIR (1 MÓDULO), 2P+T, 20 A, INCLUINDO SUPORTE E PLACA - FORNECIMENTO E INSTALAÇÃO</t>
  </si>
  <si>
    <t xml:space="preserve"> 91992 </t>
  </si>
  <si>
    <t>TOMADA ALTA DE EMBUTIR (1 MÓDULO), 2P+T, 10 A, INCLUINDO SUPORTE E PLACA - FORNECIMENTO E INSTALAÇÃO</t>
  </si>
  <si>
    <t xml:space="preserve"> 91993 </t>
  </si>
  <si>
    <t>TOMADA ALTA DE EMBUTIR (1 MÓDULO), 2P+T, 20 A, INCLUINDO SUPORTE E PLACA - FORNECIMENTO E INSTALAÇÃO</t>
  </si>
  <si>
    <t xml:space="preserve"> 91953 </t>
  </si>
  <si>
    <t>INTERRUPTOR SIMPLES (1 MÓDULO), 10 A/250 V, INCLUINDO SUPORTE E PLACA - FORNECIMENTO E INSTALAÇÃO</t>
  </si>
  <si>
    <t xml:space="preserve"> 91975 </t>
  </si>
  <si>
    <t>INTERRUPTOR SIMPLES (4 MÓDULOS), 10 A/250 V, INCLUINDO SUPORTE E PLACA - FORNECIMENTO E INSTALAÇÃO</t>
  </si>
  <si>
    <t>INSTALAÇÕES LÓGICA / TELEFONIA</t>
  </si>
  <si>
    <t xml:space="preserve"> 98297 </t>
  </si>
  <si>
    <t>CABO ELETRÔNICO CATEGORIA 6, INSTALADO EM EDIFICAÇÃO INSTITUCIONAL - FORNECIMENTO E INSTALAÇÃO</t>
  </si>
  <si>
    <t xml:space="preserve"> 98302 </t>
  </si>
  <si>
    <t>PATCH PANEL, 24 PORTAS, CATEGORIA 6 - FORNECIMENTO E INSTALAÇÃO</t>
  </si>
  <si>
    <t xml:space="preserve"> COMP SENSIBILIZA 013 </t>
  </si>
  <si>
    <t>PATCH CORD,COM CONECTORES RJ45, CABO CAT 6 4 PARES, 2,0 M - FORNECIMENTO E INSTALAÇÃO</t>
  </si>
  <si>
    <t xml:space="preserve"> 98307 </t>
  </si>
  <si>
    <t>TOMADA DE REDE RJ45 - FORNECIMENTO E INSTALAÇÃO</t>
  </si>
  <si>
    <t xml:space="preserve"> COMP SENSIBILIZA 014 </t>
  </si>
  <si>
    <t>TOMADA DE REDE RJ-45 (MÓDULO) - FORNECIMENTO E INSTALAÇÃO</t>
  </si>
  <si>
    <t xml:space="preserve"> COMP SENSIBILIZA 015 </t>
  </si>
  <si>
    <t>TOMADA DE REDE DUPLA RJ-45 - FORNECIMENTO E INSTALAÇÃO</t>
  </si>
  <si>
    <t>LUVA PARA ELETRODUTO, PVC, ROSCAVEL, DN 32 MM (1"), PARA CIRCUITOS TERMINAIS, INSTALADA EM PAREDE - FORNECIMENTO E INSTALAÇÃO</t>
  </si>
  <si>
    <t>INSTALAÇÕES DE COMBATE A INCÊNDIO</t>
  </si>
  <si>
    <t xml:space="preserve"> 101909 </t>
  </si>
  <si>
    <t>EXTINTOR DE INCÊNDIO PORTÁTIL COM CARGA DE PQS DE 6 KG, CLASSE BC - FORNECIMENTO E INSTALAÇÃO</t>
  </si>
  <si>
    <t xml:space="preserve"> 058618 </t>
  </si>
  <si>
    <t>SUPORTE DE PISO PARA EXTINTOR DE INCENDIO</t>
  </si>
  <si>
    <t xml:space="preserve"> COT-Sensibiliza-11 </t>
  </si>
  <si>
    <t>TAPETE DE SINALIZAÇÃO DE EXTINTOR</t>
  </si>
  <si>
    <t xml:space="preserve"> 97599 </t>
  </si>
  <si>
    <t>LUMINÁRIA DE EMERGÊNCIA, COM 30 LÂMPADAS LED DE 2 W, SEM REATOR - FORNECIMENTO E INSTALAÇÃO</t>
  </si>
  <si>
    <t>AR CONDICIONADO</t>
  </si>
  <si>
    <t xml:space="preserve"> 070095 </t>
  </si>
  <si>
    <t>AR CONDICIONADO DE JANELA 30.000 BTU'S SILENTIA SPRINGER</t>
  </si>
  <si>
    <t xml:space="preserve"> 070432 </t>
  </si>
  <si>
    <t>AR CONDICIONADO SPLIT PISO/TETO 18.000 BTU</t>
  </si>
  <si>
    <t>REVESTIMENTO</t>
  </si>
  <si>
    <t xml:space="preserve"> 88629 </t>
  </si>
  <si>
    <t>ARGAMASSA TRAÇO 1:3 (EM VOLUME DE CIMENTO E AREIA MÉDIA ÚMIDA), PREPARO MANUAL. (Usar como chapisco na parede nova Sensibiliza/RI, em ambas as faces)</t>
  </si>
  <si>
    <t xml:space="preserve"> 87530 </t>
  </si>
  <si>
    <t>MASSA ÚNICA, PARA RECEBIMENTO DE PINTURA, EM ARGAMASSA TRAÇO 1:2:8, PREPARO MANUAL, APLICADA MANUALMENTE EM FACES INTERNAS DE PAREDES, ESPESSURA DE 20MM, COM EXECUÇÃO DE TALISCAS</t>
  </si>
  <si>
    <t xml:space="preserve"> 87528 </t>
  </si>
  <si>
    <t>EMBOÇO, PARA RECEBIMENTO DE CERÂMICA, EM ARGAMASSA TRAÇO 1:2:8, PREPARO MANUAL, APLICADO MANUALMENTE EM FACES INTERNAS DE PAREDES, PARA AMBIENTE COM ÁREA MENOR QUE 5M2, ESPESSURA DE 20MM, COM EXECUÇÃO DE TALISCAS (Sanitário PCD)</t>
  </si>
  <si>
    <t xml:space="preserve"> 87536 </t>
  </si>
  <si>
    <t>EMBOÇO, PARA RECEBIMENTO DE CERÂMICA, EM ARGAMASSA TRAÇO 1:2:8, PREPARO MANUAL, APLICADO MANUALMENTE EM FACES INTERNAS DE PAREDES, PARA AMBIENTE COM ÁREA MAIOR QUE 10M2, ESPESSURA DE 20MM, COM EXECUÇÃO DE TALISCAS. (Copa)</t>
  </si>
  <si>
    <t xml:space="preserve"> 87263 </t>
  </si>
  <si>
    <t>REVESTIMENTO CERÂMICO COM PLACAS TIPO PORCELANATO DE DIMENSÕES 30X60 CM APLICADA EM AMBIENTES DE ÁREA MAIOR QUE 10 M² (Sanitário PCD e copa)</t>
  </si>
  <si>
    <t>PISO</t>
  </si>
  <si>
    <t xml:space="preserve"> 101852 </t>
  </si>
  <si>
    <t>PAVIMENTAÇÃO DE PARALELEPIPEDOS SOBRE COLCHÃO DE PO-DE-PEDRA E REJUNTAMENTO COM ARGAMASSA DE CIMENTO E AREIA, NO TRAÇO 1:3, INCLUSIVE FORNECIMENTO DESSES MATERIAIS, EXCLUSIVE OS PARALELEPIPEDOS QUE DEVEM SER REASSENTADOS DE TOPO OU CORTADOS AO MEIO, DE ACORDO COM O ESPAÇO DO VÃO</t>
  </si>
  <si>
    <t xml:space="preserve"> 171212 </t>
  </si>
  <si>
    <t>CONSTRUÇÃO DE TENTOS DE CONCRETO MOLDADOS NO LOCAL (10 X 20 X 40 CM)</t>
  </si>
  <si>
    <t xml:space="preserve"> 171217 </t>
  </si>
  <si>
    <t>CONSTRUÇÃO DE CAMINHOS DE ACESSIBILIDADE PARA PORTADORES DE NECESSIDADES ESPECIAIS EM CIMENTADO COM 8 CM DE ESPESSURA, ARMADO COM TELA ELETROSOLDADA CA-60 Q-61, ESPAÇAMENTO 15 X 15 CM, ASPERO E COM JUNTA ELASTICA A CADA 2 M, INCLUSIVE LASTRO DE CONCRETO MAGRO DE 8 CM, COM REBAIXO DE 0,045 CM X 0,40 CM, CENTRAL E TRANSVERSAL AO CAMINHO PARA COLOCAÇÃO DOS PISOS PODOTATEIS DIRECIONAL E DE ALERTA, RESPECTIVAMENTE, SENDO 1 CM DE ARGAMASSA PARA O ASSENTAMENTO DAS PLACAS</t>
  </si>
  <si>
    <t xml:space="preserve"> 87622 </t>
  </si>
  <si>
    <t>CONTRAPISO EM ARGAMASSA TRAÇO 1:4 (CIMENTO E AREIA), PREPARO MANUAL, APLICADO EM ÁREAS SECAS SOBRE LAJE, ADERIDO, ESPESSURA 2CM.</t>
  </si>
  <si>
    <t xml:space="preserve"> 87261 </t>
  </si>
  <si>
    <t>REVESTIMENTO CERÂMICO PARA PISO COM PLACAS TIPO PORCELANATO INTERNO, DE DIMENSÕES 60X60 CM, PORTOBELLO OU SIMILAR, APLICADO EM AMBIENTES DE ÁREA MENOR QUE 5 M². (Sanitário PCD)</t>
  </si>
  <si>
    <t xml:space="preserve"> 87262 </t>
  </si>
  <si>
    <t>REVESTIMENTO CERÂMICO PARA PISO COM PLACAS TIPO PORCELANATO INTERNO, DE DIMENSÕES 60X60 CM, PORTOBELLO OU SIMILAR,  APLICADO EM AMBIENTES DE ÁREA ENTRE 5 M² E 10 M². (Sala de reuniões e sala da chefia)</t>
  </si>
  <si>
    <t>REVESTIMENTO CERÂMICO PARA PISO COM PLACAS TIPO PORCELANATO INTERNO, DE DIMENSÕES 60X60 CM, PORTOBELLO OU SIMILAR,  APLICADO EM AMBIENTES DE ÁREA MAIOR QUE 10 M². (Recepção, laboratório, sala de trabalho e copa)</t>
  </si>
  <si>
    <t xml:space="preserve"> 171354 </t>
  </si>
  <si>
    <t>FORNECIMENTO E COLOCAÇÃO - CONSTRUÇÃO DE PISO MONOLITICO ALTA RESISTENCIA COM JUNTA PLASTICA PODOTÁTIL DIRECIONAL 30 CM X 30 CM NA COR AMARELA</t>
  </si>
  <si>
    <t>FORNECIMENTO E COLOCAÇÃO - CONSTRUÇÃO DE PISO MONOLITICO ALTA RESISTENCIA COM JUNTA PLASTICA PODOTÁTIL DE ALERTA 30 CM X 30 CM NA COR VERMELHA</t>
  </si>
  <si>
    <t xml:space="preserve"> 98688 </t>
  </si>
  <si>
    <t>RODAPÉ EM POLIESTIRENO, ALTURA 15 CM.</t>
  </si>
  <si>
    <t xml:space="preserve"> 98689 </t>
  </si>
  <si>
    <t>SOLEIRA EM GRANITO LARGURA 10 CM e 15 CM, ESPESSURA 2,0 CM. (Sanitário PCD e acesso principal)</t>
  </si>
  <si>
    <t>PINTURA</t>
  </si>
  <si>
    <t xml:space="preserve"> 88495 </t>
  </si>
  <si>
    <t>APLICAÇÃO E LIXAMENTO DE MASSA LÁTEX EM PAREDES,UMA DEMÃO.</t>
  </si>
  <si>
    <t xml:space="preserve"> 88485 </t>
  </si>
  <si>
    <t>APLICAÇÃO DE FUNDO SELADOR ACRÍLICO EM PAREDES (INTERNAS), UMA DEMÃO. (paredes novas de drywall)</t>
  </si>
  <si>
    <t xml:space="preserve"> 88488 </t>
  </si>
  <si>
    <t>APLICAÇÃO MANUAL DE PINTURA COM TINTA LÁTEX ACRÍLICA EM TETO, DUAS DEMÃOS, BASE FOSCA, COR BRANCO NEVE, SUVINIL OU SIMILAR.</t>
  </si>
  <si>
    <t xml:space="preserve"> 88489 </t>
  </si>
  <si>
    <t>APLICAÇÃO MANUAL DE PINTURA COM TINTA LÁTEX ACRÍLICA EM PAREDES, DUAS DEMÃOS, BASE FOSCA, COR BRANCO NEVE, SUVINIL OU SIMILAR.</t>
  </si>
  <si>
    <t>VIDROS</t>
  </si>
  <si>
    <t xml:space="preserve"> 74125/001 </t>
  </si>
  <si>
    <t>ESPELHO CRISTAL ESPESSURA 4MM, COM MOLDURA DE MADEIRA</t>
  </si>
  <si>
    <t>FORRO</t>
  </si>
  <si>
    <t xml:space="preserve"> 96114 </t>
  </si>
  <si>
    <t>FORRO EM DRYWALL, PARA AMBIENTES COMERCIAIS, INCLUSIVE ESTRUTURA DE FIXAÇÃO.</t>
  </si>
  <si>
    <t xml:space="preserve"> 99803 </t>
  </si>
  <si>
    <t>LIMPEZA DE PISO CERÂMICO OU PORCELANATO COM PANO ÚMIDO.</t>
  </si>
  <si>
    <t xml:space="preserve"> 99806 </t>
  </si>
  <si>
    <t>LIMPEZA DE REVESTIMENTO CERÂMICO EM PAREDE COM PANO ÚMIDO. (Sanitário PCD e copa)</t>
  </si>
  <si>
    <t xml:space="preserve"> 99822 </t>
  </si>
  <si>
    <t>LIMPEZA DE PORTA DE MADEIRA. (Todas as divisórias de madeira e portas)</t>
  </si>
  <si>
    <t xml:space="preserve"> 023713 </t>
  </si>
  <si>
    <t>LIMPEZA E POLIMENTO DE APARELHOS SANITARIOS</t>
  </si>
  <si>
    <t xml:space="preserve"> 73948/008 </t>
  </si>
  <si>
    <t>LIMPEZA VIDRO COMUM</t>
  </si>
  <si>
    <t xml:space="preserve"> COT-Sensibiliza-12 </t>
  </si>
  <si>
    <t>MESA PLATAFORMA SIMPLES 4 POSTOS
4800X600MM TAMPO LAMINADO COR A DEFINIR (laboratório)</t>
  </si>
  <si>
    <t xml:space="preserve"> COT-Sensibiliza-13 </t>
  </si>
  <si>
    <t xml:space="preserve">MESA PLATAFORMA DUPLA 4 POSTOS
2400X1200MM E SIMPLES 3 POSTOS 3600X600MM TAMPO LAMINADO COR A DEFINIR (sala de trabalho)  </t>
  </si>
  <si>
    <t xml:space="preserve"> COT-Sensibiliza-14 </t>
  </si>
  <si>
    <t>MARCENARIA: ARMÁRIOS SOB MEDIDA (Armários 3, 4, 5, 8, 9 e 10; mesa sala de reuniões e bancada copa)</t>
  </si>
  <si>
    <t xml:space="preserve"> COT-Sensibiliza-15 </t>
  </si>
  <si>
    <t>ADESIVO (Parede laboratório)</t>
  </si>
  <si>
    <t>5.1</t>
  </si>
  <si>
    <t>5.2</t>
  </si>
  <si>
    <t>5.3</t>
  </si>
  <si>
    <t>5.4</t>
  </si>
  <si>
    <t>5.5</t>
  </si>
  <si>
    <t>5.6</t>
  </si>
  <si>
    <t>5.7</t>
  </si>
  <si>
    <t>5.8</t>
  </si>
  <si>
    <t>6.1</t>
  </si>
  <si>
    <t>6.2</t>
  </si>
  <si>
    <t>7.1</t>
  </si>
  <si>
    <t>7.1.1</t>
  </si>
  <si>
    <t>7.1.2</t>
  </si>
  <si>
    <t>7.1.3</t>
  </si>
  <si>
    <t>7.2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</si>
  <si>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</si>
  <si>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</si>
  <si>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</si>
  <si>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</si>
  <si>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</si>
  <si>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</si>
  <si>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</si>
  <si>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</si>
  <si>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</si>
  <si>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</si>
  <si>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7.2.11</t>
  </si>
  <si>
    <t>7.2.12</t>
  </si>
  <si>
    <t>7.3</t>
  </si>
  <si>
    <t>7.3.1</t>
  </si>
  <si>
    <t>7.3.2</t>
  </si>
  <si>
    <t>7.3.3</t>
  </si>
  <si>
    <t>7.3.4</t>
  </si>
  <si>
    <t>7.3.5</t>
  </si>
  <si>
    <t>7.3.6</t>
  </si>
  <si>
    <t>7.3.7</t>
  </si>
  <si>
    <t>7.3.8</t>
  </si>
  <si>
    <t>7.3.9</t>
  </si>
  <si>
    <t>7.3.10</t>
  </si>
  <si>
    <t>7.3.11</t>
  </si>
  <si>
    <t>7.3.12</t>
  </si>
  <si>
    <t>7.3.13</t>
  </si>
  <si>
    <t>7.3.14</t>
  </si>
  <si>
    <t>7.3.15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</si>
  <si>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</si>
  <si>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</si>
  <si>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</si>
  <si>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</si>
  <si>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</si>
  <si>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</si>
  <si>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</si>
  <si>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</si>
  <si>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</si>
  <si>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</si>
  <si>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</si>
  <si>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</si>
  <si>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</si>
  <si>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</si>
  <si>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</si>
  <si>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</si>
  <si>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</si>
  <si>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</si>
  <si>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8.19</t>
  </si>
  <si>
    <t>8.20</t>
  </si>
  <si>
    <t>8.21</t>
  </si>
  <si>
    <t>8.22</t>
  </si>
  <si>
    <t>8.23</t>
  </si>
  <si>
    <t>8.24</t>
  </si>
  <si>
    <t>8.25</t>
  </si>
  <si>
    <t>8.26</t>
  </si>
  <si>
    <t>8.27</t>
  </si>
  <si>
    <t>8.28</t>
  </si>
  <si>
    <t>8.29</t>
  </si>
  <si>
    <t>8.30</t>
  </si>
  <si>
    <t>8.31</t>
  </si>
  <si>
    <t>8.32</t>
  </si>
  <si>
    <t>8.33</t>
  </si>
  <si>
    <t>8.34</t>
  </si>
  <si>
    <t>8.35</t>
  </si>
  <si>
    <t>8.36</t>
  </si>
  <si>
    <t>8.37</t>
  </si>
  <si>
    <t>8.38</t>
  </si>
  <si>
    <t>8.39</t>
  </si>
  <si>
    <t>8.40</t>
  </si>
  <si>
    <t>8.41</t>
  </si>
  <si>
    <t>8.42</t>
  </si>
  <si>
    <t>8.43</t>
  </si>
  <si>
    <t>8.44</t>
  </si>
  <si>
    <t>8.45</t>
  </si>
  <si>
    <t>8.46</t>
  </si>
  <si>
    <t>8.47</t>
  </si>
  <si>
    <t>8.48</t>
  </si>
  <si>
    <t>8.49</t>
  </si>
  <si>
    <t>8.50</t>
  </si>
  <si>
    <t>8.51</t>
  </si>
  <si>
    <t>8.52</t>
  </si>
  <si>
    <t>8.53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</si>
  <si>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</si>
  <si>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</si>
  <si>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</si>
  <si>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</si>
  <si>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</si>
  <si>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</si>
  <si>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</si>
  <si>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</si>
  <si>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</si>
  <si>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</si>
  <si>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</si>
  <si>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</si>
  <si>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</si>
  <si>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</si>
  <si>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</si>
  <si>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9.16</t>
  </si>
  <si>
    <t>9.17</t>
  </si>
  <si>
    <t>9.18</t>
  </si>
  <si>
    <t>9.19</t>
  </si>
  <si>
    <t>9.20</t>
  </si>
  <si>
    <t>9.21</t>
  </si>
  <si>
    <t>9.22</t>
  </si>
  <si>
    <t>9.23</t>
  </si>
  <si>
    <t>9.24</t>
  </si>
  <si>
    <t>9.25</t>
  </si>
  <si>
    <t>10.1</t>
  </si>
  <si>
    <t>10.2</t>
  </si>
  <si>
    <t>10.3</t>
  </si>
  <si>
    <t>10.4</t>
  </si>
  <si>
    <t>11.1</t>
  </si>
  <si>
    <t>11.2</t>
  </si>
  <si>
    <t>12.1</t>
  </si>
  <si>
    <t>12.2</t>
  </si>
  <si>
    <t>12.3</t>
  </si>
  <si>
    <t>12.4</t>
  </si>
  <si>
    <t>12.5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</si>
  <si>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</si>
  <si>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</si>
  <si>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</si>
  <si>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</si>
  <si>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</si>
  <si>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</si>
  <si>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</si>
  <si>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</si>
  <si>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</si>
  <si>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</si>
  <si>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13.11</t>
  </si>
  <si>
    <t>14.1</t>
  </si>
  <si>
    <t>14.2</t>
  </si>
  <si>
    <t>14.3</t>
  </si>
  <si>
    <t>14.4</t>
  </si>
  <si>
    <t>15.1</t>
  </si>
  <si>
    <t>16.1</t>
  </si>
  <si>
    <t>17.1</t>
  </si>
  <si>
    <t>17.2</t>
  </si>
  <si>
    <t>17.3</t>
  </si>
  <si>
    <t>17.4</t>
  </si>
  <si>
    <t>17.5</t>
  </si>
  <si>
    <t>17.6</t>
  </si>
  <si>
    <t>17.7</t>
  </si>
  <si>
    <t>17.8</t>
  </si>
  <si>
    <t>17.9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</si>
  <si>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</si>
  <si>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</si>
  <si>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</si>
  <si>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</si>
  <si>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</si>
  <si>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</si>
  <si>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</si>
  <si>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</si>
  <si>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</si>
  <si>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</si>
  <si>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</si>
  <si>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</si>
  <si>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CREA/CAU/CRT</t>
  </si>
  <si>
    <t>Responsável legal pela empresa licitante e carimbo de CNPJ</t>
  </si>
  <si>
    <t>CREA/CAU/CRT:</t>
  </si>
  <si>
    <t>assinatura representante legal da empresa  licitante e carimbro CNPJ</t>
  </si>
  <si>
    <t>ANEXO III-B DO EDITAL DE LICITAÇÃO POR PREGÃO ELETRÔNICO N.º 84/2021</t>
  </si>
  <si>
    <t>Incluso BDI (folha onerada) sobre preço unitário de: 24,00 %</t>
  </si>
  <si>
    <r>
      <t>A referência utilizada como base de custos é o SINAPI e SBC de</t>
    </r>
    <r>
      <rPr>
        <b/>
        <sz val="10"/>
        <color indexed="10"/>
        <rFont val="Verdana"/>
        <family val="2"/>
      </rPr>
      <t xml:space="preserve"> </t>
    </r>
    <r>
      <rPr>
        <sz val="10"/>
        <color rgb="FFFF0000"/>
        <rFont val="Verdana"/>
        <family val="2"/>
      </rPr>
      <t>Ago/2021</t>
    </r>
    <r>
      <rPr>
        <sz val="10"/>
        <color indexed="10"/>
        <rFont val="Verdana"/>
        <family val="2"/>
      </rPr>
      <t>;</t>
    </r>
  </si>
  <si>
    <t xml:space="preserve">As composições que não constam no SINAPI, procedeu-se a obtenção da composição em outra fonte (SBC) e utilizou-se como base de cálculo os insumos do SINAPI. </t>
  </si>
  <si>
    <t>No caso de não haver o insumo no SINAPI, foi mantido a referência de valor indicada na cotação de mercado referente a 08/2021;</t>
  </si>
  <si>
    <t>Planilha protegida por senha, com exceção de partes editáveis como cabeçalho, linha de totalização e inferiores;</t>
  </si>
  <si>
    <t>Para complementar a planilha basta a licitante digitar o percentual de desconto proposto na célula acima (coluna J e linha 209), substituindo o valor 0,00%;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</si>
</sst>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\$* #,##0.00_);_(\$* \(#,##0.00\);_(\$* \-??_);_(@_)"/>
    <numFmt numFmtId="166" formatCode="_-* #,##0.00_-;\-* #,##0.00_-;_-* \-??_-;_-@_-"/>
    <numFmt numFmtId="167" formatCode="_(* #,##0.00_);_(* \(#,##0.00\);_(* \-??_);_(@_)"/>
    <numFmt numFmtId="168" formatCode="General_)"/>
    <numFmt numFmtId="169" formatCode="_-&quot;R$ &quot;* #,##0.00_-;&quot;-R$ &quot;* #,##0.00_-;_-&quot;R$ &quot;* \-??_-;_-@_-"/>
  </numFmts>
  <fonts count="6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name val="Verdana"/>
      <family val="2"/>
    </font>
    <font>
      <b/>
      <sz val="9"/>
      <name val="Verdana"/>
      <family val="2"/>
    </font>
    <font>
      <b/>
      <sz val="9"/>
      <color indexed="10"/>
      <name val="Verdan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sz val="11"/>
      <color indexed="14"/>
      <name val="Calibri"/>
      <family val="2"/>
    </font>
    <font>
      <sz val="10"/>
      <name val="Arial"/>
      <family val="2"/>
    </font>
    <font>
      <sz val="10"/>
      <name val="Arial"/>
      <family val="2"/>
      <charset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9"/>
      <color indexed="10"/>
      <name val="Verdana"/>
      <family val="2"/>
    </font>
    <font>
      <sz val="9"/>
      <color rgb="FFFF0000"/>
      <name val="Verdana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sz val="12"/>
      <name val="Courier"/>
      <family val="3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9"/>
      <color rgb="FF333399"/>
      <name val="Verdana"/>
      <family val="2"/>
    </font>
    <font>
      <b/>
      <sz val="9"/>
      <color rgb="FFFF0000"/>
      <name val="Verdana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  <font>
      <b/>
      <sz val="10"/>
      <color indexed="10"/>
      <name val="Verdana"/>
      <family val="2"/>
    </font>
    <font>
      <sz val="10"/>
      <color indexed="10"/>
      <name val="Verdana"/>
      <family val="2"/>
    </font>
    <font>
      <b/>
      <sz val="12"/>
      <color rgb="FFFF0000"/>
      <name val="Verdana"/>
      <family val="2"/>
    </font>
    <font>
      <b/>
      <sz val="12"/>
      <color indexed="10"/>
      <name val="Verdana"/>
      <family val="2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FF00FF"/>
      <name val="Calibri"/>
      <family val="2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i/>
      <sz val="11"/>
      <color rgb="FF808080"/>
      <name val="Calibri"/>
      <family val="2"/>
      <charset val="1"/>
    </font>
    <font>
      <sz val="11"/>
      <color rgb="FF008000"/>
      <name val="Calibri"/>
      <family val="2"/>
      <charset val="1"/>
    </font>
    <font>
      <b/>
      <sz val="15"/>
      <color rgb="FF333399"/>
      <name val="Calibri"/>
      <family val="2"/>
      <charset val="1"/>
    </font>
    <font>
      <b/>
      <sz val="13"/>
      <color rgb="FF333399"/>
      <name val="Calibri"/>
      <family val="2"/>
      <charset val="1"/>
    </font>
    <font>
      <b/>
      <sz val="11"/>
      <color rgb="FF333399"/>
      <name val="Calibri"/>
      <family val="2"/>
      <charset val="1"/>
    </font>
    <font>
      <sz val="11"/>
      <color rgb="FF333399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993300"/>
      <name val="Calibri"/>
      <family val="2"/>
      <charset val="1"/>
    </font>
    <font>
      <sz val="12"/>
      <name val="Courier New"/>
      <family val="3"/>
      <charset val="1"/>
    </font>
    <font>
      <b/>
      <sz val="11"/>
      <color rgb="FF333333"/>
      <name val="Calibri"/>
      <family val="2"/>
      <charset val="1"/>
    </font>
    <font>
      <b/>
      <sz val="18"/>
      <color rgb="FF333399"/>
      <name val="Cambria"/>
      <family val="2"/>
      <charset val="1"/>
    </font>
    <font>
      <b/>
      <sz val="15"/>
      <color rgb="FF003366"/>
      <name val="Calibri"/>
      <family val="2"/>
      <charset val="1"/>
    </font>
    <font>
      <b/>
      <sz val="18"/>
      <color rgb="FF003366"/>
      <name val="Cambria"/>
      <family val="2"/>
      <charset val="1"/>
    </font>
    <font>
      <sz val="11"/>
      <color rgb="FFFF0000"/>
      <name val="Calibri"/>
      <family val="2"/>
      <charset val="1"/>
    </font>
    <font>
      <b/>
      <sz val="10"/>
      <color theme="1"/>
      <name val="Verdana"/>
      <family val="2"/>
    </font>
    <font>
      <b/>
      <sz val="12"/>
      <name val="Verdana"/>
      <family val="2"/>
    </font>
    <font>
      <i/>
      <sz val="8"/>
      <color indexed="8"/>
      <name val="Verdana"/>
      <family val="2"/>
    </font>
    <font>
      <i/>
      <sz val="7"/>
      <name val="Verdana"/>
      <family val="2"/>
    </font>
    <font>
      <i/>
      <sz val="7"/>
      <color indexed="8"/>
      <name val="Verdana"/>
      <family val="2"/>
    </font>
    <font>
      <i/>
      <sz val="8"/>
      <name val="Verdana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CC99"/>
        <bgColor rgb="FFD9D9D9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CCFFCC"/>
      </patternFill>
    </fill>
    <fill>
      <patternFill patternType="solid">
        <fgColor rgb="FFC0C0C0"/>
        <bgColor rgb="FFCCCCCC"/>
      </patternFill>
    </fill>
    <fill>
      <patternFill patternType="solid">
        <fgColor rgb="FFFF8080"/>
        <bgColor rgb="FFFF99CC"/>
      </patternFill>
    </fill>
    <fill>
      <patternFill patternType="solid">
        <fgColor rgb="FFFFFF99"/>
        <bgColor rgb="FFFFFFCC"/>
      </patternFill>
    </fill>
    <fill>
      <patternFill patternType="solid">
        <fgColor rgb="FF99CCFF"/>
        <bgColor rgb="FF8EB4E3"/>
      </patternFill>
    </fill>
    <fill>
      <patternFill patternType="solid">
        <fgColor rgb="FF33CCCC"/>
        <bgColor rgb="FF00CCFF"/>
      </patternFill>
    </fill>
    <fill>
      <patternFill patternType="solid">
        <fgColor rgb="FF808000"/>
        <bgColor rgb="FF808080"/>
      </patternFill>
    </fill>
    <fill>
      <patternFill patternType="solid">
        <fgColor rgb="FF666699"/>
        <bgColor rgb="FF808080"/>
      </patternFill>
    </fill>
    <fill>
      <patternFill patternType="solid">
        <fgColor rgb="FFFF6600"/>
        <bgColor rgb="FFFF8000"/>
      </patternFill>
    </fill>
    <fill>
      <patternFill patternType="solid">
        <fgColor rgb="FFFF99CC"/>
        <bgColor rgb="FFFF8080"/>
      </patternFill>
    </fill>
    <fill>
      <patternFill patternType="solid">
        <fgColor rgb="FF969696"/>
        <bgColor rgb="FF808080"/>
      </patternFill>
    </fill>
    <fill>
      <patternFill patternType="solid">
        <fgColor rgb="FFCCFFCC"/>
        <bgColor rgb="FFCCFFFF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9900"/>
      </patternFill>
    </fill>
    <fill>
      <patternFill patternType="solid">
        <fgColor theme="4" tint="0.79998168889431442"/>
        <bgColor rgb="FF8EB4E3"/>
      </patternFill>
    </fill>
    <fill>
      <patternFill patternType="solid">
        <fgColor theme="0"/>
        <bgColor rgb="FF8EB4E3"/>
      </patternFill>
    </fill>
    <fill>
      <patternFill patternType="solid">
        <fgColor theme="2" tint="-9.9978637043366805E-2"/>
        <bgColor rgb="FFFF9900"/>
      </patternFill>
    </fill>
    <fill>
      <patternFill patternType="solid">
        <fgColor theme="2" tint="-9.9978637043366805E-2"/>
        <bgColor rgb="FFFFFFCC"/>
      </patternFill>
    </fill>
    <fill>
      <patternFill patternType="solid">
        <fgColor theme="2"/>
        <bgColor rgb="FFFFFFCC"/>
      </patternFill>
    </fill>
  </fills>
  <borders count="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33CC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 style="double">
        <color indexed="64"/>
      </left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rgb="FF000000"/>
      </top>
      <bottom/>
      <diagonal/>
    </border>
    <border>
      <left style="hair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double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double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/>
      <diagonal/>
    </border>
    <border diagonalUp="1">
      <left style="hair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 style="hair">
        <color rgb="FF000000"/>
      </diagonal>
    </border>
    <border>
      <left style="double">
        <color rgb="FF000000"/>
      </left>
      <right/>
      <top style="thin">
        <color indexed="64"/>
      </top>
      <bottom style="hair">
        <color rgb="FF000000"/>
      </bottom>
      <diagonal/>
    </border>
    <border>
      <left/>
      <right style="hair">
        <color rgb="FF000000"/>
      </right>
      <top style="thin">
        <color indexed="64"/>
      </top>
      <bottom style="hair">
        <color rgb="FF000000"/>
      </bottom>
      <diagonal/>
    </border>
    <border diagonalUp="1">
      <left style="hair">
        <color rgb="FF000000"/>
      </left>
      <right/>
      <top style="thin">
        <color indexed="64"/>
      </top>
      <bottom style="hair">
        <color rgb="FF000000"/>
      </bottom>
      <diagonal style="hair">
        <color rgb="FF000000"/>
      </diagonal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 diagonalUp="1">
      <left style="double">
        <color indexed="64"/>
      </left>
      <right style="hair">
        <color indexed="64"/>
      </right>
      <top style="double">
        <color indexed="64"/>
      </top>
      <bottom/>
      <diagonal style="double">
        <color indexed="64"/>
      </diagonal>
    </border>
    <border diagonalUp="1">
      <left style="double">
        <color indexed="64"/>
      </left>
      <right style="hair">
        <color indexed="64"/>
      </right>
      <top/>
      <bottom/>
      <diagonal style="double">
        <color indexed="64"/>
      </diagonal>
    </border>
    <border diagonalUp="1">
      <left style="double">
        <color indexed="64"/>
      </left>
      <right style="hair">
        <color indexed="64"/>
      </right>
      <top/>
      <bottom style="hair">
        <color indexed="64"/>
      </bottom>
      <diagonal style="double">
        <color indexed="64"/>
      </diagonal>
    </border>
    <border>
      <left style="double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double">
        <color rgb="FF000000"/>
      </left>
      <right style="hair">
        <color indexed="64"/>
      </right>
      <top style="thin">
        <color rgb="FF000000"/>
      </top>
      <bottom/>
      <diagonal/>
    </border>
    <border>
      <left style="double">
        <color rgb="FF000000"/>
      </left>
      <right style="hair">
        <color indexed="64"/>
      </right>
      <top/>
      <bottom style="hair">
        <color indexed="64"/>
      </bottom>
      <diagonal/>
    </border>
    <border>
      <left style="double">
        <color rgb="FF000000"/>
      </left>
      <right style="hair">
        <color indexed="64"/>
      </right>
      <top style="hair">
        <color indexed="64"/>
      </top>
      <bottom/>
      <diagonal/>
    </border>
    <border>
      <left style="double">
        <color rgb="FF000000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5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18" fillId="6" borderId="0" applyNumberFormat="0" applyBorder="0" applyAlignment="0" applyProtection="0"/>
    <xf numFmtId="0" fontId="8" fillId="2" borderId="1" applyNumberFormat="0" applyAlignment="0" applyProtection="0"/>
    <xf numFmtId="0" fontId="9" fillId="16" borderId="2" applyNumberFormat="0" applyAlignment="0" applyProtection="0"/>
    <xf numFmtId="165" fontId="19" fillId="0" borderId="0" applyFill="0" applyBorder="0" applyAlignment="0" applyProtection="0"/>
    <xf numFmtId="0" fontId="20" fillId="0" borderId="0"/>
    <xf numFmtId="0" fontId="15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11" fillId="3" borderId="1" applyNumberFormat="0" applyAlignment="0" applyProtection="0"/>
    <xf numFmtId="0" fontId="10" fillId="0" borderId="3" applyNumberFormat="0" applyFill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1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4" borderId="7" applyNumberFormat="0" applyFont="0" applyAlignment="0" applyProtection="0"/>
    <xf numFmtId="0" fontId="13" fillId="2" borderId="8" applyNumberFormat="0" applyAlignment="0" applyProtection="0"/>
    <xf numFmtId="9" fontId="2" fillId="0" borderId="0" applyFont="0" applyFill="0" applyBorder="0" applyAlignment="0" applyProtection="0"/>
    <xf numFmtId="9" fontId="19" fillId="0" borderId="0" applyFill="0" applyBorder="0" applyAlignment="0" applyProtection="0"/>
    <xf numFmtId="9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6" fontId="1" fillId="0" borderId="0"/>
    <xf numFmtId="164" fontId="1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7" fontId="19" fillId="0" borderId="0"/>
    <xf numFmtId="0" fontId="14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8" fontId="29" fillId="0" borderId="0"/>
    <xf numFmtId="0" fontId="42" fillId="0" borderId="0"/>
    <xf numFmtId="9" fontId="42" fillId="0" borderId="0" applyBorder="0" applyProtection="0"/>
    <xf numFmtId="0" fontId="42" fillId="21" borderId="0" applyBorder="0" applyProtection="0"/>
    <xf numFmtId="0" fontId="42" fillId="22" borderId="0" applyBorder="0" applyProtection="0"/>
    <xf numFmtId="0" fontId="42" fillId="23" borderId="0" applyBorder="0" applyProtection="0"/>
    <xf numFmtId="0" fontId="42" fillId="21" borderId="0" applyBorder="0" applyProtection="0"/>
    <xf numFmtId="0" fontId="42" fillId="24" borderId="0" applyBorder="0" applyProtection="0"/>
    <xf numFmtId="0" fontId="42" fillId="22" borderId="0" applyBorder="0" applyProtection="0"/>
    <xf numFmtId="0" fontId="42" fillId="25" borderId="0" applyBorder="0" applyProtection="0"/>
    <xf numFmtId="0" fontId="42" fillId="26" borderId="0" applyBorder="0" applyProtection="0"/>
    <xf numFmtId="0" fontId="42" fillId="27" borderId="0" applyBorder="0" applyProtection="0"/>
    <xf numFmtId="0" fontId="42" fillId="25" borderId="0" applyBorder="0" applyProtection="0"/>
    <xf numFmtId="0" fontId="42" fillId="28" borderId="0" applyBorder="0" applyProtection="0"/>
    <xf numFmtId="0" fontId="42" fillId="22" borderId="0" applyBorder="0" applyProtection="0"/>
    <xf numFmtId="0" fontId="43" fillId="29" borderId="0" applyBorder="0" applyProtection="0"/>
    <xf numFmtId="0" fontId="43" fillId="26" borderId="0" applyBorder="0" applyProtection="0"/>
    <xf numFmtId="0" fontId="43" fillId="27" borderId="0" applyBorder="0" applyProtection="0"/>
    <xf numFmtId="0" fontId="43" fillId="25" borderId="0" applyBorder="0" applyProtection="0"/>
    <xf numFmtId="0" fontId="43" fillId="29" borderId="0" applyBorder="0" applyProtection="0"/>
    <xf numFmtId="0" fontId="43" fillId="22" borderId="0" applyBorder="0" applyProtection="0"/>
    <xf numFmtId="0" fontId="43" fillId="29" borderId="0" applyBorder="0" applyProtection="0"/>
    <xf numFmtId="0" fontId="43" fillId="30" borderId="0" applyBorder="0" applyProtection="0"/>
    <xf numFmtId="0" fontId="43" fillId="30" borderId="0" applyBorder="0" applyProtection="0"/>
    <xf numFmtId="0" fontId="43" fillId="31" borderId="0" applyBorder="0" applyProtection="0"/>
    <xf numFmtId="0" fontId="43" fillId="29" borderId="0" applyBorder="0" applyProtection="0"/>
    <xf numFmtId="0" fontId="43" fillId="32" borderId="0" applyBorder="0" applyProtection="0"/>
    <xf numFmtId="0" fontId="44" fillId="33" borderId="0" applyBorder="0" applyProtection="0"/>
    <xf numFmtId="0" fontId="45" fillId="21" borderId="28" applyProtection="0"/>
    <xf numFmtId="0" fontId="46" fillId="34" borderId="29" applyProtection="0"/>
    <xf numFmtId="0" fontId="47" fillId="0" borderId="0" applyBorder="0" applyProtection="0"/>
    <xf numFmtId="0" fontId="48" fillId="35" borderId="0" applyBorder="0" applyProtection="0"/>
    <xf numFmtId="0" fontId="49" fillId="0" borderId="30" applyProtection="0"/>
    <xf numFmtId="0" fontId="50" fillId="0" borderId="31" applyProtection="0"/>
    <xf numFmtId="0" fontId="51" fillId="0" borderId="32" applyProtection="0"/>
    <xf numFmtId="0" fontId="51" fillId="0" borderId="0" applyBorder="0" applyProtection="0"/>
    <xf numFmtId="0" fontId="52" fillId="22" borderId="28" applyProtection="0"/>
    <xf numFmtId="0" fontId="53" fillId="0" borderId="33" applyProtection="0"/>
    <xf numFmtId="169" fontId="42" fillId="0" borderId="0" applyBorder="0" applyProtection="0"/>
    <xf numFmtId="169" fontId="42" fillId="0" borderId="0" applyBorder="0" applyProtection="0"/>
    <xf numFmtId="169" fontId="42" fillId="0" borderId="0" applyBorder="0" applyProtection="0"/>
    <xf numFmtId="169" fontId="42" fillId="0" borderId="0" applyBorder="0" applyProtection="0"/>
    <xf numFmtId="169" fontId="42" fillId="0" borderId="0" applyBorder="0" applyProtection="0"/>
    <xf numFmtId="169" fontId="42" fillId="0" borderId="0" applyBorder="0" applyProtection="0"/>
    <xf numFmtId="169" fontId="42" fillId="0" borderId="0" applyBorder="0" applyProtection="0"/>
    <xf numFmtId="169" fontId="42" fillId="0" borderId="0" applyBorder="0" applyProtection="0"/>
    <xf numFmtId="169" fontId="42" fillId="0" borderId="0" applyBorder="0" applyProtection="0"/>
    <xf numFmtId="169" fontId="42" fillId="0" borderId="0" applyBorder="0" applyProtection="0"/>
    <xf numFmtId="169" fontId="42" fillId="0" borderId="0" applyBorder="0" applyProtection="0"/>
    <xf numFmtId="169" fontId="42" fillId="0" borderId="0" applyBorder="0" applyProtection="0"/>
    <xf numFmtId="169" fontId="42" fillId="0" borderId="0" applyBorder="0" applyProtection="0"/>
    <xf numFmtId="0" fontId="54" fillId="27" borderId="0" applyBorder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8" fontId="55" fillId="0" borderId="0"/>
    <xf numFmtId="0" fontId="20" fillId="0" borderId="0"/>
    <xf numFmtId="0" fontId="20" fillId="0" borderId="0"/>
    <xf numFmtId="0" fontId="42" fillId="23" borderId="34" applyProtection="0"/>
    <xf numFmtId="0" fontId="56" fillId="21" borderId="35" applyProtection="0"/>
    <xf numFmtId="9" fontId="20" fillId="0" borderId="0" applyBorder="0" applyProtection="0"/>
    <xf numFmtId="9" fontId="42" fillId="0" borderId="0"/>
    <xf numFmtId="9" fontId="42" fillId="0" borderId="0" applyBorder="0" applyProtection="0"/>
    <xf numFmtId="166" fontId="42" fillId="0" borderId="0" applyBorder="0" applyProtection="0"/>
    <xf numFmtId="166" fontId="42" fillId="0" borderId="0" applyBorder="0" applyProtection="0"/>
    <xf numFmtId="166" fontId="42" fillId="0" borderId="0" applyBorder="0" applyProtection="0"/>
    <xf numFmtId="167" fontId="20" fillId="0" borderId="0" applyBorder="0" applyProtection="0"/>
    <xf numFmtId="167" fontId="20" fillId="0" borderId="0" applyBorder="0" applyProtection="0"/>
    <xf numFmtId="166" fontId="42" fillId="0" borderId="0"/>
    <xf numFmtId="167" fontId="42" fillId="0" borderId="0" applyBorder="0" applyProtection="0"/>
    <xf numFmtId="0" fontId="57" fillId="0" borderId="0" applyBorder="0" applyProtection="0"/>
    <xf numFmtId="0" fontId="58" fillId="0" borderId="36" applyProtection="0"/>
    <xf numFmtId="0" fontId="58" fillId="0" borderId="36" applyProtection="0"/>
    <xf numFmtId="0" fontId="59" fillId="0" borderId="0" applyBorder="0" applyProtection="0"/>
    <xf numFmtId="0" fontId="59" fillId="0" borderId="0" applyBorder="0" applyProtection="0"/>
    <xf numFmtId="167" fontId="20" fillId="0" borderId="0"/>
    <xf numFmtId="0" fontId="60" fillId="0" borderId="0" applyBorder="0" applyProtection="0"/>
  </cellStyleXfs>
  <cellXfs count="269">
    <xf numFmtId="0" fontId="0" fillId="0" borderId="0" xfId="0"/>
    <xf numFmtId="0" fontId="3" fillId="0" borderId="0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/>
    <xf numFmtId="44" fontId="3" fillId="0" borderId="0" xfId="38" applyFont="1"/>
    <xf numFmtId="0" fontId="5" fillId="0" borderId="0" xfId="0" applyFont="1" applyBorder="1" applyAlignment="1">
      <alignment vertical="distributed" wrapText="1"/>
    </xf>
    <xf numFmtId="0" fontId="25" fillId="0" borderId="0" xfId="0" applyFont="1" applyBorder="1" applyAlignment="1">
      <alignment vertical="distributed" wrapText="1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/>
    <xf numFmtId="0" fontId="31" fillId="0" borderId="0" xfId="0" applyFont="1"/>
    <xf numFmtId="4" fontId="26" fillId="0" borderId="0" xfId="0" applyNumberFormat="1" applyFont="1"/>
    <xf numFmtId="10" fontId="28" fillId="19" borderId="20" xfId="0" applyNumberFormat="1" applyFont="1" applyFill="1" applyBorder="1" applyAlignment="1">
      <alignment horizontal="center"/>
    </xf>
    <xf numFmtId="4" fontId="32" fillId="0" borderId="10" xfId="0" applyNumberFormat="1" applyFont="1" applyBorder="1" applyAlignment="1">
      <alignment horizontal="center"/>
    </xf>
    <xf numFmtId="0" fontId="30" fillId="19" borderId="15" xfId="0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 wrapText="1"/>
    </xf>
    <xf numFmtId="44" fontId="4" fillId="0" borderId="0" xfId="38" applyFont="1"/>
    <xf numFmtId="0" fontId="4" fillId="0" borderId="0" xfId="0" applyFont="1"/>
    <xf numFmtId="2" fontId="3" fillId="17" borderId="10" xfId="0" applyNumberFormat="1" applyFont="1" applyFill="1" applyBorder="1" applyAlignment="1" applyProtection="1">
      <alignment horizontal="left" vertical="center" wrapText="1"/>
    </xf>
    <xf numFmtId="0" fontId="31" fillId="0" borderId="37" xfId="0" applyFont="1" applyBorder="1"/>
    <xf numFmtId="0" fontId="4" fillId="0" borderId="0" xfId="0" applyFont="1" applyAlignment="1">
      <alignment vertical="center" wrapText="1"/>
    </xf>
    <xf numFmtId="4" fontId="4" fillId="19" borderId="23" xfId="0" applyNumberFormat="1" applyFont="1" applyFill="1" applyBorder="1" applyAlignment="1">
      <alignment vertical="center"/>
    </xf>
    <xf numFmtId="10" fontId="31" fillId="38" borderId="16" xfId="0" applyNumberFormat="1" applyFont="1" applyFill="1" applyBorder="1" applyAlignment="1">
      <alignment horizontal="center"/>
    </xf>
    <xf numFmtId="10" fontId="31" fillId="39" borderId="16" xfId="0" applyNumberFormat="1" applyFont="1" applyFill="1" applyBorder="1" applyAlignment="1">
      <alignment horizontal="center"/>
    </xf>
    <xf numFmtId="4" fontId="32" fillId="17" borderId="10" xfId="0" applyNumberFormat="1" applyFont="1" applyFill="1" applyBorder="1" applyAlignment="1">
      <alignment horizontal="center"/>
    </xf>
    <xf numFmtId="10" fontId="31" fillId="39" borderId="10" xfId="0" applyNumberFormat="1" applyFont="1" applyFill="1" applyBorder="1" applyAlignment="1">
      <alignment horizontal="center"/>
    </xf>
    <xf numFmtId="10" fontId="31" fillId="0" borderId="49" xfId="0" applyNumberFormat="1" applyFont="1" applyBorder="1"/>
    <xf numFmtId="4" fontId="31" fillId="0" borderId="50" xfId="0" applyNumberFormat="1" applyFont="1" applyBorder="1"/>
    <xf numFmtId="4" fontId="31" fillId="0" borderId="51" xfId="0" applyNumberFormat="1" applyFont="1" applyBorder="1"/>
    <xf numFmtId="10" fontId="31" fillId="0" borderId="51" xfId="0" applyNumberFormat="1" applyFont="1" applyBorder="1"/>
    <xf numFmtId="10" fontId="31" fillId="0" borderId="52" xfId="0" applyNumberFormat="1" applyFont="1" applyBorder="1"/>
    <xf numFmtId="4" fontId="31" fillId="0" borderId="52" xfId="0" applyNumberFormat="1" applyFont="1" applyBorder="1"/>
    <xf numFmtId="0" fontId="40" fillId="0" borderId="0" xfId="0" applyFont="1" applyBorder="1" applyAlignment="1"/>
    <xf numFmtId="0" fontId="41" fillId="0" borderId="0" xfId="0" applyFont="1" applyBorder="1" applyAlignment="1"/>
    <xf numFmtId="0" fontId="4" fillId="17" borderId="0" xfId="0" applyFont="1" applyFill="1" applyBorder="1" applyAlignment="1">
      <alignment vertical="center"/>
    </xf>
    <xf numFmtId="0" fontId="61" fillId="0" borderId="0" xfId="0" applyFont="1" applyAlignment="1">
      <alignment vertical="center"/>
    </xf>
    <xf numFmtId="10" fontId="31" fillId="38" borderId="10" xfId="0" applyNumberFormat="1" applyFont="1" applyFill="1" applyBorder="1" applyAlignment="1">
      <alignment horizontal="center"/>
    </xf>
    <xf numFmtId="10" fontId="3" fillId="0" borderId="14" xfId="60" applyNumberFormat="1" applyFont="1" applyFill="1" applyBorder="1" applyAlignment="1">
      <alignment horizontal="center" vertical="center" wrapText="1"/>
    </xf>
    <xf numFmtId="4" fontId="27" fillId="19" borderId="14" xfId="0" applyNumberFormat="1" applyFont="1" applyFill="1" applyBorder="1" applyAlignment="1">
      <alignment horizontal="center"/>
    </xf>
    <xf numFmtId="4" fontId="4" fillId="0" borderId="53" xfId="60" applyNumberFormat="1" applyFont="1" applyFill="1" applyBorder="1" applyAlignment="1">
      <alignment horizontal="center" vertical="center" wrapText="1"/>
    </xf>
    <xf numFmtId="4" fontId="28" fillId="19" borderId="60" xfId="0" applyNumberFormat="1" applyFont="1" applyFill="1" applyBorder="1" applyAlignment="1">
      <alignment horizontal="center"/>
    </xf>
    <xf numFmtId="10" fontId="4" fillId="19" borderId="59" xfId="60" applyNumberFormat="1" applyFont="1" applyFill="1" applyBorder="1" applyAlignment="1">
      <alignment vertical="center"/>
    </xf>
    <xf numFmtId="0" fontId="3" fillId="36" borderId="17" xfId="80" applyFont="1" applyFill="1" applyBorder="1" applyAlignment="1" applyProtection="1">
      <alignment horizontal="center" vertical="center" wrapText="1"/>
    </xf>
    <xf numFmtId="49" fontId="3" fillId="36" borderId="10" xfId="80" applyNumberFormat="1" applyFont="1" applyFill="1" applyBorder="1" applyAlignment="1" applyProtection="1">
      <alignment horizontal="center" vertical="center" wrapText="1"/>
    </xf>
    <xf numFmtId="0" fontId="3" fillId="36" borderId="10" xfId="80" applyFont="1" applyFill="1" applyBorder="1" applyAlignment="1" applyProtection="1">
      <alignment horizontal="center" vertical="center" wrapText="1"/>
    </xf>
    <xf numFmtId="49" fontId="3" fillId="37" borderId="10" xfId="80" applyNumberFormat="1" applyFont="1" applyFill="1" applyBorder="1" applyAlignment="1" applyProtection="1">
      <alignment horizontal="center" vertical="center" wrapText="1"/>
    </xf>
    <xf numFmtId="0" fontId="3" fillId="37" borderId="10" xfId="80" applyFont="1" applyFill="1" applyBorder="1" applyAlignment="1" applyProtection="1">
      <alignment horizontal="center" vertical="center" wrapText="1"/>
    </xf>
    <xf numFmtId="10" fontId="30" fillId="0" borderId="20" xfId="0" applyNumberFormat="1" applyFont="1" applyBorder="1" applyAlignment="1">
      <alignment horizontal="center"/>
    </xf>
    <xf numFmtId="0" fontId="31" fillId="0" borderId="63" xfId="0" applyFont="1" applyBorder="1"/>
    <xf numFmtId="0" fontId="4" fillId="18" borderId="10" xfId="0" applyFont="1" applyFill="1" applyBorder="1" applyAlignment="1" applyProtection="1">
      <alignment horizontal="center" vertical="center" wrapText="1"/>
    </xf>
    <xf numFmtId="2" fontId="3" fillId="36" borderId="10" xfId="0" applyNumberFormat="1" applyFont="1" applyFill="1" applyBorder="1" applyAlignment="1" applyProtection="1">
      <alignment horizontal="left" vertical="center" wrapText="1"/>
    </xf>
    <xf numFmtId="0" fontId="4" fillId="40" borderId="10" xfId="80" applyFont="1" applyFill="1" applyBorder="1" applyAlignment="1" applyProtection="1">
      <alignment horizontal="center" vertical="center" wrapText="1"/>
    </xf>
    <xf numFmtId="2" fontId="4" fillId="20" borderId="10" xfId="0" applyNumberFormat="1" applyFont="1" applyFill="1" applyBorder="1" applyAlignment="1" applyProtection="1">
      <alignment horizontal="left" vertical="center" wrapText="1"/>
    </xf>
    <xf numFmtId="0" fontId="4" fillId="41" borderId="17" xfId="80" applyFont="1" applyFill="1" applyBorder="1" applyAlignment="1" applyProtection="1">
      <alignment horizontal="center" vertical="center" wrapText="1"/>
    </xf>
    <xf numFmtId="49" fontId="4" fillId="41" borderId="10" xfId="80" applyNumberFormat="1" applyFont="1" applyFill="1" applyBorder="1" applyAlignment="1" applyProtection="1">
      <alignment horizontal="center" vertical="center" wrapText="1"/>
    </xf>
    <xf numFmtId="0" fontId="4" fillId="41" borderId="10" xfId="80" applyFont="1" applyFill="1" applyBorder="1" applyAlignment="1" applyProtection="1">
      <alignment horizontal="center" vertical="center" wrapText="1"/>
    </xf>
    <xf numFmtId="2" fontId="4" fillId="41" borderId="10" xfId="0" applyNumberFormat="1" applyFont="1" applyFill="1" applyBorder="1" applyAlignment="1" applyProtection="1">
      <alignment horizontal="left" vertical="center" wrapText="1"/>
    </xf>
    <xf numFmtId="4" fontId="32" fillId="0" borderId="11" xfId="0" applyNumberFormat="1" applyFont="1" applyBorder="1" applyAlignment="1">
      <alignment horizontal="center"/>
    </xf>
    <xf numFmtId="0" fontId="65" fillId="0" borderId="14" xfId="0" applyFont="1" applyBorder="1" applyAlignment="1">
      <alignment horizontal="center" vertical="top" wrapText="1"/>
    </xf>
    <xf numFmtId="0" fontId="3" fillId="36" borderId="17" xfId="80" applyFont="1" applyFill="1" applyBorder="1" applyAlignment="1" applyProtection="1">
      <alignment horizontal="center" vertical="center" wrapText="1"/>
      <protection locked="0"/>
    </xf>
    <xf numFmtId="49" fontId="3" fillId="36" borderId="10" xfId="80" applyNumberFormat="1" applyFont="1" applyFill="1" applyBorder="1" applyAlignment="1" applyProtection="1">
      <alignment horizontal="center" vertical="center" wrapText="1"/>
      <protection locked="0"/>
    </xf>
    <xf numFmtId="0" fontId="3" fillId="36" borderId="10" xfId="80" applyFont="1" applyFill="1" applyBorder="1" applyAlignment="1" applyProtection="1">
      <alignment horizontal="center" vertical="center" wrapText="1"/>
      <protection locked="0"/>
    </xf>
    <xf numFmtId="2" fontId="3" fillId="17" borderId="10" xfId="0" applyNumberFormat="1" applyFont="1" applyFill="1" applyBorder="1" applyAlignment="1" applyProtection="1">
      <alignment horizontal="left" vertical="center" wrapText="1"/>
      <protection locked="0"/>
    </xf>
    <xf numFmtId="0" fontId="3" fillId="17" borderId="10" xfId="0" applyFont="1" applyFill="1" applyBorder="1" applyAlignment="1" applyProtection="1">
      <alignment horizontal="center" vertical="center" wrapText="1"/>
      <protection locked="0"/>
    </xf>
    <xf numFmtId="10" fontId="3" fillId="17" borderId="10" xfId="60" applyNumberFormat="1" applyFont="1" applyFill="1" applyBorder="1" applyAlignment="1" applyProtection="1">
      <alignment horizontal="right" vertical="center"/>
      <protection locked="0"/>
    </xf>
    <xf numFmtId="4" fontId="3" fillId="17" borderId="10" xfId="38" applyNumberFormat="1" applyFont="1" applyFill="1" applyBorder="1" applyAlignment="1" applyProtection="1">
      <alignment vertical="center"/>
      <protection locked="0"/>
    </xf>
    <xf numFmtId="166" fontId="3" fillId="36" borderId="10" xfId="80" applyNumberFormat="1" applyFont="1" applyFill="1" applyBorder="1" applyAlignment="1" applyProtection="1">
      <alignment horizontal="right" vertical="center"/>
      <protection locked="0"/>
    </xf>
    <xf numFmtId="4" fontId="3" fillId="36" borderId="10" xfId="8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wrapText="1"/>
    </xf>
    <xf numFmtId="0" fontId="4" fillId="40" borderId="10" xfId="80" applyFont="1" applyFill="1" applyBorder="1" applyAlignment="1" applyProtection="1">
      <alignment horizontal="center" vertical="center"/>
    </xf>
    <xf numFmtId="49" fontId="4" fillId="40" borderId="10" xfId="80" applyNumberFormat="1" applyFont="1" applyFill="1" applyBorder="1" applyAlignment="1" applyProtection="1">
      <alignment horizontal="center" vertical="center"/>
    </xf>
    <xf numFmtId="2" fontId="4" fillId="20" borderId="10" xfId="0" applyNumberFormat="1" applyFont="1" applyFill="1" applyBorder="1" applyAlignment="1" applyProtection="1">
      <alignment horizontal="center" vertical="center"/>
    </xf>
    <xf numFmtId="43" fontId="4" fillId="20" borderId="10" xfId="0" applyNumberFormat="1" applyFont="1" applyFill="1" applyBorder="1" applyAlignment="1" applyProtection="1">
      <alignment horizontal="center" vertical="center" wrapText="1"/>
    </xf>
    <xf numFmtId="0" fontId="4" fillId="20" borderId="10" xfId="0" applyFont="1" applyFill="1" applyBorder="1" applyAlignment="1" applyProtection="1">
      <alignment horizontal="center" vertical="center" wrapText="1"/>
    </xf>
    <xf numFmtId="0" fontId="3" fillId="17" borderId="10" xfId="0" applyFont="1" applyFill="1" applyBorder="1" applyAlignment="1" applyProtection="1">
      <alignment horizontal="center" vertical="center" wrapText="1"/>
    </xf>
    <xf numFmtId="2" fontId="3" fillId="17" borderId="10" xfId="0" applyNumberFormat="1" applyFont="1" applyFill="1" applyBorder="1" applyAlignment="1" applyProtection="1">
      <alignment horizontal="right" vertical="center" wrapText="1"/>
    </xf>
    <xf numFmtId="2" fontId="3" fillId="17" borderId="10" xfId="0" applyNumberFormat="1" applyFont="1" applyFill="1" applyBorder="1" applyAlignment="1" applyProtection="1">
      <alignment horizontal="right" vertical="center"/>
    </xf>
    <xf numFmtId="10" fontId="3" fillId="17" borderId="10" xfId="60" applyNumberFormat="1" applyFont="1" applyFill="1" applyBorder="1" applyAlignment="1" applyProtection="1">
      <alignment horizontal="right" vertical="center"/>
    </xf>
    <xf numFmtId="4" fontId="3" fillId="17" borderId="10" xfId="38" applyNumberFormat="1" applyFont="1" applyFill="1" applyBorder="1" applyAlignment="1" applyProtection="1">
      <alignment vertical="center"/>
    </xf>
    <xf numFmtId="9" fontId="3" fillId="17" borderId="10" xfId="0" applyNumberFormat="1" applyFont="1" applyFill="1" applyBorder="1" applyAlignment="1" applyProtection="1">
      <alignment horizontal="center" vertical="center" wrapText="1"/>
    </xf>
    <xf numFmtId="4" fontId="3" fillId="36" borderId="10" xfId="80" applyNumberFormat="1" applyFont="1" applyFill="1" applyBorder="1" applyAlignment="1" applyProtection="1">
      <alignment horizontal="right" vertical="center" wrapText="1"/>
    </xf>
    <xf numFmtId="166" fontId="3" fillId="36" borderId="10" xfId="80" applyNumberFormat="1" applyFont="1" applyFill="1" applyBorder="1" applyAlignment="1" applyProtection="1">
      <alignment horizontal="right" vertical="center"/>
    </xf>
    <xf numFmtId="0" fontId="4" fillId="41" borderId="17" xfId="135" applyNumberFormat="1" applyFont="1" applyFill="1" applyBorder="1" applyAlignment="1" applyProtection="1">
      <alignment horizontal="center" vertical="center"/>
    </xf>
    <xf numFmtId="49" fontId="28" fillId="41" borderId="10" xfId="135" applyNumberFormat="1" applyFont="1" applyFill="1" applyBorder="1" applyAlignment="1" applyProtection="1">
      <alignment horizontal="center" vertical="center" wrapText="1"/>
    </xf>
    <xf numFmtId="168" fontId="28" fillId="41" borderId="10" xfId="135" applyFont="1" applyFill="1" applyBorder="1" applyAlignment="1" applyProtection="1">
      <alignment horizontal="center" vertical="center"/>
    </xf>
    <xf numFmtId="4" fontId="30" fillId="20" borderId="10" xfId="79" applyNumberFormat="1" applyFont="1" applyFill="1" applyBorder="1" applyAlignment="1" applyProtection="1">
      <alignment vertical="center" wrapText="1"/>
    </xf>
    <xf numFmtId="4" fontId="4" fillId="41" borderId="10" xfId="80" applyNumberFormat="1" applyFont="1" applyFill="1" applyBorder="1" applyAlignment="1" applyProtection="1">
      <alignment horizontal="right" vertical="center" wrapText="1"/>
    </xf>
    <xf numFmtId="166" fontId="4" fillId="41" borderId="10" xfId="80" applyNumberFormat="1" applyFont="1" applyFill="1" applyBorder="1" applyAlignment="1" applyProtection="1">
      <alignment horizontal="right" vertical="center"/>
    </xf>
    <xf numFmtId="10" fontId="4" fillId="20" borderId="10" xfId="60" applyNumberFormat="1" applyFont="1" applyFill="1" applyBorder="1" applyAlignment="1" applyProtection="1">
      <alignment horizontal="right" vertical="center"/>
    </xf>
    <xf numFmtId="4" fontId="4" fillId="20" borderId="10" xfId="38" applyNumberFormat="1" applyFont="1" applyFill="1" applyBorder="1" applyAlignment="1" applyProtection="1">
      <alignment vertical="center"/>
    </xf>
    <xf numFmtId="0" fontId="3" fillId="36" borderId="17" xfId="135" applyNumberFormat="1" applyFont="1" applyFill="1" applyBorder="1" applyAlignment="1" applyProtection="1">
      <alignment horizontal="center" vertical="center"/>
    </xf>
    <xf numFmtId="49" fontId="3" fillId="36" borderId="10" xfId="135" applyNumberFormat="1" applyFont="1" applyFill="1" applyBorder="1" applyAlignment="1" applyProtection="1">
      <alignment horizontal="center" vertical="center" wrapText="1"/>
    </xf>
    <xf numFmtId="0" fontId="3" fillId="36" borderId="10" xfId="135" applyNumberFormat="1" applyFont="1" applyFill="1" applyBorder="1" applyAlignment="1" applyProtection="1">
      <alignment horizontal="center" vertical="center"/>
    </xf>
    <xf numFmtId="4" fontId="3" fillId="17" borderId="10" xfId="79" applyNumberFormat="1" applyFont="1" applyFill="1" applyBorder="1" applyAlignment="1" applyProtection="1">
      <alignment vertical="center" wrapText="1"/>
    </xf>
    <xf numFmtId="49" fontId="4" fillId="41" borderId="10" xfId="135" applyNumberFormat="1" applyFont="1" applyFill="1" applyBorder="1" applyAlignment="1" applyProtection="1">
      <alignment horizontal="center" vertical="center" wrapText="1"/>
    </xf>
    <xf numFmtId="0" fontId="4" fillId="41" borderId="10" xfId="135" applyNumberFormat="1" applyFont="1" applyFill="1" applyBorder="1" applyAlignment="1" applyProtection="1">
      <alignment horizontal="center" vertical="center"/>
    </xf>
    <xf numFmtId="4" fontId="4" fillId="41" borderId="10" xfId="79" applyNumberFormat="1" applyFont="1" applyFill="1" applyBorder="1" applyAlignment="1" applyProtection="1">
      <alignment vertical="center" wrapText="1"/>
    </xf>
    <xf numFmtId="0" fontId="4" fillId="41" borderId="10" xfId="0" applyFont="1" applyFill="1" applyBorder="1" applyAlignment="1" applyProtection="1">
      <alignment horizontal="center" vertical="center" wrapText="1"/>
    </xf>
    <xf numFmtId="2" fontId="4" fillId="41" borderId="10" xfId="60" applyNumberFormat="1" applyFont="1" applyFill="1" applyBorder="1" applyAlignment="1" applyProtection="1">
      <alignment horizontal="right" vertical="center" wrapText="1"/>
    </xf>
    <xf numFmtId="10" fontId="4" fillId="41" borderId="10" xfId="60" applyNumberFormat="1" applyFont="1" applyFill="1" applyBorder="1" applyAlignment="1" applyProtection="1">
      <alignment horizontal="right" vertical="center"/>
    </xf>
    <xf numFmtId="4" fontId="4" fillId="41" borderId="10" xfId="38" applyNumberFormat="1" applyFont="1" applyFill="1" applyBorder="1" applyAlignment="1" applyProtection="1">
      <alignment vertical="center"/>
    </xf>
    <xf numFmtId="0" fontId="3" fillId="42" borderId="17" xfId="135" applyNumberFormat="1" applyFont="1" applyFill="1" applyBorder="1" applyAlignment="1" applyProtection="1">
      <alignment horizontal="center" vertical="center"/>
    </xf>
    <xf numFmtId="49" fontId="3" fillId="42" borderId="10" xfId="135" applyNumberFormat="1" applyFont="1" applyFill="1" applyBorder="1" applyAlignment="1" applyProtection="1">
      <alignment horizontal="center" vertical="center" wrapText="1"/>
    </xf>
    <xf numFmtId="0" fontId="3" fillId="42" borderId="10" xfId="135" applyNumberFormat="1" applyFont="1" applyFill="1" applyBorder="1" applyAlignment="1" applyProtection="1">
      <alignment horizontal="center" vertical="center"/>
    </xf>
    <xf numFmtId="4" fontId="3" fillId="18" borderId="10" xfId="79" applyNumberFormat="1" applyFont="1" applyFill="1" applyBorder="1" applyAlignment="1" applyProtection="1">
      <alignment vertical="center" wrapText="1"/>
    </xf>
    <xf numFmtId="0" fontId="3" fillId="18" borderId="10" xfId="0" applyFont="1" applyFill="1" applyBorder="1" applyAlignment="1" applyProtection="1">
      <alignment horizontal="center" vertical="center" wrapText="1"/>
    </xf>
    <xf numFmtId="4" fontId="3" fillId="42" borderId="10" xfId="80" applyNumberFormat="1" applyFont="1" applyFill="1" applyBorder="1" applyAlignment="1" applyProtection="1">
      <alignment horizontal="right" vertical="center" wrapText="1"/>
    </xf>
    <xf numFmtId="166" fontId="3" fillId="42" borderId="10" xfId="80" applyNumberFormat="1" applyFont="1" applyFill="1" applyBorder="1" applyAlignment="1" applyProtection="1">
      <alignment horizontal="right" vertical="center"/>
    </xf>
    <xf numFmtId="10" fontId="4" fillId="18" borderId="10" xfId="60" applyNumberFormat="1" applyFont="1" applyFill="1" applyBorder="1" applyAlignment="1" applyProtection="1">
      <alignment horizontal="right" vertical="center"/>
    </xf>
    <xf numFmtId="4" fontId="4" fillId="18" borderId="10" xfId="38" applyNumberFormat="1" applyFont="1" applyFill="1" applyBorder="1" applyAlignment="1" applyProtection="1">
      <alignment vertical="center"/>
    </xf>
    <xf numFmtId="4" fontId="3" fillId="42" borderId="10" xfId="79" applyNumberFormat="1" applyFont="1" applyFill="1" applyBorder="1" applyAlignment="1" applyProtection="1">
      <alignment vertical="center" wrapText="1"/>
    </xf>
    <xf numFmtId="0" fontId="3" fillId="42" borderId="10" xfId="0" applyFont="1" applyFill="1" applyBorder="1" applyAlignment="1" applyProtection="1">
      <alignment horizontal="center" vertical="center" wrapText="1"/>
    </xf>
    <xf numFmtId="10" fontId="4" fillId="42" borderId="10" xfId="60" applyNumberFormat="1" applyFont="1" applyFill="1" applyBorder="1" applyAlignment="1" applyProtection="1">
      <alignment horizontal="right" vertical="center"/>
    </xf>
    <xf numFmtId="4" fontId="4" fillId="42" borderId="10" xfId="38" applyNumberFormat="1" applyFont="1" applyFill="1" applyBorder="1" applyAlignment="1" applyProtection="1">
      <alignment vertical="center"/>
    </xf>
    <xf numFmtId="4" fontId="4" fillId="20" borderId="10" xfId="79" applyNumberFormat="1" applyFont="1" applyFill="1" applyBorder="1" applyAlignment="1" applyProtection="1">
      <alignment vertical="center" wrapText="1"/>
    </xf>
    <xf numFmtId="49" fontId="27" fillId="36" borderId="10" xfId="135" applyNumberFormat="1" applyFont="1" applyFill="1" applyBorder="1" applyAlignment="1" applyProtection="1">
      <alignment horizontal="center" vertical="center" wrapText="1"/>
    </xf>
    <xf numFmtId="168" fontId="27" fillId="36" borderId="10" xfId="135" applyFont="1" applyFill="1" applyBorder="1" applyAlignment="1" applyProtection="1">
      <alignment horizontal="center" vertical="center"/>
    </xf>
    <xf numFmtId="4" fontId="31" fillId="17" borderId="10" xfId="79" applyNumberFormat="1" applyFont="1" applyFill="1" applyBorder="1" applyAlignment="1" applyProtection="1">
      <alignment vertical="center" wrapText="1"/>
    </xf>
    <xf numFmtId="4" fontId="3" fillId="36" borderId="10" xfId="80" applyNumberFormat="1" applyFont="1" applyFill="1" applyBorder="1" applyAlignment="1" applyProtection="1">
      <alignment horizontal="center" vertical="center" wrapText="1"/>
    </xf>
    <xf numFmtId="4" fontId="4" fillId="41" borderId="10" xfId="80" applyNumberFormat="1" applyFont="1" applyFill="1" applyBorder="1" applyAlignment="1" applyProtection="1">
      <alignment horizontal="center" vertical="center" wrapText="1"/>
    </xf>
    <xf numFmtId="4" fontId="3" fillId="36" borderId="10" xfId="80" applyNumberFormat="1" applyFont="1" applyFill="1" applyBorder="1" applyAlignment="1" applyProtection="1">
      <alignment horizontal="right" vertical="center"/>
    </xf>
    <xf numFmtId="4" fontId="3" fillId="17" borderId="10" xfId="0" applyNumberFormat="1" applyFont="1" applyFill="1" applyBorder="1" applyAlignment="1" applyProtection="1">
      <alignment horizontal="right" vertical="center" wrapText="1"/>
    </xf>
    <xf numFmtId="4" fontId="4" fillId="41" borderId="10" xfId="80" applyNumberFormat="1" applyFont="1" applyFill="1" applyBorder="1" applyAlignment="1" applyProtection="1">
      <alignment horizontal="right" vertical="center"/>
    </xf>
    <xf numFmtId="0" fontId="3" fillId="36" borderId="10" xfId="0" applyFont="1" applyFill="1" applyBorder="1" applyAlignment="1" applyProtection="1">
      <alignment horizontal="center" vertical="center" wrapText="1"/>
    </xf>
    <xf numFmtId="0" fontId="19" fillId="0" borderId="0" xfId="0" applyFont="1" applyProtection="1">
      <protection locked="0"/>
    </xf>
    <xf numFmtId="10" fontId="3" fillId="17" borderId="11" xfId="60" applyNumberFormat="1" applyFont="1" applyFill="1" applyBorder="1" applyAlignment="1" applyProtection="1">
      <alignment vertical="center"/>
      <protection locked="0"/>
    </xf>
    <xf numFmtId="4" fontId="3" fillId="17" borderId="11" xfId="38" applyNumberFormat="1" applyFont="1" applyFill="1" applyBorder="1" applyAlignment="1" applyProtection="1">
      <alignment vertical="center"/>
      <protection locked="0"/>
    </xf>
    <xf numFmtId="4" fontId="4" fillId="17" borderId="18" xfId="0" applyNumberFormat="1" applyFont="1" applyFill="1" applyBorder="1" applyAlignment="1" applyProtection="1">
      <alignment horizontal="right" vertical="center"/>
      <protection locked="0"/>
    </xf>
    <xf numFmtId="4" fontId="3" fillId="17" borderId="11" xfId="38" applyNumberFormat="1" applyFont="1" applyFill="1" applyBorder="1" applyProtection="1">
      <protection locked="0"/>
    </xf>
    <xf numFmtId="0" fontId="19" fillId="0" borderId="39" xfId="0" applyFont="1" applyBorder="1" applyProtection="1">
      <protection locked="0"/>
    </xf>
    <xf numFmtId="0" fontId="19" fillId="17" borderId="0" xfId="0" applyFont="1" applyFill="1" applyProtection="1">
      <protection locked="0"/>
    </xf>
    <xf numFmtId="10" fontId="4" fillId="20" borderId="24" xfId="60" applyNumberFormat="1" applyFont="1" applyFill="1" applyBorder="1" applyAlignment="1" applyProtection="1">
      <alignment vertical="center" wrapText="1"/>
      <protection locked="0"/>
    </xf>
    <xf numFmtId="4" fontId="4" fillId="20" borderId="24" xfId="0" applyNumberFormat="1" applyFont="1" applyFill="1" applyBorder="1" applyAlignment="1" applyProtection="1">
      <alignment vertical="center" wrapText="1"/>
      <protection locked="0"/>
    </xf>
    <xf numFmtId="4" fontId="4" fillId="20" borderId="26" xfId="0" applyNumberFormat="1" applyFont="1" applyFill="1" applyBorder="1" applyAlignment="1" applyProtection="1">
      <alignment vertical="center" wrapText="1"/>
      <protection locked="0"/>
    </xf>
    <xf numFmtId="0" fontId="19" fillId="0" borderId="0" xfId="0" applyFont="1" applyBorder="1" applyAlignment="1" applyProtection="1">
      <alignment horizontal="center"/>
      <protection locked="0"/>
    </xf>
    <xf numFmtId="49" fontId="19" fillId="0" borderId="0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left" wrapText="1"/>
      <protection locked="0"/>
    </xf>
    <xf numFmtId="2" fontId="19" fillId="0" borderId="0" xfId="0" applyNumberFormat="1" applyFont="1" applyAlignment="1" applyProtection="1">
      <alignment horizontal="center"/>
      <protection locked="0"/>
    </xf>
    <xf numFmtId="43" fontId="19" fillId="0" borderId="0" xfId="0" applyNumberFormat="1" applyFont="1" applyAlignment="1" applyProtection="1">
      <alignment horizontal="right"/>
      <protection locked="0"/>
    </xf>
    <xf numFmtId="2" fontId="19" fillId="0" borderId="0" xfId="0" applyNumberFormat="1" applyFont="1" applyAlignment="1" applyProtection="1">
      <alignment horizontal="right"/>
      <protection locked="0"/>
    </xf>
    <xf numFmtId="44" fontId="19" fillId="0" borderId="0" xfId="38" applyFont="1" applyProtection="1">
      <protection locked="0"/>
    </xf>
    <xf numFmtId="44" fontId="34" fillId="0" borderId="0" xfId="38" applyFont="1" applyProtection="1">
      <protection locked="0"/>
    </xf>
    <xf numFmtId="0" fontId="34" fillId="0" borderId="0" xfId="0" applyFont="1" applyProtection="1">
      <protection locked="0"/>
    </xf>
    <xf numFmtId="4" fontId="19" fillId="0" borderId="0" xfId="0" applyNumberFormat="1" applyFont="1" applyProtection="1">
      <protection locked="0"/>
    </xf>
    <xf numFmtId="44" fontId="4" fillId="18" borderId="18" xfId="38" applyFont="1" applyFill="1" applyBorder="1" applyAlignment="1" applyProtection="1">
      <alignment horizontal="center" vertical="center" wrapText="1"/>
    </xf>
    <xf numFmtId="4" fontId="3" fillId="20" borderId="10" xfId="0" applyNumberFormat="1" applyFont="1" applyFill="1" applyBorder="1" applyAlignment="1" applyProtection="1">
      <alignment horizontal="right" vertical="center" wrapText="1"/>
    </xf>
    <xf numFmtId="4" fontId="4" fillId="20" borderId="18" xfId="38" applyNumberFormat="1" applyFont="1" applyFill="1" applyBorder="1" applyAlignment="1" applyProtection="1">
      <alignment horizontal="right" vertical="center" wrapText="1"/>
    </xf>
    <xf numFmtId="10" fontId="3" fillId="17" borderId="11" xfId="60" applyNumberFormat="1" applyFont="1" applyFill="1" applyBorder="1" applyAlignment="1" applyProtection="1">
      <alignment vertical="center"/>
    </xf>
    <xf numFmtId="4" fontId="3" fillId="17" borderId="11" xfId="38" applyNumberFormat="1" applyFont="1" applyFill="1" applyBorder="1" applyAlignment="1" applyProtection="1">
      <alignment vertical="center"/>
    </xf>
    <xf numFmtId="4" fontId="3" fillId="17" borderId="11" xfId="38" applyNumberFormat="1" applyFont="1" applyFill="1" applyBorder="1" applyAlignment="1" applyProtection="1">
      <alignment horizontal="right" vertical="center"/>
    </xf>
    <xf numFmtId="4" fontId="4" fillId="17" borderId="18" xfId="0" applyNumberFormat="1" applyFont="1" applyFill="1" applyBorder="1" applyAlignment="1" applyProtection="1">
      <alignment horizontal="right" vertical="center"/>
    </xf>
    <xf numFmtId="4" fontId="4" fillId="17" borderId="18" xfId="38" applyNumberFormat="1" applyFont="1" applyFill="1" applyBorder="1" applyAlignment="1" applyProtection="1">
      <alignment horizontal="right" vertical="center" wrapText="1"/>
    </xf>
    <xf numFmtId="10" fontId="4" fillId="20" borderId="11" xfId="60" applyNumberFormat="1" applyFont="1" applyFill="1" applyBorder="1" applyAlignment="1" applyProtection="1">
      <alignment vertical="center"/>
    </xf>
    <xf numFmtId="4" fontId="4" fillId="20" borderId="11" xfId="38" applyNumberFormat="1" applyFont="1" applyFill="1" applyBorder="1" applyAlignment="1" applyProtection="1">
      <alignment vertical="center"/>
    </xf>
    <xf numFmtId="4" fontId="3" fillId="20" borderId="11" xfId="38" applyNumberFormat="1" applyFont="1" applyFill="1" applyBorder="1" applyAlignment="1" applyProtection="1">
      <alignment horizontal="right" vertical="center"/>
    </xf>
    <xf numFmtId="10" fontId="4" fillId="41" borderId="11" xfId="60" applyNumberFormat="1" applyFont="1" applyFill="1" applyBorder="1" applyAlignment="1" applyProtection="1">
      <alignment vertical="center"/>
    </xf>
    <xf numFmtId="4" fontId="4" fillId="41" borderId="11" xfId="38" applyNumberFormat="1" applyFont="1" applyFill="1" applyBorder="1" applyAlignment="1" applyProtection="1">
      <alignment vertical="center"/>
    </xf>
    <xf numFmtId="4" fontId="4" fillId="41" borderId="18" xfId="0" applyNumberFormat="1" applyFont="1" applyFill="1" applyBorder="1" applyAlignment="1" applyProtection="1">
      <alignment horizontal="right" vertical="center"/>
    </xf>
    <xf numFmtId="10" fontId="4" fillId="18" borderId="11" xfId="60" applyNumberFormat="1" applyFont="1" applyFill="1" applyBorder="1" applyAlignment="1" applyProtection="1">
      <alignment vertical="center"/>
    </xf>
    <xf numFmtId="4" fontId="4" fillId="18" borderId="11" xfId="38" applyNumberFormat="1" applyFont="1" applyFill="1" applyBorder="1" applyAlignment="1" applyProtection="1">
      <alignment vertical="center"/>
    </xf>
    <xf numFmtId="4" fontId="3" fillId="18" borderId="11" xfId="38" applyNumberFormat="1" applyFont="1" applyFill="1" applyBorder="1" applyAlignment="1" applyProtection="1">
      <alignment vertical="center"/>
    </xf>
    <xf numFmtId="10" fontId="4" fillId="42" borderId="11" xfId="60" applyNumberFormat="1" applyFont="1" applyFill="1" applyBorder="1" applyAlignment="1" applyProtection="1">
      <alignment vertical="center"/>
    </xf>
    <xf numFmtId="4" fontId="4" fillId="42" borderId="11" xfId="38" applyNumberFormat="1" applyFont="1" applyFill="1" applyBorder="1" applyAlignment="1" applyProtection="1">
      <alignment vertical="center"/>
    </xf>
    <xf numFmtId="4" fontId="3" fillId="42" borderId="11" xfId="38" applyNumberFormat="1" applyFont="1" applyFill="1" applyBorder="1" applyAlignment="1" applyProtection="1">
      <alignment vertical="center"/>
    </xf>
    <xf numFmtId="4" fontId="3" fillId="20" borderId="11" xfId="38" applyNumberFormat="1" applyFont="1" applyFill="1" applyBorder="1" applyAlignment="1" applyProtection="1">
      <alignment vertical="center"/>
    </xf>
    <xf numFmtId="4" fontId="4" fillId="20" borderId="18" xfId="0" applyNumberFormat="1" applyFont="1" applyFill="1" applyBorder="1" applyAlignment="1" applyProtection="1">
      <alignment horizontal="right" vertical="center"/>
    </xf>
    <xf numFmtId="4" fontId="3" fillId="41" borderId="11" xfId="38" applyNumberFormat="1" applyFont="1" applyFill="1" applyBorder="1" applyAlignment="1" applyProtection="1">
      <alignment vertical="center"/>
    </xf>
    <xf numFmtId="4" fontId="3" fillId="17" borderId="11" xfId="38" applyNumberFormat="1" applyFont="1" applyFill="1" applyBorder="1" applyProtection="1"/>
    <xf numFmtId="4" fontId="4" fillId="41" borderId="11" xfId="0" applyNumberFormat="1" applyFont="1" applyFill="1" applyBorder="1" applyProtection="1"/>
    <xf numFmtId="4" fontId="3" fillId="20" borderId="11" xfId="38" applyNumberFormat="1" applyFont="1" applyFill="1" applyBorder="1" applyProtection="1"/>
    <xf numFmtId="4" fontId="3" fillId="36" borderId="11" xfId="38" applyNumberFormat="1" applyFont="1" applyFill="1" applyBorder="1" applyProtection="1"/>
    <xf numFmtId="0" fontId="3" fillId="0" borderId="0" xfId="0" applyFont="1" applyAlignment="1" applyProtection="1">
      <alignment horizontal="left" wrapText="1"/>
    </xf>
    <xf numFmtId="2" fontId="3" fillId="0" borderId="0" xfId="0" applyNumberFormat="1" applyFont="1" applyAlignment="1" applyProtection="1">
      <alignment horizontal="center"/>
    </xf>
    <xf numFmtId="43" fontId="3" fillId="0" borderId="0" xfId="0" applyNumberFormat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4" fontId="3" fillId="0" borderId="0" xfId="38" applyFont="1" applyProtection="1"/>
    <xf numFmtId="44" fontId="4" fillId="0" borderId="0" xfId="38" applyFont="1" applyProtection="1"/>
    <xf numFmtId="0" fontId="4" fillId="0" borderId="0" xfId="0" applyFont="1" applyProtection="1"/>
    <xf numFmtId="0" fontId="61" fillId="0" borderId="0" xfId="0" applyFont="1" applyAlignment="1" applyProtection="1">
      <alignment horizontal="center" vertical="center"/>
    </xf>
    <xf numFmtId="0" fontId="40" fillId="0" borderId="0" xfId="0" applyFont="1" applyBorder="1" applyAlignment="1" applyProtection="1">
      <alignment horizontal="center"/>
      <protection locked="0"/>
    </xf>
    <xf numFmtId="0" fontId="62" fillId="0" borderId="0" xfId="0" applyFont="1" applyBorder="1" applyAlignment="1" applyProtection="1">
      <alignment horizontal="center"/>
    </xf>
    <xf numFmtId="2" fontId="4" fillId="18" borderId="10" xfId="0" applyNumberFormat="1" applyFont="1" applyFill="1" applyBorder="1" applyAlignment="1" applyProtection="1">
      <alignment horizontal="center" vertical="center"/>
    </xf>
    <xf numFmtId="43" fontId="4" fillId="18" borderId="10" xfId="0" applyNumberFormat="1" applyFont="1" applyFill="1" applyBorder="1" applyAlignment="1" applyProtection="1">
      <alignment horizontal="center" vertical="center" wrapText="1"/>
    </xf>
    <xf numFmtId="0" fontId="4" fillId="18" borderId="10" xfId="0" applyFont="1" applyFill="1" applyBorder="1" applyAlignment="1" applyProtection="1">
      <alignment horizontal="center" vertical="center" wrapText="1"/>
    </xf>
    <xf numFmtId="0" fontId="4" fillId="18" borderId="21" xfId="0" applyFont="1" applyFill="1" applyBorder="1" applyAlignment="1" applyProtection="1">
      <alignment horizontal="center" vertical="center"/>
    </xf>
    <xf numFmtId="0" fontId="4" fillId="18" borderId="17" xfId="0" applyFont="1" applyFill="1" applyBorder="1" applyAlignment="1" applyProtection="1">
      <alignment horizontal="center" vertical="center"/>
    </xf>
    <xf numFmtId="0" fontId="4" fillId="18" borderId="22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17" borderId="0" xfId="0" applyFont="1" applyFill="1" applyBorder="1" applyAlignment="1" applyProtection="1">
      <alignment horizontal="center" vertical="center"/>
    </xf>
    <xf numFmtId="0" fontId="4" fillId="18" borderId="27" xfId="0" applyFont="1" applyFill="1" applyBorder="1" applyAlignment="1" applyProtection="1">
      <alignment horizontal="center" vertical="center" wrapText="1"/>
    </xf>
    <xf numFmtId="4" fontId="37" fillId="0" borderId="0" xfId="0" applyNumberFormat="1" applyFont="1" applyAlignment="1" applyProtection="1">
      <alignment horizontal="left" vertical="center"/>
      <protection locked="0"/>
    </xf>
    <xf numFmtId="0" fontId="37" fillId="0" borderId="0" xfId="0" applyFont="1" applyAlignment="1" applyProtection="1">
      <alignment horizontal="left" vertical="center" wrapText="1"/>
      <protection locked="0"/>
    </xf>
    <xf numFmtId="0" fontId="63" fillId="0" borderId="10" xfId="0" applyFont="1" applyBorder="1" applyAlignment="1" applyProtection="1">
      <alignment horizontal="center" vertical="top" wrapText="1"/>
      <protection locked="0"/>
    </xf>
    <xf numFmtId="0" fontId="66" fillId="0" borderId="10" xfId="0" applyFont="1" applyFill="1" applyBorder="1" applyAlignment="1" applyProtection="1">
      <alignment horizontal="center" vertical="top" wrapText="1"/>
      <protection locked="0"/>
    </xf>
    <xf numFmtId="4" fontId="37" fillId="0" borderId="13" xfId="0" applyNumberFormat="1" applyFont="1" applyBorder="1" applyAlignment="1" applyProtection="1">
      <alignment horizontal="left" vertical="center" wrapText="1"/>
      <protection locked="0"/>
    </xf>
    <xf numFmtId="0" fontId="36" fillId="0" borderId="13" xfId="0" applyFont="1" applyBorder="1" applyAlignment="1" applyProtection="1">
      <alignment horizontal="center" vertical="center" textRotation="255"/>
      <protection locked="0"/>
    </xf>
    <xf numFmtId="0" fontId="36" fillId="0" borderId="0" xfId="0" applyFont="1" applyBorder="1" applyAlignment="1" applyProtection="1">
      <alignment horizontal="center" vertical="center" textRotation="255"/>
      <protection locked="0"/>
    </xf>
    <xf numFmtId="0" fontId="39" fillId="0" borderId="0" xfId="0" quotePrefix="1" applyFont="1" applyBorder="1" applyAlignment="1" applyProtection="1">
      <alignment horizontal="left" vertical="center" wrapText="1"/>
      <protection locked="0"/>
    </xf>
    <xf numFmtId="0" fontId="4" fillId="18" borderId="18" xfId="0" applyFont="1" applyFill="1" applyBorder="1" applyAlignment="1" applyProtection="1">
      <alignment horizontal="center" vertical="center" wrapText="1"/>
    </xf>
    <xf numFmtId="0" fontId="4" fillId="20" borderId="25" xfId="0" applyFont="1" applyFill="1" applyBorder="1" applyAlignment="1" applyProtection="1">
      <alignment horizontal="center" vertical="center" wrapText="1"/>
      <protection locked="0"/>
    </xf>
    <xf numFmtId="0" fontId="4" fillId="20" borderId="12" xfId="0" applyFont="1" applyFill="1" applyBorder="1" applyAlignment="1" applyProtection="1">
      <alignment horizontal="center" vertical="center" wrapText="1"/>
      <protection locked="0"/>
    </xf>
    <xf numFmtId="4" fontId="36" fillId="0" borderId="0" xfId="0" applyNumberFormat="1" applyFont="1" applyBorder="1" applyAlignment="1" applyProtection="1">
      <alignment horizontal="left" vertical="center" wrapText="1"/>
      <protection locked="0"/>
    </xf>
    <xf numFmtId="4" fontId="37" fillId="0" borderId="0" xfId="0" applyNumberFormat="1" applyFont="1" applyBorder="1" applyAlignment="1" applyProtection="1">
      <alignment horizontal="left" vertical="center" wrapText="1"/>
      <protection locked="0"/>
    </xf>
    <xf numFmtId="4" fontId="3" fillId="0" borderId="40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10" fontId="27" fillId="19" borderId="16" xfId="78" applyNumberFormat="1" applyFont="1" applyFill="1" applyBorder="1" applyAlignment="1">
      <alignment horizontal="center" vertical="center"/>
    </xf>
    <xf numFmtId="10" fontId="27" fillId="19" borderId="10" xfId="78" applyNumberFormat="1" applyFont="1" applyFill="1" applyBorder="1" applyAlignment="1">
      <alignment horizontal="center" vertical="center"/>
    </xf>
    <xf numFmtId="49" fontId="4" fillId="19" borderId="76" xfId="0" applyNumberFormat="1" applyFont="1" applyFill="1" applyBorder="1" applyAlignment="1">
      <alignment horizontal="center" vertical="center" wrapText="1"/>
    </xf>
    <xf numFmtId="49" fontId="4" fillId="19" borderId="75" xfId="0" applyNumberFormat="1" applyFont="1" applyFill="1" applyBorder="1" applyAlignment="1">
      <alignment horizontal="center" vertical="center" wrapText="1"/>
    </xf>
    <xf numFmtId="4" fontId="4" fillId="17" borderId="40" xfId="79" applyNumberFormat="1" applyFont="1" applyFill="1" applyBorder="1" applyAlignment="1">
      <alignment horizontal="center" vertical="center" wrapText="1"/>
    </xf>
    <xf numFmtId="4" fontId="4" fillId="17" borderId="16" xfId="79" applyNumberFormat="1" applyFont="1" applyFill="1" applyBorder="1" applyAlignment="1">
      <alignment horizontal="center" vertical="center" wrapText="1"/>
    </xf>
    <xf numFmtId="4" fontId="4" fillId="17" borderId="78" xfId="79" applyNumberFormat="1" applyFont="1" applyFill="1" applyBorder="1" applyAlignment="1">
      <alignment horizontal="center" vertical="center" wrapText="1"/>
    </xf>
    <xf numFmtId="4" fontId="4" fillId="36" borderId="40" xfId="79" applyNumberFormat="1" applyFont="1" applyFill="1" applyBorder="1" applyAlignment="1">
      <alignment horizontal="center" vertical="center" wrapText="1"/>
    </xf>
    <xf numFmtId="4" fontId="4" fillId="36" borderId="16" xfId="79" applyNumberFormat="1" applyFont="1" applyFill="1" applyBorder="1" applyAlignment="1">
      <alignment horizontal="center" vertical="center" wrapText="1"/>
    </xf>
    <xf numFmtId="4" fontId="4" fillId="36" borderId="78" xfId="79" applyNumberFormat="1" applyFont="1" applyFill="1" applyBorder="1" applyAlignment="1">
      <alignment horizontal="center" vertical="center" wrapText="1"/>
    </xf>
    <xf numFmtId="2" fontId="4" fillId="36" borderId="40" xfId="0" applyNumberFormat="1" applyFont="1" applyFill="1" applyBorder="1" applyAlignment="1" applyProtection="1">
      <alignment horizontal="center" vertical="center" wrapText="1"/>
    </xf>
    <xf numFmtId="2" fontId="4" fillId="36" borderId="16" xfId="0" applyNumberFormat="1" applyFont="1" applyFill="1" applyBorder="1" applyAlignment="1" applyProtection="1">
      <alignment horizontal="center" vertical="center" wrapText="1"/>
    </xf>
    <xf numFmtId="49" fontId="4" fillId="19" borderId="77" xfId="0" applyNumberFormat="1" applyFont="1" applyFill="1" applyBorder="1" applyAlignment="1">
      <alignment horizontal="center" vertical="center" wrapText="1"/>
    </xf>
    <xf numFmtId="0" fontId="25" fillId="0" borderId="0" xfId="0" quotePrefix="1" applyFont="1" applyBorder="1" applyAlignment="1">
      <alignment horizontal="center" vertical="top" wrapText="1"/>
    </xf>
    <xf numFmtId="0" fontId="31" fillId="0" borderId="69" xfId="0" applyFont="1" applyBorder="1" applyAlignment="1">
      <alignment horizontal="center"/>
    </xf>
    <xf numFmtId="0" fontId="31" fillId="0" borderId="70" xfId="0" applyFont="1" applyBorder="1" applyAlignment="1">
      <alignment horizontal="center"/>
    </xf>
    <xf numFmtId="0" fontId="31" fillId="0" borderId="71" xfId="0" applyFont="1" applyBorder="1" applyAlignment="1">
      <alignment horizontal="center"/>
    </xf>
    <xf numFmtId="0" fontId="61" fillId="0" borderId="0" xfId="0" applyFont="1" applyAlignment="1">
      <alignment horizontal="center" vertical="center"/>
    </xf>
    <xf numFmtId="0" fontId="33" fillId="0" borderId="55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4" fillId="17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9" fontId="4" fillId="19" borderId="74" xfId="0" applyNumberFormat="1" applyFont="1" applyFill="1" applyBorder="1" applyAlignment="1">
      <alignment horizontal="center" vertical="center" wrapText="1"/>
    </xf>
    <xf numFmtId="1" fontId="4" fillId="19" borderId="76" xfId="0" applyNumberFormat="1" applyFont="1" applyFill="1" applyBorder="1" applyAlignment="1">
      <alignment horizontal="center" vertical="center" wrapText="1"/>
    </xf>
    <xf numFmtId="1" fontId="4" fillId="19" borderId="75" xfId="0" applyNumberFormat="1" applyFont="1" applyFill="1" applyBorder="1" applyAlignment="1">
      <alignment horizontal="center" vertical="center" wrapText="1"/>
    </xf>
    <xf numFmtId="0" fontId="65" fillId="0" borderId="64" xfId="0" applyFont="1" applyBorder="1" applyAlignment="1">
      <alignment horizontal="center" vertical="top" wrapText="1"/>
    </xf>
    <xf numFmtId="0" fontId="65" fillId="0" borderId="0" xfId="0" applyFont="1" applyBorder="1" applyAlignment="1">
      <alignment horizontal="center" vertical="top" wrapText="1"/>
    </xf>
    <xf numFmtId="0" fontId="65" fillId="0" borderId="65" xfId="0" applyFont="1" applyBorder="1" applyAlignment="1">
      <alignment horizontal="center" vertical="top" wrapText="1"/>
    </xf>
    <xf numFmtId="0" fontId="65" fillId="0" borderId="66" xfId="0" applyFont="1" applyBorder="1" applyAlignment="1">
      <alignment horizontal="center" vertical="top" wrapText="1"/>
    </xf>
    <xf numFmtId="0" fontId="65" fillId="0" borderId="67" xfId="0" applyFont="1" applyBorder="1" applyAlignment="1">
      <alignment horizontal="center" vertical="top" wrapText="1"/>
    </xf>
    <xf numFmtId="0" fontId="65" fillId="0" borderId="68" xfId="0" applyFont="1" applyBorder="1" applyAlignment="1">
      <alignment horizontal="center" vertical="top" wrapText="1"/>
    </xf>
    <xf numFmtId="0" fontId="30" fillId="0" borderId="47" xfId="0" applyFont="1" applyBorder="1" applyAlignment="1">
      <alignment horizontal="center" vertical="center" wrapText="1"/>
    </xf>
    <xf numFmtId="0" fontId="30" fillId="0" borderId="48" xfId="0" applyFont="1" applyBorder="1" applyAlignment="1">
      <alignment horizontal="center" vertical="center" wrapText="1"/>
    </xf>
    <xf numFmtId="0" fontId="4" fillId="19" borderId="61" xfId="0" applyFont="1" applyFill="1" applyBorder="1" applyAlignment="1">
      <alignment horizontal="center" vertical="center"/>
    </xf>
    <xf numFmtId="0" fontId="4" fillId="19" borderId="62" xfId="0" applyFont="1" applyFill="1" applyBorder="1" applyAlignment="1">
      <alignment horizontal="center" vertical="center"/>
    </xf>
    <xf numFmtId="0" fontId="4" fillId="19" borderId="19" xfId="0" applyFont="1" applyFill="1" applyBorder="1" applyAlignment="1">
      <alignment horizontal="center"/>
    </xf>
    <xf numFmtId="4" fontId="27" fillId="19" borderId="10" xfId="0" applyNumberFormat="1" applyFont="1" applyFill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0" fontId="30" fillId="19" borderId="72" xfId="0" applyFont="1" applyFill="1" applyBorder="1" applyAlignment="1">
      <alignment horizontal="center" vertical="center"/>
    </xf>
    <xf numFmtId="0" fontId="30" fillId="19" borderId="73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0" xfId="0" applyFont="1" applyBorder="1"/>
    <xf numFmtId="2" fontId="4" fillId="17" borderId="41" xfId="0" applyNumberFormat="1" applyFont="1" applyFill="1" applyBorder="1" applyAlignment="1" applyProtection="1">
      <alignment horizontal="center" vertical="center" wrapText="1"/>
    </xf>
    <xf numFmtId="2" fontId="4" fillId="17" borderId="16" xfId="0" applyNumberFormat="1" applyFont="1" applyFill="1" applyBorder="1" applyAlignment="1" applyProtection="1">
      <alignment horizontal="center" vertical="center" wrapText="1"/>
    </xf>
    <xf numFmtId="4" fontId="3" fillId="17" borderId="41" xfId="38" applyNumberFormat="1" applyFont="1" applyFill="1" applyBorder="1" applyAlignment="1">
      <alignment horizontal="center" vertical="center" wrapText="1"/>
    </xf>
    <xf numFmtId="4" fontId="3" fillId="17" borderId="16" xfId="38" applyNumberFormat="1" applyFont="1" applyFill="1" applyBorder="1" applyAlignment="1">
      <alignment horizontal="center" vertical="center" wrapText="1"/>
    </xf>
    <xf numFmtId="0" fontId="65" fillId="0" borderId="38" xfId="0" applyFont="1" applyBorder="1" applyAlignment="1">
      <alignment horizontal="center" vertical="top" wrapText="1"/>
    </xf>
    <xf numFmtId="0" fontId="65" fillId="0" borderId="45" xfId="0" applyFont="1" applyBorder="1" applyAlignment="1">
      <alignment horizontal="center" vertical="top" wrapText="1"/>
    </xf>
    <xf numFmtId="0" fontId="65" fillId="0" borderId="46" xfId="0" applyFont="1" applyBorder="1" applyAlignment="1">
      <alignment horizontal="center" vertical="top" wrapText="1"/>
    </xf>
    <xf numFmtId="10" fontId="4" fillId="19" borderId="54" xfId="0" applyNumberFormat="1" applyFont="1" applyFill="1" applyBorder="1" applyAlignment="1">
      <alignment horizontal="center"/>
    </xf>
    <xf numFmtId="10" fontId="4" fillId="19" borderId="45" xfId="0" applyNumberFormat="1" applyFont="1" applyFill="1" applyBorder="1" applyAlignment="1">
      <alignment horizontal="center"/>
    </xf>
    <xf numFmtId="10" fontId="4" fillId="19" borderId="46" xfId="0" applyNumberFormat="1" applyFont="1" applyFill="1" applyBorder="1" applyAlignment="1">
      <alignment horizontal="center"/>
    </xf>
    <xf numFmtId="10" fontId="4" fillId="19" borderId="56" xfId="0" applyNumberFormat="1" applyFont="1" applyFill="1" applyBorder="1" applyAlignment="1">
      <alignment horizontal="center" vertical="center"/>
    </xf>
    <xf numFmtId="10" fontId="4" fillId="19" borderId="57" xfId="0" applyNumberFormat="1" applyFont="1" applyFill="1" applyBorder="1" applyAlignment="1">
      <alignment horizontal="center" vertical="center"/>
    </xf>
    <xf numFmtId="10" fontId="4" fillId="19" borderId="58" xfId="0" applyNumberFormat="1" applyFont="1" applyFill="1" applyBorder="1" applyAlignment="1">
      <alignment horizontal="center" vertical="center"/>
    </xf>
    <xf numFmtId="4" fontId="27" fillId="19" borderId="40" xfId="0" applyNumberFormat="1" applyFont="1" applyFill="1" applyBorder="1" applyAlignment="1">
      <alignment horizontal="center" vertical="center"/>
    </xf>
    <xf numFmtId="4" fontId="27" fillId="19" borderId="16" xfId="0" applyNumberFormat="1" applyFont="1" applyFill="1" applyBorder="1" applyAlignment="1">
      <alignment horizontal="center" vertical="center"/>
    </xf>
    <xf numFmtId="0" fontId="64" fillId="0" borderId="42" xfId="0" applyFont="1" applyFill="1" applyBorder="1" applyAlignment="1">
      <alignment horizontal="center" vertical="top" wrapText="1"/>
    </xf>
    <xf numFmtId="0" fontId="64" fillId="0" borderId="43" xfId="0" applyFont="1" applyFill="1" applyBorder="1" applyAlignment="1">
      <alignment horizontal="center" vertical="top" wrapText="1"/>
    </xf>
    <xf numFmtId="0" fontId="64" fillId="0" borderId="44" xfId="0" applyFont="1" applyFill="1" applyBorder="1" applyAlignment="1">
      <alignment horizontal="center" vertical="top" wrapText="1"/>
    </xf>
  </cellXfs>
  <cellStyles count="157">
    <cellStyle name="20% - Accent1" xfId="1" xr:uid="{00000000-0005-0000-0000-000000000000}"/>
    <cellStyle name="20% - Accent1 2" xfId="82" xr:uid="{6EA22489-E878-4057-8CC9-1C3D386052BB}"/>
    <cellStyle name="20% - Accent2" xfId="2" xr:uid="{00000000-0005-0000-0000-000001000000}"/>
    <cellStyle name="20% - Accent2 2" xfId="83" xr:uid="{8F1AF56A-1B81-4818-89BB-FCCC688574C0}"/>
    <cellStyle name="20% - Accent3" xfId="3" xr:uid="{00000000-0005-0000-0000-000002000000}"/>
    <cellStyle name="20% - Accent3 2" xfId="84" xr:uid="{21F623E8-6667-4A16-9DAD-EF02736813FD}"/>
    <cellStyle name="20% - Accent4" xfId="4" xr:uid="{00000000-0005-0000-0000-000003000000}"/>
    <cellStyle name="20% - Accent4 2" xfId="85" xr:uid="{A0081B75-1FCE-4E5C-9AD4-5A890C5D6D99}"/>
    <cellStyle name="20% - Accent5" xfId="5" xr:uid="{00000000-0005-0000-0000-000004000000}"/>
    <cellStyle name="20% - Accent5 2" xfId="86" xr:uid="{6591025F-8866-4A71-92F1-BC8BFA7FFA3A}"/>
    <cellStyle name="20% - Accent6" xfId="6" xr:uid="{00000000-0005-0000-0000-000005000000}"/>
    <cellStyle name="20% - Accent6 2" xfId="87" xr:uid="{F89C2452-2804-4DD4-B3D9-FE005ACB648C}"/>
    <cellStyle name="40% - Accent1" xfId="7" xr:uid="{00000000-0005-0000-0000-000006000000}"/>
    <cellStyle name="40% - Accent1 2" xfId="88" xr:uid="{8331BE74-05C8-4767-8ACB-ECD79AE694B4}"/>
    <cellStyle name="40% - Accent2" xfId="8" xr:uid="{00000000-0005-0000-0000-000007000000}"/>
    <cellStyle name="40% - Accent2 2" xfId="89" xr:uid="{CAA0119F-9640-4DA3-B046-030C79651796}"/>
    <cellStyle name="40% - Accent3" xfId="9" xr:uid="{00000000-0005-0000-0000-000008000000}"/>
    <cellStyle name="40% - Accent3 2" xfId="90" xr:uid="{B25DCED8-150A-46F3-B508-5B0A7AA46FE9}"/>
    <cellStyle name="40% - Accent4" xfId="10" xr:uid="{00000000-0005-0000-0000-000009000000}"/>
    <cellStyle name="40% - Accent4 2" xfId="91" xr:uid="{2B5BA9CF-0D9C-4379-A335-4BA340041942}"/>
    <cellStyle name="40% - Accent5" xfId="11" xr:uid="{00000000-0005-0000-0000-00000A000000}"/>
    <cellStyle name="40% - Accent5 2" xfId="92" xr:uid="{0C721342-F308-4FA3-968A-93F4C81FCFFE}"/>
    <cellStyle name="40% - Accent6" xfId="12" xr:uid="{00000000-0005-0000-0000-00000B000000}"/>
    <cellStyle name="40% - Accent6 2" xfId="93" xr:uid="{23953EFB-302F-4C5E-AFF3-0EF04EA55D05}"/>
    <cellStyle name="60% - Accent1" xfId="13" xr:uid="{00000000-0005-0000-0000-00000C000000}"/>
    <cellStyle name="60% - Accent1 2" xfId="94" xr:uid="{8C9F63D6-4185-48F8-9BC0-5C93C7815ACB}"/>
    <cellStyle name="60% - Accent2" xfId="14" xr:uid="{00000000-0005-0000-0000-00000D000000}"/>
    <cellStyle name="60% - Accent2 2" xfId="95" xr:uid="{3556FF82-21B1-4563-814B-4168C19F45FF}"/>
    <cellStyle name="60% - Accent3" xfId="15" xr:uid="{00000000-0005-0000-0000-00000E000000}"/>
    <cellStyle name="60% - Accent3 2" xfId="96" xr:uid="{AC3A798B-295F-41EC-B90B-BF5EB3F7E9D0}"/>
    <cellStyle name="60% - Accent4" xfId="16" xr:uid="{00000000-0005-0000-0000-00000F000000}"/>
    <cellStyle name="60% - Accent4 2" xfId="97" xr:uid="{D842E986-2C84-4525-AFA7-4DB7BC8CC745}"/>
    <cellStyle name="60% - Accent5" xfId="17" xr:uid="{00000000-0005-0000-0000-000010000000}"/>
    <cellStyle name="60% - Accent5 2" xfId="98" xr:uid="{1F66D0F8-B25E-46DB-BA04-FC92D5C461FB}"/>
    <cellStyle name="60% - Accent6" xfId="18" xr:uid="{00000000-0005-0000-0000-000011000000}"/>
    <cellStyle name="60% - Accent6 2" xfId="99" xr:uid="{7D0D3557-8559-4ABC-B75E-E9561BE09B51}"/>
    <cellStyle name="Accent1" xfId="19" xr:uid="{00000000-0005-0000-0000-000012000000}"/>
    <cellStyle name="Accent1 2" xfId="100" xr:uid="{A8CAC750-669C-44EF-B37D-E2AFB3097F46}"/>
    <cellStyle name="Accent2" xfId="20" xr:uid="{00000000-0005-0000-0000-000013000000}"/>
    <cellStyle name="Accent2 2" xfId="101" xr:uid="{9A07E7AF-F4DC-4DE8-8439-DBAA01803EA1}"/>
    <cellStyle name="Accent3" xfId="21" xr:uid="{00000000-0005-0000-0000-000014000000}"/>
    <cellStyle name="Accent3 2" xfId="102" xr:uid="{D95376B5-7114-4729-BB1A-6C5096FB191D}"/>
    <cellStyle name="Accent4" xfId="22" xr:uid="{00000000-0005-0000-0000-000015000000}"/>
    <cellStyle name="Accent4 2" xfId="103" xr:uid="{D0313D64-8828-4450-A563-6D86ADAC61C5}"/>
    <cellStyle name="Accent5" xfId="23" xr:uid="{00000000-0005-0000-0000-000016000000}"/>
    <cellStyle name="Accent5 2" xfId="104" xr:uid="{5F4DE979-617F-4108-B06D-3AA53FC211A5}"/>
    <cellStyle name="Accent6" xfId="24" xr:uid="{00000000-0005-0000-0000-000017000000}"/>
    <cellStyle name="Accent6 2" xfId="105" xr:uid="{11D7A5A5-346F-473D-A64B-7641574CD590}"/>
    <cellStyle name="Bad" xfId="25" xr:uid="{00000000-0005-0000-0000-000018000000}"/>
    <cellStyle name="Bad 1" xfId="106" xr:uid="{6E63682B-873C-4C60-A3A0-05A340F12EB3}"/>
    <cellStyle name="Calculation" xfId="26" xr:uid="{00000000-0005-0000-0000-000019000000}"/>
    <cellStyle name="Calculation 2" xfId="107" xr:uid="{F3937F04-D8AA-4EA7-A5C1-2C44C67BE3B7}"/>
    <cellStyle name="Check Cell" xfId="27" xr:uid="{00000000-0005-0000-0000-00001A000000}"/>
    <cellStyle name="Check Cell 2" xfId="108" xr:uid="{0A17B1A0-B494-42FC-A595-7055340D4FB3}"/>
    <cellStyle name="Currency_Revised Pricing List to CISCEA" xfId="28" xr:uid="{00000000-0005-0000-0000-00001B000000}"/>
    <cellStyle name="Excel Built-in Normal_Mapa de Cotações Cinto tipo paraquedista." xfId="29" xr:uid="{00000000-0005-0000-0000-00001C000000}"/>
    <cellStyle name="Explanatory Text" xfId="30" xr:uid="{00000000-0005-0000-0000-00001D000000}"/>
    <cellStyle name="Explanatory Text 2" xfId="109" xr:uid="{20DD98A0-A286-4AC8-A5E7-FDAA4DD7535C}"/>
    <cellStyle name="Good" xfId="31" xr:uid="{00000000-0005-0000-0000-00001E000000}"/>
    <cellStyle name="Good 2" xfId="110" xr:uid="{AF5094F6-6DF7-4BF8-973C-8972E8BA5BAE}"/>
    <cellStyle name="Heading 1" xfId="32" xr:uid="{00000000-0005-0000-0000-00001F000000}"/>
    <cellStyle name="Heading 1 3" xfId="111" xr:uid="{CF4D433D-D3EF-4B12-925D-54D12E765927}"/>
    <cellStyle name="Heading 2" xfId="33" xr:uid="{00000000-0005-0000-0000-000020000000}"/>
    <cellStyle name="Heading 2 4" xfId="112" xr:uid="{E9F28D95-08AC-4D9B-A85A-14DF60AE65A1}"/>
    <cellStyle name="Heading 3" xfId="34" xr:uid="{00000000-0005-0000-0000-000021000000}"/>
    <cellStyle name="Heading 3 2" xfId="113" xr:uid="{22F85C92-5536-45E2-93FD-4B14F2FEDF7F}"/>
    <cellStyle name="Heading 4" xfId="35" xr:uid="{00000000-0005-0000-0000-000022000000}"/>
    <cellStyle name="Heading 4 2" xfId="114" xr:uid="{C74D8742-EB41-4844-8D37-8380981C1147}"/>
    <cellStyle name="Input" xfId="36" xr:uid="{00000000-0005-0000-0000-000023000000}"/>
    <cellStyle name="Input 2" xfId="115" xr:uid="{F505660A-4D92-460A-BC5F-FC431EA181AF}"/>
    <cellStyle name="Linked Cell" xfId="37" xr:uid="{00000000-0005-0000-0000-000024000000}"/>
    <cellStyle name="Linked Cell 2" xfId="116" xr:uid="{C0BADD4B-C496-4394-A7A2-B0A02A4E7506}"/>
    <cellStyle name="Moeda 10" xfId="38" xr:uid="{00000000-0005-0000-0000-000025000000}"/>
    <cellStyle name="Moeda 10 2" xfId="39" xr:uid="{00000000-0005-0000-0000-000026000000}"/>
    <cellStyle name="Moeda 10 2 2" xfId="118" xr:uid="{1148E757-F62C-4442-B46D-A9186FDB1CD9}"/>
    <cellStyle name="Moeda 10 3" xfId="117" xr:uid="{B4493A3C-D04A-40EA-9650-5E41476F1481}"/>
    <cellStyle name="Moeda 13 2" xfId="40" xr:uid="{00000000-0005-0000-0000-000027000000}"/>
    <cellStyle name="Moeda 13 2 2" xfId="119" xr:uid="{903DA971-56E0-4790-A186-E17B2CE73D30}"/>
    <cellStyle name="Moeda 14 2" xfId="41" xr:uid="{00000000-0005-0000-0000-000028000000}"/>
    <cellStyle name="Moeda 14 2 2" xfId="120" xr:uid="{BB166D96-0265-4F1A-986E-3F56221A5DAC}"/>
    <cellStyle name="Moeda 15 2" xfId="42" xr:uid="{00000000-0005-0000-0000-000029000000}"/>
    <cellStyle name="Moeda 15 2 2" xfId="121" xr:uid="{DD2A01D2-A62B-48FE-8B44-A32F72526C93}"/>
    <cellStyle name="Moeda 2 2" xfId="43" xr:uid="{00000000-0005-0000-0000-00002A000000}"/>
    <cellStyle name="Moeda 2 2 2" xfId="122" xr:uid="{76F78B95-3028-49C9-8B5A-1558A35B33F2}"/>
    <cellStyle name="Moeda 3 2" xfId="44" xr:uid="{00000000-0005-0000-0000-00002B000000}"/>
    <cellStyle name="Moeda 3 2 2" xfId="123" xr:uid="{8E0D82A7-FBA1-43F1-B326-C0EC43D931CA}"/>
    <cellStyle name="Moeda 4 2" xfId="45" xr:uid="{00000000-0005-0000-0000-00002C000000}"/>
    <cellStyle name="Moeda 4 2 2" xfId="124" xr:uid="{CF37DA9D-F668-4153-8659-26026E7EC27C}"/>
    <cellStyle name="Moeda 5 2" xfId="46" xr:uid="{00000000-0005-0000-0000-00002D000000}"/>
    <cellStyle name="Moeda 5 2 2" xfId="125" xr:uid="{7BC3AC28-245C-49F2-954D-54DD601E930E}"/>
    <cellStyle name="Moeda 6 2" xfId="47" xr:uid="{00000000-0005-0000-0000-00002E000000}"/>
    <cellStyle name="Moeda 6 2 2" xfId="126" xr:uid="{C9A5D03D-5911-478F-8625-5EE946ED3756}"/>
    <cellStyle name="Moeda 7 2" xfId="48" xr:uid="{00000000-0005-0000-0000-00002F000000}"/>
    <cellStyle name="Moeda 7 2 2" xfId="127" xr:uid="{4D6400B5-579A-4CBC-B2F6-8C7A69F4FF5F}"/>
    <cellStyle name="Moeda 8 2" xfId="49" xr:uid="{00000000-0005-0000-0000-000030000000}"/>
    <cellStyle name="Moeda 8 2 2" xfId="128" xr:uid="{D8369FF1-4BE5-4306-8717-F6F83386E6D4}"/>
    <cellStyle name="Moeda 9 2" xfId="50" xr:uid="{00000000-0005-0000-0000-000031000000}"/>
    <cellStyle name="Moeda 9 2 2" xfId="129" xr:uid="{6AD779EF-0112-48D1-BA95-E7022B56018B}"/>
    <cellStyle name="Neutral" xfId="51" xr:uid="{00000000-0005-0000-0000-000032000000}"/>
    <cellStyle name="Neutral 5" xfId="130" xr:uid="{2F6B1B8C-15A6-4668-BB39-E4779133105F}"/>
    <cellStyle name="Normal" xfId="0" builtinId="0"/>
    <cellStyle name="Normal 2" xfId="52" xr:uid="{00000000-0005-0000-0000-000034000000}"/>
    <cellStyle name="Normal 2 2" xfId="131" xr:uid="{78748288-3D67-43CE-A9C1-E6FCB396BFEC}"/>
    <cellStyle name="Normal 3" xfId="53" xr:uid="{00000000-0005-0000-0000-000035000000}"/>
    <cellStyle name="Normal 3 2" xfId="54" xr:uid="{00000000-0005-0000-0000-000036000000}"/>
    <cellStyle name="Normal 3 2 2" xfId="133" xr:uid="{8D293B45-35F8-4D02-9DC2-19C2BD2C7056}"/>
    <cellStyle name="Normal 3 3" xfId="132" xr:uid="{58D8B7FE-9774-4E03-A7FB-FAE6EE25A006}"/>
    <cellStyle name="Normal 4" xfId="55" xr:uid="{00000000-0005-0000-0000-000037000000}"/>
    <cellStyle name="Normal 4 2" xfId="134" xr:uid="{97C81010-3560-42B3-83DE-7C54CC2A24D4}"/>
    <cellStyle name="Normal 40" xfId="79" xr:uid="{00000000-0005-0000-0000-000038000000}"/>
    <cellStyle name="Normal 40 2" xfId="135" xr:uid="{3C853BEC-1FE0-4EF4-89F0-5C2A2ADD64EC}"/>
    <cellStyle name="Normal 5" xfId="56" xr:uid="{00000000-0005-0000-0000-000039000000}"/>
    <cellStyle name="Normal 5 2" xfId="136" xr:uid="{14AB83FF-E519-406D-A786-2C43209A7FFD}"/>
    <cellStyle name="Normal 6" xfId="57" xr:uid="{00000000-0005-0000-0000-00003A000000}"/>
    <cellStyle name="Normal 6 2" xfId="137" xr:uid="{0FB1887E-19FC-4CD9-B89E-9360E3379C3A}"/>
    <cellStyle name="Normal 7" xfId="80" xr:uid="{A659EBBE-E5AE-4C08-9DF7-922D27A0FF3C}"/>
    <cellStyle name="Note" xfId="58" xr:uid="{00000000-0005-0000-0000-00003B000000}"/>
    <cellStyle name="Note 6" xfId="138" xr:uid="{C210C29F-8A93-49AE-8935-E10E12832E76}"/>
    <cellStyle name="Output" xfId="59" xr:uid="{00000000-0005-0000-0000-00003C000000}"/>
    <cellStyle name="Output 2" xfId="139" xr:uid="{8873B12A-9A4A-492B-A979-2989C56ABED1}"/>
    <cellStyle name="Porcentagem" xfId="60" builtinId="5"/>
    <cellStyle name="Porcentagem 2" xfId="61" xr:uid="{00000000-0005-0000-0000-00003E000000}"/>
    <cellStyle name="Porcentagem 2 2" xfId="62" xr:uid="{00000000-0005-0000-0000-00003F000000}"/>
    <cellStyle name="Porcentagem 2 2 2" xfId="141" xr:uid="{B61972AE-4725-4B2F-95B5-B0411662D505}"/>
    <cellStyle name="Porcentagem 2 3" xfId="140" xr:uid="{A7916C29-F573-42CF-A067-AE5B3A0AB00E}"/>
    <cellStyle name="Porcentagem 3" xfId="78" xr:uid="{00000000-0005-0000-0000-000040000000}"/>
    <cellStyle name="Porcentagem 3 2" xfId="142" xr:uid="{6DED4622-8C1B-473F-ADDE-BB85EDAE7A17}"/>
    <cellStyle name="Porcentagem 4" xfId="81" xr:uid="{01CCE418-5219-40BA-A736-F56053E7E538}"/>
    <cellStyle name="Separador de milhares 10 2" xfId="63" xr:uid="{00000000-0005-0000-0000-000041000000}"/>
    <cellStyle name="Separador de milhares 10 2 2" xfId="143" xr:uid="{77251A53-DEDF-45C5-89C1-11922E34809C}"/>
    <cellStyle name="Separador de milhares 13 2" xfId="64" xr:uid="{00000000-0005-0000-0000-000042000000}"/>
    <cellStyle name="Separador de milhares 13 2 2" xfId="144" xr:uid="{312A4A58-0C61-4B55-ADAE-3A525B5E8E08}"/>
    <cellStyle name="Separador de milhares 15 2" xfId="65" xr:uid="{00000000-0005-0000-0000-000043000000}"/>
    <cellStyle name="Separador de milhares 15 2 2" xfId="145" xr:uid="{C7645385-5C5B-4D69-B9E0-EC0DECF5D399}"/>
    <cellStyle name="Separador de milhares 2 2" xfId="66" xr:uid="{00000000-0005-0000-0000-000044000000}"/>
    <cellStyle name="Separador de milhares 2 2 2" xfId="67" xr:uid="{00000000-0005-0000-0000-000045000000}"/>
    <cellStyle name="Separador de milhares 2 2 2 2" xfId="147" xr:uid="{E69094FF-377B-40F4-B81F-97EEB960B5DE}"/>
    <cellStyle name="Separador de milhares 2 2 3" xfId="146" xr:uid="{91CA30AC-0717-40F6-8284-70F80D31DA8A}"/>
    <cellStyle name="Separador de milhares 2 3" xfId="68" xr:uid="{00000000-0005-0000-0000-000046000000}"/>
    <cellStyle name="Separador de milhares 2 3 2" xfId="148" xr:uid="{E0201ECD-12E7-495F-9612-F04A68238595}"/>
    <cellStyle name="Separador de milhares 3 2" xfId="69" xr:uid="{00000000-0005-0000-0000-000047000000}"/>
    <cellStyle name="Separador de milhares 3 2 2" xfId="149" xr:uid="{1825E9EF-5854-498D-8E6E-4132AC114F0B}"/>
    <cellStyle name="Title" xfId="70" xr:uid="{00000000-0005-0000-0000-000048000000}"/>
    <cellStyle name="Title 2" xfId="150" xr:uid="{1E601794-2019-4DFC-9EC8-05895D061BC7}"/>
    <cellStyle name="Título 1 1" xfId="71" xr:uid="{00000000-0005-0000-0000-000049000000}"/>
    <cellStyle name="Título 1 1 1" xfId="72" xr:uid="{00000000-0005-0000-0000-00004A000000}"/>
    <cellStyle name="Título 1 1 1 2" xfId="152" xr:uid="{43D5B364-77BD-4D39-B381-B4B47B3BDD4B}"/>
    <cellStyle name="Título 1 1 2" xfId="151" xr:uid="{B980D61D-3E67-421F-A660-C88172E0890F}"/>
    <cellStyle name="Título 1 1_ANEXO A - 049.016.G00.PL.002.01Memória" xfId="73" xr:uid="{00000000-0005-0000-0000-00004B000000}"/>
    <cellStyle name="Título 5" xfId="74" xr:uid="{00000000-0005-0000-0000-00004C000000}"/>
    <cellStyle name="Título 5 2" xfId="153" xr:uid="{9C287C5C-0920-4835-95D4-3C6EC42831D1}"/>
    <cellStyle name="Título 6" xfId="75" xr:uid="{00000000-0005-0000-0000-00004D000000}"/>
    <cellStyle name="Título 6 2" xfId="154" xr:uid="{E69A59B4-26EE-4CEF-B89D-FAFFF75D238B}"/>
    <cellStyle name="Vírgula 2" xfId="76" xr:uid="{00000000-0005-0000-0000-00004E000000}"/>
    <cellStyle name="Vírgula 2 2" xfId="155" xr:uid="{5D98EA9D-F630-4414-80EB-40110B30F915}"/>
    <cellStyle name="Warning Text" xfId="77" xr:uid="{00000000-0005-0000-0000-00004F000000}"/>
    <cellStyle name="Warning Text 2" xfId="156" xr:uid="{5C3108F0-338F-4DC3-A3FA-B25C491595F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Natal%20(RN)\12.003%20-%20Ampliar%20o%20Sistema%20de%20Energia%20DTCEA%20Natal\02%20-%20OR&#199;AMENTO\02%20-%20CCU%20-%20ADMINSITRATIVOS\ANEXO%20A%20-%20265%2000%20U01%20PL%20002%2000%20REV%20franz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SFCO%202007\OR&#199;AMENTOS%20%202007\S&#237;tios%20no%20Estado%20de%20S&#227;o%20Paulo\CNMA%20-%20S&#227;o%20Jos&#233;%20dos%20CAmpos\Mem&#243;ria\ANEXO%20A%20-%20C%20A%20116%20058%20P%20PB%20582%20CI%20E00%20PQ%20001%2000.xls?0B5E1E65" TargetMode="External"/><Relationship Id="rId1" Type="http://schemas.openxmlformats.org/officeDocument/2006/relationships/externalLinkPath" Target="file:///\\0B5E1E65\ANEXO%20A%20-%20C%20A%20116%20058%20P%20PB%20582%20CI%20E00%20PQ%20001%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&#211;leo%20Combust&#237;vel%20006.11.U03.PL.001.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Desktop\CISCEA\Aripuan&#227;\ANEXO%20A%20-%20284.15.G00.PL.001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GRUPO%20GERADOR%20%20Arquitetu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Users\marcoslimamcl\Desktop\Trabalho%20Marcos%20Lima%20(IOR)\TRABALHOS%20SITIOS\Porto%20Seguro%20(BA)\09.046%20-%20Vila%20Habitacional%20de%20Porto%20Seguro\02%20-%20OR&#199;AMENTO\209.14.G00.PL.002.00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ADMINISTRATIVAS\OR&#199;AMENTO\RIO%20DE%20JANEIRO%20-%20RJ\CISCEA%20-%20RJ\NOVO%20SIST.%20CLIMATIZA&#199;&#195;O%20DA%20CISCEA\OR&#199;AMENTO\ANEXO%20A%20-%20265.06.U00.PL.008.00.xls?A67073F4" TargetMode="External"/><Relationship Id="rId1" Type="http://schemas.openxmlformats.org/officeDocument/2006/relationships/externalLinkPath" Target="file:///\\A67073F4\ANEXO%20A%20-%20265.06.U00.PL.008.00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I%20F%20C%20%20-%20%202009\CIAAR%20-%20Lagoa%20Santa%20(MG)\OR&#199;AMENTO%20099.19.G00.PL.001.00\020-08-ENTREGA%20PARCIAL%20LOT%20E%20CLIENTE-%20EM%20DESENVOLVIMENTO%2025-05-2009\ALOJAMENTO%20ALUNOS%201?5123F872" TargetMode="External"/><Relationship Id="rId1" Type="http://schemas.openxmlformats.org/officeDocument/2006/relationships/externalLinkPath" Target="file:///\\5123F872\ALOJAMENTO%20ALUNOS%20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matização Prédio DECEA"/>
      <sheetName val="BDI SERVIÇOS"/>
      <sheetName val="BDI PROJETOS"/>
      <sheetName val="BDI EQUIPAMENTOS"/>
      <sheetName val="COMPO"/>
      <sheetName val="CCU001"/>
      <sheetName val="SBC70129"/>
      <sheetName val="SBC70132"/>
      <sheetName val="ORESE7047"/>
      <sheetName val="SBC70131"/>
      <sheetName val="SBC70149"/>
      <sheetName val="SBC120705"/>
      <sheetName val="CCU002"/>
      <sheetName val="CCU003"/>
      <sheetName val="CCU004"/>
      <sheetName val="CCU005"/>
      <sheetName val="CCU006"/>
      <sheetName val="CCU007"/>
      <sheetName val="CCU008"/>
      <sheetName val="CCU009"/>
      <sheetName val="CCU010"/>
      <sheetName val="CCU011"/>
      <sheetName val="CCU012"/>
      <sheetName val="CCU0013"/>
      <sheetName val="CCU0014"/>
      <sheetName val="CCU015"/>
      <sheetName val="CCU016"/>
      <sheetName val="CCU017"/>
      <sheetName val="ORSE7038"/>
      <sheetName val="ORSE7039"/>
      <sheetName val="SBC52536"/>
      <sheetName val="SBC52535"/>
      <sheetName val="SBC52534"/>
      <sheetName val="CCU018"/>
      <sheetName val="CCU019"/>
      <sheetName val="CCU020"/>
      <sheetName val="CCU021"/>
      <sheetName val="CCU022"/>
      <sheetName val="CCU023"/>
      <sheetName val="CCU024"/>
      <sheetName val="CCU025"/>
      <sheetName val="CCU026"/>
      <sheetName val="SBC55512"/>
      <sheetName val="SBC55509"/>
      <sheetName val="SBC52911"/>
      <sheetName val="SBC52912"/>
      <sheetName val="SBC52913"/>
      <sheetName val="INSUM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EA - SJC"/>
      <sheetName val="As built"/>
      <sheetName val="Composições"/>
      <sheetName val="BDI"/>
      <sheetName val="Canteiro"/>
      <sheetName val="Adm Local"/>
      <sheetName val="Mob_ Desmobilizaçã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e Interna"/>
      <sheetName val="Parte Externa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VHF UHF Aripuanã"/>
      <sheetName val="BDI de serviço"/>
      <sheetName val="BDI de equipamento"/>
      <sheetName val="BDI DE PROJETOS"/>
      <sheetName val="CRONOGRAMA FISICO-FINANCEIRO"/>
      <sheetName val="CURVA 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QUITETURA - ANEXO 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GERAL"/>
      <sheetName val="SERVIÇO AUXILIARES E ADM"/>
      <sheetName val="RESUMO URB RED EXT OFICIAIS"/>
      <sheetName val="URB E REDES EXT OFICIAIS"/>
      <sheetName val="RESUMO CASA DE OFICIAIS"/>
      <sheetName val="CASA DE OFICIAIS"/>
      <sheetName val="RESUMO CASA DE SUB E SGT"/>
      <sheetName val="CASA DE SUB E SARGENTOS"/>
      <sheetName val="RESUMO URB E RED EXT SO SG"/>
      <sheetName val="URB E RED EXT SO SG"/>
      <sheetName val="REDES EXTERNAS ELETRONICA"/>
      <sheetName val="Rel. CCU"/>
      <sheetName val="INSUMOS"/>
      <sheetName val="Cronograma Físico-Financeiro"/>
      <sheetName val="Memoria de Calculo do Cronogram"/>
      <sheetName val="ABC Serv."/>
      <sheetName val="CANTEIRO DE OBRAS"/>
      <sheetName val="MOBILIZAÇÃO DESMOBILIZAÇÃO"/>
      <sheetName val="OPERAÇÃO E MANUTENÇÃO"/>
      <sheetName val="ADMINISTRAÇÃO LOCAL"/>
      <sheetName val="1"/>
      <sheetName val="2"/>
      <sheetName val="3"/>
      <sheetName val="4"/>
      <sheetName val="5"/>
      <sheetName val="6"/>
      <sheetName val="7"/>
      <sheetName val="8"/>
      <sheetName val="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COT 03 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COT 04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1"/>
      <sheetName val="COT 01"/>
      <sheetName val="202"/>
      <sheetName val="COT 02"/>
      <sheetName val="203"/>
      <sheetName val="204"/>
      <sheetName val="205"/>
      <sheetName val="206"/>
      <sheetName val="207"/>
      <sheetName val="208"/>
      <sheetName val="209"/>
      <sheetName val="210"/>
      <sheetName val="211"/>
      <sheetName val="212"/>
      <sheetName val="213"/>
      <sheetName val="214"/>
      <sheetName val="215"/>
      <sheetName val="216"/>
      <sheetName val="217"/>
      <sheetName val="218"/>
      <sheetName val="219"/>
      <sheetName val="220"/>
      <sheetName val="221"/>
      <sheetName val="222"/>
      <sheetName val="223"/>
      <sheetName val="224"/>
      <sheetName val="225"/>
      <sheetName val="226"/>
      <sheetName val="227"/>
      <sheetName val="228"/>
      <sheetName val="229"/>
      <sheetName val="230"/>
      <sheetName val="231"/>
      <sheetName val="232"/>
      <sheetName val="233"/>
      <sheetName val="234"/>
      <sheetName val="235"/>
      <sheetName val="236"/>
      <sheetName val="237"/>
      <sheetName val="238"/>
      <sheetName val="239"/>
      <sheetName val="240"/>
      <sheetName val="241"/>
      <sheetName val="242"/>
      <sheetName val="243"/>
      <sheetName val="246"/>
      <sheetName val="249"/>
      <sheetName val="252"/>
      <sheetName val="255"/>
      <sheetName val="258"/>
      <sheetName val="259"/>
      <sheetName val="260"/>
      <sheetName val="261"/>
      <sheetName val="262"/>
      <sheetName val="265"/>
      <sheetName val="266"/>
      <sheetName val="268"/>
      <sheetName val="269"/>
      <sheetName val="270"/>
      <sheetName val="271"/>
      <sheetName val="272"/>
      <sheetName val="273"/>
      <sheetName val="274"/>
      <sheetName val="275"/>
      <sheetName val="276"/>
      <sheetName val="277"/>
      <sheetName val="278"/>
      <sheetName val="279"/>
      <sheetName val="280"/>
      <sheetName val="281"/>
      <sheetName val="282"/>
      <sheetName val="283"/>
      <sheetName val="284"/>
      <sheetName val="285"/>
      <sheetName val="286"/>
      <sheetName val="287"/>
      <sheetName val="288"/>
      <sheetName val="289"/>
      <sheetName val="290"/>
      <sheetName val="29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matização Prédio CISCEA"/>
      <sheetName val="BDI DE SERVIÇOS"/>
      <sheetName val="BDI DE EQUIPAMENTOS"/>
      <sheetName val="BDI DE PROJETOS"/>
      <sheetName val="Adm. Local"/>
      <sheetName val="Mobilizaçã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80"/>
  <sheetViews>
    <sheetView tabSelected="1" topLeftCell="A202" zoomScaleNormal="100" workbookViewId="0">
      <selection activeCell="B214" sqref="B214:N215"/>
    </sheetView>
  </sheetViews>
  <sheetFormatPr defaultRowHeight="12.75" x14ac:dyDescent="0.2"/>
  <cols>
    <col min="1" max="1" width="8.140625" style="136" customWidth="1"/>
    <col min="2" max="2" width="14.28515625" style="137" customWidth="1"/>
    <col min="3" max="3" width="11.42578125" style="136" customWidth="1"/>
    <col min="4" max="4" width="41.140625" style="138" customWidth="1"/>
    <col min="5" max="5" width="7" style="139" bestFit="1" customWidth="1"/>
    <col min="6" max="6" width="9" style="139" bestFit="1" customWidth="1"/>
    <col min="7" max="7" width="12.42578125" style="140" bestFit="1" customWidth="1"/>
    <col min="8" max="8" width="9.7109375" style="141" bestFit="1" customWidth="1"/>
    <col min="9" max="9" width="12" style="142" customWidth="1"/>
    <col min="10" max="10" width="12.85546875" style="142" customWidth="1"/>
    <col min="11" max="11" width="11.85546875" style="142" customWidth="1"/>
    <col min="12" max="12" width="11.28515625" style="142" bestFit="1" customWidth="1"/>
    <col min="13" max="13" width="12.140625" style="143" customWidth="1"/>
    <col min="14" max="14" width="14.7109375" style="144" customWidth="1"/>
    <col min="15" max="16384" width="9.140625" style="126"/>
  </cols>
  <sheetData>
    <row r="1" spans="1:14" ht="15" x14ac:dyDescent="0.2">
      <c r="A1" s="181" t="s">
        <v>29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</row>
    <row r="2" spans="1:14" ht="15" x14ac:dyDescent="0.2">
      <c r="A2" s="181" t="s">
        <v>30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</row>
    <row r="3" spans="1:14" ht="15" x14ac:dyDescent="0.2">
      <c r="A3" s="182" t="s">
        <v>47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</row>
    <row r="4" spans="1:14" x14ac:dyDescent="0.2">
      <c r="A4" s="68"/>
      <c r="B4" s="69"/>
      <c r="C4" s="68"/>
      <c r="D4" s="173"/>
      <c r="E4" s="174"/>
      <c r="F4" s="174"/>
      <c r="G4" s="175"/>
      <c r="H4" s="176"/>
      <c r="I4" s="177"/>
      <c r="J4" s="177"/>
      <c r="K4" s="177"/>
      <c r="L4" s="177"/>
      <c r="M4" s="178"/>
      <c r="N4" s="179"/>
    </row>
    <row r="5" spans="1:14" x14ac:dyDescent="0.2">
      <c r="A5" s="190" t="s">
        <v>21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</row>
    <row r="6" spans="1:14" ht="26.25" customHeight="1" x14ac:dyDescent="0.2">
      <c r="A6" s="189" t="s">
        <v>48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</row>
    <row r="7" spans="1:14" ht="21" customHeight="1" x14ac:dyDescent="0.2">
      <c r="A7" s="180" t="s">
        <v>49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</row>
    <row r="8" spans="1:14" ht="15.75" customHeight="1" x14ac:dyDescent="0.2">
      <c r="A8" s="68"/>
      <c r="B8" s="69"/>
      <c r="C8" s="68"/>
      <c r="D8" s="70"/>
      <c r="E8" s="188" t="s">
        <v>10</v>
      </c>
      <c r="F8" s="188"/>
      <c r="G8" s="188"/>
      <c r="H8" s="188"/>
      <c r="I8" s="188"/>
      <c r="J8" s="188" t="s">
        <v>23</v>
      </c>
      <c r="K8" s="188"/>
      <c r="L8" s="188"/>
      <c r="M8" s="188"/>
      <c r="N8" s="191"/>
    </row>
    <row r="9" spans="1:14" ht="15.75" customHeight="1" x14ac:dyDescent="0.2">
      <c r="A9" s="186" t="s">
        <v>0</v>
      </c>
      <c r="B9" s="188" t="s">
        <v>11</v>
      </c>
      <c r="C9" s="188" t="s">
        <v>7</v>
      </c>
      <c r="D9" s="188" t="s">
        <v>1</v>
      </c>
      <c r="E9" s="183" t="s">
        <v>2</v>
      </c>
      <c r="F9" s="183" t="s">
        <v>3</v>
      </c>
      <c r="G9" s="184" t="s">
        <v>12</v>
      </c>
      <c r="H9" s="185" t="s">
        <v>13</v>
      </c>
      <c r="I9" s="185" t="s">
        <v>45</v>
      </c>
      <c r="J9" s="185" t="s">
        <v>22</v>
      </c>
      <c r="K9" s="185" t="s">
        <v>25</v>
      </c>
      <c r="L9" s="185"/>
      <c r="M9" s="185"/>
      <c r="N9" s="200"/>
    </row>
    <row r="10" spans="1:14" ht="22.5" x14ac:dyDescent="0.2">
      <c r="A10" s="187"/>
      <c r="B10" s="185"/>
      <c r="C10" s="185"/>
      <c r="D10" s="185"/>
      <c r="E10" s="183"/>
      <c r="F10" s="183"/>
      <c r="G10" s="184"/>
      <c r="H10" s="185"/>
      <c r="I10" s="185"/>
      <c r="J10" s="185"/>
      <c r="K10" s="49" t="s">
        <v>46</v>
      </c>
      <c r="L10" s="49" t="s">
        <v>24</v>
      </c>
      <c r="M10" s="49" t="s">
        <v>26</v>
      </c>
      <c r="N10" s="146" t="s">
        <v>27</v>
      </c>
    </row>
    <row r="11" spans="1:14" x14ac:dyDescent="0.2">
      <c r="A11" s="71">
        <v>1</v>
      </c>
      <c r="B11" s="72"/>
      <c r="C11" s="51"/>
      <c r="D11" s="52" t="s">
        <v>31</v>
      </c>
      <c r="E11" s="73"/>
      <c r="F11" s="73"/>
      <c r="G11" s="74"/>
      <c r="H11" s="75"/>
      <c r="I11" s="75"/>
      <c r="J11" s="75"/>
      <c r="K11" s="75"/>
      <c r="L11" s="75"/>
      <c r="M11" s="147">
        <f>SUM(L12:L13)</f>
        <v>1476.5176000000001</v>
      </c>
      <c r="N11" s="148">
        <f>M11</f>
        <v>1476.5176000000001</v>
      </c>
    </row>
    <row r="12" spans="1:14" ht="22.5" x14ac:dyDescent="0.2">
      <c r="A12" s="42" t="s">
        <v>50</v>
      </c>
      <c r="B12" s="43" t="s">
        <v>51</v>
      </c>
      <c r="C12" s="44" t="s">
        <v>52</v>
      </c>
      <c r="D12" s="18" t="s">
        <v>53</v>
      </c>
      <c r="E12" s="76" t="s">
        <v>54</v>
      </c>
      <c r="F12" s="77">
        <v>104</v>
      </c>
      <c r="G12" s="78">
        <v>9.1999999999999993</v>
      </c>
      <c r="H12" s="79">
        <v>0.24</v>
      </c>
      <c r="I12" s="80">
        <f>G12*(1+H12)</f>
        <v>11.407999999999999</v>
      </c>
      <c r="J12" s="149">
        <v>0</v>
      </c>
      <c r="K12" s="150">
        <f>I12*(1-J12)</f>
        <v>11.407999999999999</v>
      </c>
      <c r="L12" s="150">
        <f>F12*K12</f>
        <v>1186.432</v>
      </c>
      <c r="M12" s="151"/>
      <c r="N12" s="152"/>
    </row>
    <row r="13" spans="1:14" ht="22.5" x14ac:dyDescent="0.2">
      <c r="A13" s="42" t="s">
        <v>55</v>
      </c>
      <c r="B13" s="43" t="s">
        <v>56</v>
      </c>
      <c r="C13" s="44" t="s">
        <v>52</v>
      </c>
      <c r="D13" s="18" t="s">
        <v>57</v>
      </c>
      <c r="E13" s="81" t="s">
        <v>58</v>
      </c>
      <c r="F13" s="82">
        <v>1</v>
      </c>
      <c r="G13" s="83">
        <v>233.94</v>
      </c>
      <c r="H13" s="79">
        <v>0.24</v>
      </c>
      <c r="I13" s="80">
        <f>G13*(1+H13)</f>
        <v>290.0856</v>
      </c>
      <c r="J13" s="149">
        <f>$J$209</f>
        <v>0</v>
      </c>
      <c r="K13" s="150">
        <f>I13*(1-J13)</f>
        <v>290.0856</v>
      </c>
      <c r="L13" s="150">
        <f>F13*K13</f>
        <v>290.0856</v>
      </c>
      <c r="M13" s="151"/>
      <c r="N13" s="153"/>
    </row>
    <row r="14" spans="1:14" ht="22.5" x14ac:dyDescent="0.2">
      <c r="A14" s="84">
        <v>2</v>
      </c>
      <c r="B14" s="85"/>
      <c r="C14" s="86"/>
      <c r="D14" s="87" t="s">
        <v>32</v>
      </c>
      <c r="E14" s="75"/>
      <c r="F14" s="88"/>
      <c r="G14" s="89"/>
      <c r="H14" s="90"/>
      <c r="I14" s="91"/>
      <c r="J14" s="154"/>
      <c r="K14" s="155"/>
      <c r="L14" s="155"/>
      <c r="M14" s="156">
        <f>SUM(L15)</f>
        <v>25643.857199999999</v>
      </c>
      <c r="N14" s="148">
        <f>M14</f>
        <v>25643.857199999999</v>
      </c>
    </row>
    <row r="15" spans="1:14" ht="33.75" x14ac:dyDescent="0.2">
      <c r="A15" s="92" t="s">
        <v>59</v>
      </c>
      <c r="B15" s="93" t="s">
        <v>60</v>
      </c>
      <c r="C15" s="94" t="s">
        <v>61</v>
      </c>
      <c r="D15" s="95" t="s">
        <v>62</v>
      </c>
      <c r="E15" s="81">
        <v>1</v>
      </c>
      <c r="F15" s="82">
        <v>1</v>
      </c>
      <c r="G15" s="83">
        <v>20680.53</v>
      </c>
      <c r="H15" s="79">
        <v>0.24</v>
      </c>
      <c r="I15" s="80">
        <f>G15*(1+H15)</f>
        <v>25643.857199999999</v>
      </c>
      <c r="J15" s="149">
        <f>$J$209</f>
        <v>0</v>
      </c>
      <c r="K15" s="150">
        <f>I15*(1-J15)</f>
        <v>25643.857199999999</v>
      </c>
      <c r="L15" s="150">
        <f>F15*K15</f>
        <v>25643.857199999999</v>
      </c>
      <c r="M15" s="151"/>
      <c r="N15" s="153"/>
    </row>
    <row r="16" spans="1:14" x14ac:dyDescent="0.2">
      <c r="A16" s="84">
        <v>3</v>
      </c>
      <c r="B16" s="96"/>
      <c r="C16" s="97"/>
      <c r="D16" s="98" t="s">
        <v>63</v>
      </c>
      <c r="E16" s="99"/>
      <c r="F16" s="100"/>
      <c r="G16" s="89"/>
      <c r="H16" s="101"/>
      <c r="I16" s="102"/>
      <c r="J16" s="157"/>
      <c r="K16" s="158"/>
      <c r="L16" s="158"/>
      <c r="M16" s="158"/>
      <c r="N16" s="159">
        <f>SUM(M17:M33)</f>
        <v>39966.532751999999</v>
      </c>
    </row>
    <row r="17" spans="1:14" x14ac:dyDescent="0.2">
      <c r="A17" s="103" t="s">
        <v>64</v>
      </c>
      <c r="B17" s="104"/>
      <c r="C17" s="105"/>
      <c r="D17" s="106" t="s">
        <v>65</v>
      </c>
      <c r="E17" s="107"/>
      <c r="F17" s="108"/>
      <c r="G17" s="109"/>
      <c r="H17" s="110"/>
      <c r="I17" s="111"/>
      <c r="J17" s="160"/>
      <c r="K17" s="161"/>
      <c r="L17" s="161"/>
      <c r="M17" s="162">
        <f>SUM(L18:L19)</f>
        <v>12593.6973</v>
      </c>
      <c r="N17" s="152"/>
    </row>
    <row r="18" spans="1:14" ht="33.75" x14ac:dyDescent="0.2">
      <c r="A18" s="92" t="s">
        <v>66</v>
      </c>
      <c r="B18" s="93" t="s">
        <v>67</v>
      </c>
      <c r="C18" s="94" t="s">
        <v>61</v>
      </c>
      <c r="D18" s="95" t="s">
        <v>68</v>
      </c>
      <c r="E18" s="76" t="s">
        <v>54</v>
      </c>
      <c r="F18" s="82">
        <v>2.25</v>
      </c>
      <c r="G18" s="83">
        <v>339.99</v>
      </c>
      <c r="H18" s="79">
        <v>0.24</v>
      </c>
      <c r="I18" s="80">
        <f t="shared" ref="I18:I19" si="0">G18*(1+H18)</f>
        <v>421.58760000000001</v>
      </c>
      <c r="J18" s="149">
        <f t="shared" ref="J18:J19" si="1">$J$209</f>
        <v>0</v>
      </c>
      <c r="K18" s="150">
        <f t="shared" ref="K18:K19" si="2">I18*(1-J18)</f>
        <v>421.58760000000001</v>
      </c>
      <c r="L18" s="150">
        <f t="shared" ref="L18:L19" si="3">F18*K18</f>
        <v>948.57209999999998</v>
      </c>
      <c r="M18" s="150"/>
      <c r="N18" s="152"/>
    </row>
    <row r="19" spans="1:14" ht="45" x14ac:dyDescent="0.2">
      <c r="A19" s="92" t="s">
        <v>69</v>
      </c>
      <c r="B19" s="93" t="s">
        <v>70</v>
      </c>
      <c r="C19" s="94" t="s">
        <v>71</v>
      </c>
      <c r="D19" s="95" t="s">
        <v>72</v>
      </c>
      <c r="E19" s="76" t="s">
        <v>54</v>
      </c>
      <c r="F19" s="82">
        <v>9</v>
      </c>
      <c r="G19" s="83">
        <v>1043.47</v>
      </c>
      <c r="H19" s="79">
        <v>0.24</v>
      </c>
      <c r="I19" s="80">
        <f t="shared" si="0"/>
        <v>1293.9028000000001</v>
      </c>
      <c r="J19" s="149">
        <f t="shared" si="1"/>
        <v>0</v>
      </c>
      <c r="K19" s="150">
        <f t="shared" si="2"/>
        <v>1293.9028000000001</v>
      </c>
      <c r="L19" s="150">
        <f t="shared" si="3"/>
        <v>11645.1252</v>
      </c>
      <c r="M19" s="150"/>
      <c r="N19" s="152"/>
    </row>
    <row r="20" spans="1:14" x14ac:dyDescent="0.2">
      <c r="A20" s="103" t="s">
        <v>73</v>
      </c>
      <c r="B20" s="104"/>
      <c r="C20" s="105"/>
      <c r="D20" s="112" t="s">
        <v>74</v>
      </c>
      <c r="E20" s="113"/>
      <c r="F20" s="108"/>
      <c r="G20" s="109"/>
      <c r="H20" s="114"/>
      <c r="I20" s="115"/>
      <c r="J20" s="163"/>
      <c r="K20" s="164"/>
      <c r="L20" s="164"/>
      <c r="M20" s="165">
        <f>SUM(L21:L32)</f>
        <v>24403.965947999997</v>
      </c>
      <c r="N20" s="152"/>
    </row>
    <row r="21" spans="1:14" ht="33.75" x14ac:dyDescent="0.2">
      <c r="A21" s="92" t="s">
        <v>75</v>
      </c>
      <c r="B21" s="93" t="s">
        <v>76</v>
      </c>
      <c r="C21" s="94" t="s">
        <v>71</v>
      </c>
      <c r="D21" s="95" t="s">
        <v>77</v>
      </c>
      <c r="E21" s="76" t="s">
        <v>54</v>
      </c>
      <c r="F21" s="82">
        <v>83.51</v>
      </c>
      <c r="G21" s="83">
        <v>9.08</v>
      </c>
      <c r="H21" s="79">
        <v>0.24</v>
      </c>
      <c r="I21" s="80">
        <f t="shared" ref="I21:I32" si="4">G21*(1+H21)</f>
        <v>11.2592</v>
      </c>
      <c r="J21" s="149">
        <f t="shared" ref="J21:J32" si="5">$J$209</f>
        <v>0</v>
      </c>
      <c r="K21" s="150">
        <f t="shared" ref="K21:K32" si="6">I21*(1-J21)</f>
        <v>11.2592</v>
      </c>
      <c r="L21" s="150">
        <f t="shared" ref="L21:L32" si="7">F21*K21</f>
        <v>940.25579200000004</v>
      </c>
      <c r="M21" s="150"/>
      <c r="N21" s="152"/>
    </row>
    <row r="22" spans="1:14" ht="22.5" x14ac:dyDescent="0.2">
      <c r="A22" s="92" t="s">
        <v>78</v>
      </c>
      <c r="B22" s="93" t="s">
        <v>79</v>
      </c>
      <c r="C22" s="94" t="s">
        <v>71</v>
      </c>
      <c r="D22" s="95" t="s">
        <v>80</v>
      </c>
      <c r="E22" s="76" t="s">
        <v>54</v>
      </c>
      <c r="F22" s="82">
        <v>104</v>
      </c>
      <c r="G22" s="83">
        <v>5.4</v>
      </c>
      <c r="H22" s="79">
        <v>0.24</v>
      </c>
      <c r="I22" s="80">
        <f t="shared" si="4"/>
        <v>6.6960000000000006</v>
      </c>
      <c r="J22" s="149">
        <f t="shared" si="5"/>
        <v>0</v>
      </c>
      <c r="K22" s="150">
        <f t="shared" si="6"/>
        <v>6.6960000000000006</v>
      </c>
      <c r="L22" s="150">
        <f t="shared" si="7"/>
        <v>696.38400000000001</v>
      </c>
      <c r="M22" s="150"/>
      <c r="N22" s="152"/>
    </row>
    <row r="23" spans="1:14" ht="22.5" x14ac:dyDescent="0.2">
      <c r="A23" s="92" t="s">
        <v>81</v>
      </c>
      <c r="B23" s="93" t="s">
        <v>82</v>
      </c>
      <c r="C23" s="94" t="s">
        <v>71</v>
      </c>
      <c r="D23" s="95" t="s">
        <v>83</v>
      </c>
      <c r="E23" s="76" t="s">
        <v>54</v>
      </c>
      <c r="F23" s="82">
        <v>6.82</v>
      </c>
      <c r="G23" s="83">
        <v>9.9700000000000006</v>
      </c>
      <c r="H23" s="79">
        <v>0.24</v>
      </c>
      <c r="I23" s="80">
        <f t="shared" si="4"/>
        <v>12.3628</v>
      </c>
      <c r="J23" s="149">
        <f t="shared" si="5"/>
        <v>0</v>
      </c>
      <c r="K23" s="150">
        <f t="shared" si="6"/>
        <v>12.3628</v>
      </c>
      <c r="L23" s="150">
        <f t="shared" si="7"/>
        <v>84.314295999999999</v>
      </c>
      <c r="M23" s="150"/>
      <c r="N23" s="152"/>
    </row>
    <row r="24" spans="1:14" x14ac:dyDescent="0.2">
      <c r="A24" s="92" t="s">
        <v>84</v>
      </c>
      <c r="B24" s="93" t="s">
        <v>85</v>
      </c>
      <c r="C24" s="94" t="s">
        <v>52</v>
      </c>
      <c r="D24" s="95" t="s">
        <v>86</v>
      </c>
      <c r="E24" s="76" t="s">
        <v>87</v>
      </c>
      <c r="F24" s="82">
        <v>52.15</v>
      </c>
      <c r="G24" s="83">
        <v>21.09</v>
      </c>
      <c r="H24" s="79">
        <v>0.24</v>
      </c>
      <c r="I24" s="80">
        <f t="shared" si="4"/>
        <v>26.151599999999998</v>
      </c>
      <c r="J24" s="149">
        <f t="shared" si="5"/>
        <v>0</v>
      </c>
      <c r="K24" s="150">
        <f t="shared" si="6"/>
        <v>26.151599999999998</v>
      </c>
      <c r="L24" s="150">
        <f t="shared" si="7"/>
        <v>1363.80594</v>
      </c>
      <c r="M24" s="150"/>
      <c r="N24" s="152"/>
    </row>
    <row r="25" spans="1:14" ht="45" x14ac:dyDescent="0.2">
      <c r="A25" s="92" t="s">
        <v>88</v>
      </c>
      <c r="B25" s="93" t="s">
        <v>89</v>
      </c>
      <c r="C25" s="94" t="s">
        <v>61</v>
      </c>
      <c r="D25" s="95" t="s">
        <v>90</v>
      </c>
      <c r="E25" s="76" t="s">
        <v>54</v>
      </c>
      <c r="F25" s="82">
        <v>104</v>
      </c>
      <c r="G25" s="83">
        <v>8.19</v>
      </c>
      <c r="H25" s="79">
        <v>0.24</v>
      </c>
      <c r="I25" s="80">
        <f t="shared" si="4"/>
        <v>10.1556</v>
      </c>
      <c r="J25" s="149">
        <f t="shared" si="5"/>
        <v>0</v>
      </c>
      <c r="K25" s="150">
        <f t="shared" si="6"/>
        <v>10.1556</v>
      </c>
      <c r="L25" s="150">
        <f t="shared" si="7"/>
        <v>1056.1823999999999</v>
      </c>
      <c r="M25" s="150"/>
      <c r="N25" s="152"/>
    </row>
    <row r="26" spans="1:14" ht="33.75" x14ac:dyDescent="0.2">
      <c r="A26" s="92" t="s">
        <v>91</v>
      </c>
      <c r="B26" s="93" t="s">
        <v>92</v>
      </c>
      <c r="C26" s="94" t="s">
        <v>71</v>
      </c>
      <c r="D26" s="95" t="s">
        <v>93</v>
      </c>
      <c r="E26" s="76" t="s">
        <v>58</v>
      </c>
      <c r="F26" s="82">
        <v>25</v>
      </c>
      <c r="G26" s="83">
        <v>0.71</v>
      </c>
      <c r="H26" s="79">
        <v>0.24</v>
      </c>
      <c r="I26" s="80">
        <f t="shared" si="4"/>
        <v>0.88039999999999996</v>
      </c>
      <c r="J26" s="149">
        <f t="shared" si="5"/>
        <v>0</v>
      </c>
      <c r="K26" s="150">
        <f t="shared" si="6"/>
        <v>0.88039999999999996</v>
      </c>
      <c r="L26" s="150">
        <f t="shared" si="7"/>
        <v>22.009999999999998</v>
      </c>
      <c r="M26" s="150"/>
      <c r="N26" s="152"/>
    </row>
    <row r="27" spans="1:14" ht="22.5" x14ac:dyDescent="0.2">
      <c r="A27" s="92" t="s">
        <v>94</v>
      </c>
      <c r="B27" s="93" t="s">
        <v>95</v>
      </c>
      <c r="C27" s="94" t="s">
        <v>71</v>
      </c>
      <c r="D27" s="95" t="s">
        <v>96</v>
      </c>
      <c r="E27" s="76" t="s">
        <v>87</v>
      </c>
      <c r="F27" s="82">
        <v>450</v>
      </c>
      <c r="G27" s="83">
        <v>0.72</v>
      </c>
      <c r="H27" s="79">
        <v>0.24</v>
      </c>
      <c r="I27" s="80">
        <f t="shared" si="4"/>
        <v>0.89279999999999993</v>
      </c>
      <c r="J27" s="149">
        <f t="shared" si="5"/>
        <v>0</v>
      </c>
      <c r="K27" s="150">
        <f t="shared" si="6"/>
        <v>0.89279999999999993</v>
      </c>
      <c r="L27" s="150">
        <f t="shared" si="7"/>
        <v>401.76</v>
      </c>
      <c r="M27" s="150"/>
      <c r="N27" s="152"/>
    </row>
    <row r="28" spans="1:14" ht="22.5" x14ac:dyDescent="0.2">
      <c r="A28" s="92" t="s">
        <v>97</v>
      </c>
      <c r="B28" s="93" t="s">
        <v>98</v>
      </c>
      <c r="C28" s="94" t="s">
        <v>71</v>
      </c>
      <c r="D28" s="95" t="s">
        <v>99</v>
      </c>
      <c r="E28" s="76" t="s">
        <v>58</v>
      </c>
      <c r="F28" s="82">
        <v>17</v>
      </c>
      <c r="G28" s="83">
        <v>1.39</v>
      </c>
      <c r="H28" s="79">
        <v>0.24</v>
      </c>
      <c r="I28" s="80">
        <f t="shared" si="4"/>
        <v>1.7235999999999998</v>
      </c>
      <c r="J28" s="149">
        <f t="shared" si="5"/>
        <v>0</v>
      </c>
      <c r="K28" s="150">
        <f t="shared" si="6"/>
        <v>1.7235999999999998</v>
      </c>
      <c r="L28" s="150">
        <f t="shared" si="7"/>
        <v>29.301199999999998</v>
      </c>
      <c r="M28" s="150"/>
      <c r="N28" s="152"/>
    </row>
    <row r="29" spans="1:14" x14ac:dyDescent="0.2">
      <c r="A29" s="92" t="s">
        <v>100</v>
      </c>
      <c r="B29" s="93" t="s">
        <v>101</v>
      </c>
      <c r="C29" s="94" t="s">
        <v>52</v>
      </c>
      <c r="D29" s="95" t="s">
        <v>102</v>
      </c>
      <c r="E29" s="76" t="s">
        <v>58</v>
      </c>
      <c r="F29" s="82">
        <v>1</v>
      </c>
      <c r="G29" s="83">
        <v>399.23</v>
      </c>
      <c r="H29" s="79">
        <v>0.24</v>
      </c>
      <c r="I29" s="80">
        <f t="shared" si="4"/>
        <v>495.04520000000002</v>
      </c>
      <c r="J29" s="149">
        <f t="shared" si="5"/>
        <v>0</v>
      </c>
      <c r="K29" s="150">
        <f t="shared" si="6"/>
        <v>495.04520000000002</v>
      </c>
      <c r="L29" s="150">
        <f t="shared" si="7"/>
        <v>495.04520000000002</v>
      </c>
      <c r="M29" s="150"/>
      <c r="N29" s="152"/>
    </row>
    <row r="30" spans="1:14" ht="22.5" x14ac:dyDescent="0.2">
      <c r="A30" s="92" t="s">
        <v>103</v>
      </c>
      <c r="B30" s="93" t="s">
        <v>104</v>
      </c>
      <c r="C30" s="94" t="s">
        <v>52</v>
      </c>
      <c r="D30" s="95" t="s">
        <v>105</v>
      </c>
      <c r="E30" s="76" t="s">
        <v>87</v>
      </c>
      <c r="F30" s="82">
        <v>66.38</v>
      </c>
      <c r="G30" s="83">
        <v>62</v>
      </c>
      <c r="H30" s="79">
        <v>0.24</v>
      </c>
      <c r="I30" s="80">
        <f t="shared" si="4"/>
        <v>76.88</v>
      </c>
      <c r="J30" s="149">
        <f t="shared" si="5"/>
        <v>0</v>
      </c>
      <c r="K30" s="150">
        <f t="shared" si="6"/>
        <v>76.88</v>
      </c>
      <c r="L30" s="150">
        <f t="shared" si="7"/>
        <v>5103.2943999999998</v>
      </c>
      <c r="M30" s="150"/>
      <c r="N30" s="152"/>
    </row>
    <row r="31" spans="1:14" ht="22.5" x14ac:dyDescent="0.2">
      <c r="A31" s="92" t="s">
        <v>106</v>
      </c>
      <c r="B31" s="93" t="s">
        <v>107</v>
      </c>
      <c r="C31" s="94" t="s">
        <v>52</v>
      </c>
      <c r="D31" s="95" t="s">
        <v>108</v>
      </c>
      <c r="E31" s="76" t="s">
        <v>54</v>
      </c>
      <c r="F31" s="82">
        <v>21.9</v>
      </c>
      <c r="G31" s="83">
        <v>23.42</v>
      </c>
      <c r="H31" s="79">
        <v>0.24</v>
      </c>
      <c r="I31" s="80">
        <f t="shared" si="4"/>
        <v>29.040800000000001</v>
      </c>
      <c r="J31" s="149">
        <f t="shared" si="5"/>
        <v>0</v>
      </c>
      <c r="K31" s="150">
        <f t="shared" si="6"/>
        <v>29.040800000000001</v>
      </c>
      <c r="L31" s="150">
        <f t="shared" si="7"/>
        <v>635.99351999999999</v>
      </c>
      <c r="M31" s="150"/>
      <c r="N31" s="152"/>
    </row>
    <row r="32" spans="1:14" ht="33.75" x14ac:dyDescent="0.2">
      <c r="A32" s="92" t="s">
        <v>109</v>
      </c>
      <c r="B32" s="93" t="s">
        <v>110</v>
      </c>
      <c r="C32" s="94" t="s">
        <v>52</v>
      </c>
      <c r="D32" s="95" t="s">
        <v>111</v>
      </c>
      <c r="E32" s="76" t="s">
        <v>54</v>
      </c>
      <c r="F32" s="82">
        <v>104</v>
      </c>
      <c r="G32" s="83">
        <v>105.27</v>
      </c>
      <c r="H32" s="79">
        <v>0.24</v>
      </c>
      <c r="I32" s="80">
        <f t="shared" si="4"/>
        <v>130.53479999999999</v>
      </c>
      <c r="J32" s="149">
        <f t="shared" si="5"/>
        <v>0</v>
      </c>
      <c r="K32" s="150">
        <f t="shared" si="6"/>
        <v>130.53479999999999</v>
      </c>
      <c r="L32" s="150">
        <f t="shared" si="7"/>
        <v>13575.619199999999</v>
      </c>
      <c r="M32" s="150"/>
      <c r="N32" s="152"/>
    </row>
    <row r="33" spans="1:14" x14ac:dyDescent="0.2">
      <c r="A33" s="103" t="s">
        <v>112</v>
      </c>
      <c r="B33" s="104"/>
      <c r="C33" s="105"/>
      <c r="D33" s="112" t="s">
        <v>113</v>
      </c>
      <c r="E33" s="113"/>
      <c r="F33" s="108"/>
      <c r="G33" s="109"/>
      <c r="H33" s="114"/>
      <c r="I33" s="115"/>
      <c r="J33" s="163"/>
      <c r="K33" s="164"/>
      <c r="L33" s="164"/>
      <c r="M33" s="165">
        <f>SUM(L34)</f>
        <v>2968.8695040000002</v>
      </c>
      <c r="N33" s="152"/>
    </row>
    <row r="34" spans="1:14" ht="67.5" x14ac:dyDescent="0.2">
      <c r="A34" s="92" t="s">
        <v>114</v>
      </c>
      <c r="B34" s="93" t="s">
        <v>115</v>
      </c>
      <c r="C34" s="94" t="s">
        <v>61</v>
      </c>
      <c r="D34" s="95" t="s">
        <v>116</v>
      </c>
      <c r="E34" s="76" t="s">
        <v>117</v>
      </c>
      <c r="F34" s="82">
        <v>18.440000000000001</v>
      </c>
      <c r="G34" s="83">
        <v>129.84</v>
      </c>
      <c r="H34" s="79">
        <v>0.24</v>
      </c>
      <c r="I34" s="80">
        <f>G34*(1+H34)</f>
        <v>161.0016</v>
      </c>
      <c r="J34" s="149">
        <f>$J$209</f>
        <v>0</v>
      </c>
      <c r="K34" s="150">
        <f>I34*(1-J34)</f>
        <v>161.0016</v>
      </c>
      <c r="L34" s="150">
        <f>F34*K34</f>
        <v>2968.8695040000002</v>
      </c>
      <c r="M34" s="150"/>
      <c r="N34" s="152"/>
    </row>
    <row r="35" spans="1:14" x14ac:dyDescent="0.2">
      <c r="A35" s="84">
        <v>4</v>
      </c>
      <c r="B35" s="96"/>
      <c r="C35" s="97"/>
      <c r="D35" s="116" t="s">
        <v>118</v>
      </c>
      <c r="E35" s="75"/>
      <c r="F35" s="88"/>
      <c r="G35" s="89"/>
      <c r="H35" s="90"/>
      <c r="I35" s="91"/>
      <c r="J35" s="154"/>
      <c r="K35" s="155"/>
      <c r="L35" s="155"/>
      <c r="M35" s="166">
        <f>SUM(L36)</f>
        <v>1006.292736</v>
      </c>
      <c r="N35" s="167">
        <f>M35</f>
        <v>1006.292736</v>
      </c>
    </row>
    <row r="36" spans="1:14" ht="33.75" x14ac:dyDescent="0.2">
      <c r="A36" s="92" t="s">
        <v>119</v>
      </c>
      <c r="B36" s="93" t="s">
        <v>120</v>
      </c>
      <c r="C36" s="94" t="s">
        <v>71</v>
      </c>
      <c r="D36" s="95" t="s">
        <v>121</v>
      </c>
      <c r="E36" s="76" t="s">
        <v>117</v>
      </c>
      <c r="F36" s="82">
        <v>8.76</v>
      </c>
      <c r="G36" s="83">
        <v>92.64</v>
      </c>
      <c r="H36" s="79">
        <v>0.24</v>
      </c>
      <c r="I36" s="80">
        <f>G36*(1+H36)</f>
        <v>114.8736</v>
      </c>
      <c r="J36" s="149">
        <f>$J$209</f>
        <v>0</v>
      </c>
      <c r="K36" s="150">
        <f>I36*(1-J36)</f>
        <v>114.8736</v>
      </c>
      <c r="L36" s="150">
        <f>F36*K36</f>
        <v>1006.292736</v>
      </c>
      <c r="M36" s="150"/>
      <c r="N36" s="152"/>
    </row>
    <row r="37" spans="1:14" x14ac:dyDescent="0.2">
      <c r="A37" s="84">
        <v>5</v>
      </c>
      <c r="B37" s="96"/>
      <c r="C37" s="97"/>
      <c r="D37" s="116" t="s">
        <v>122</v>
      </c>
      <c r="E37" s="75"/>
      <c r="F37" s="88"/>
      <c r="G37" s="89"/>
      <c r="H37" s="90"/>
      <c r="I37" s="91"/>
      <c r="J37" s="154"/>
      <c r="K37" s="155"/>
      <c r="L37" s="155"/>
      <c r="M37" s="166">
        <f>SUM(L38:L45)</f>
        <v>117737.637176</v>
      </c>
      <c r="N37" s="167">
        <f>M37</f>
        <v>117737.637176</v>
      </c>
    </row>
    <row r="38" spans="1:14" ht="90" x14ac:dyDescent="0.2">
      <c r="A38" s="92" t="s">
        <v>409</v>
      </c>
      <c r="B38" s="93" t="s">
        <v>123</v>
      </c>
      <c r="C38" s="94" t="s">
        <v>71</v>
      </c>
      <c r="D38" s="95" t="s">
        <v>124</v>
      </c>
      <c r="E38" s="76" t="s">
        <v>54</v>
      </c>
      <c r="F38" s="82">
        <v>1.89</v>
      </c>
      <c r="G38" s="83">
        <v>119.71</v>
      </c>
      <c r="H38" s="79">
        <v>0.24</v>
      </c>
      <c r="I38" s="80">
        <f t="shared" ref="I38:I45" si="8">G38*(1+H38)</f>
        <v>148.44039999999998</v>
      </c>
      <c r="J38" s="149">
        <f t="shared" ref="J38:J45" si="9">$J$209</f>
        <v>0</v>
      </c>
      <c r="K38" s="150">
        <f t="shared" ref="K38:K45" si="10">I38*(1-J38)</f>
        <v>148.44039999999998</v>
      </c>
      <c r="L38" s="150">
        <f t="shared" ref="L38:L45" si="11">F38*K38</f>
        <v>280.55235599999997</v>
      </c>
      <c r="M38" s="150"/>
      <c r="N38" s="152"/>
    </row>
    <row r="39" spans="1:14" ht="67.5" x14ac:dyDescent="0.2">
      <c r="A39" s="92" t="s">
        <v>410</v>
      </c>
      <c r="B39" s="93" t="s">
        <v>125</v>
      </c>
      <c r="C39" s="94" t="s">
        <v>71</v>
      </c>
      <c r="D39" s="95" t="s">
        <v>126</v>
      </c>
      <c r="E39" s="76" t="s">
        <v>54</v>
      </c>
      <c r="F39" s="82">
        <v>7.69</v>
      </c>
      <c r="G39" s="83">
        <v>139.36000000000001</v>
      </c>
      <c r="H39" s="79">
        <v>0.24</v>
      </c>
      <c r="I39" s="80">
        <f t="shared" si="8"/>
        <v>172.80640000000002</v>
      </c>
      <c r="J39" s="149">
        <f t="shared" si="9"/>
        <v>0</v>
      </c>
      <c r="K39" s="150">
        <f t="shared" si="10"/>
        <v>172.80640000000002</v>
      </c>
      <c r="L39" s="150">
        <f t="shared" si="11"/>
        <v>1328.8812160000002</v>
      </c>
      <c r="M39" s="150"/>
      <c r="N39" s="152"/>
    </row>
    <row r="40" spans="1:14" ht="78.75" x14ac:dyDescent="0.2">
      <c r="A40" s="92" t="s">
        <v>411</v>
      </c>
      <c r="B40" s="93" t="s">
        <v>127</v>
      </c>
      <c r="C40" s="94" t="s">
        <v>71</v>
      </c>
      <c r="D40" s="95" t="s">
        <v>128</v>
      </c>
      <c r="E40" s="76" t="s">
        <v>54</v>
      </c>
      <c r="F40" s="82">
        <v>18.03</v>
      </c>
      <c r="G40" s="83">
        <v>166.05</v>
      </c>
      <c r="H40" s="79">
        <v>0.24</v>
      </c>
      <c r="I40" s="80">
        <f t="shared" si="8"/>
        <v>205.90200000000002</v>
      </c>
      <c r="J40" s="149">
        <f t="shared" si="9"/>
        <v>0</v>
      </c>
      <c r="K40" s="150">
        <f t="shared" si="10"/>
        <v>205.90200000000002</v>
      </c>
      <c r="L40" s="150">
        <f t="shared" si="11"/>
        <v>3712.4130600000003</v>
      </c>
      <c r="M40" s="150"/>
      <c r="N40" s="152"/>
    </row>
    <row r="41" spans="1:14" ht="56.25" x14ac:dyDescent="0.2">
      <c r="A41" s="92" t="s">
        <v>412</v>
      </c>
      <c r="B41" s="93" t="s">
        <v>129</v>
      </c>
      <c r="C41" s="94" t="s">
        <v>71</v>
      </c>
      <c r="D41" s="95" t="s">
        <v>130</v>
      </c>
      <c r="E41" s="76" t="s">
        <v>54</v>
      </c>
      <c r="F41" s="82">
        <v>7.69</v>
      </c>
      <c r="G41" s="83">
        <v>187.74</v>
      </c>
      <c r="H41" s="79">
        <v>0.24</v>
      </c>
      <c r="I41" s="80">
        <f t="shared" si="8"/>
        <v>232.79760000000002</v>
      </c>
      <c r="J41" s="149">
        <f t="shared" si="9"/>
        <v>0</v>
      </c>
      <c r="K41" s="150">
        <f t="shared" si="10"/>
        <v>232.79760000000002</v>
      </c>
      <c r="L41" s="150">
        <f t="shared" si="11"/>
        <v>1790.2135440000002</v>
      </c>
      <c r="M41" s="150"/>
      <c r="N41" s="152"/>
    </row>
    <row r="42" spans="1:14" ht="33.75" x14ac:dyDescent="0.2">
      <c r="A42" s="92" t="s">
        <v>413</v>
      </c>
      <c r="B42" s="93" t="s">
        <v>131</v>
      </c>
      <c r="C42" s="94" t="s">
        <v>61</v>
      </c>
      <c r="D42" s="95" t="s">
        <v>132</v>
      </c>
      <c r="E42" s="76" t="s">
        <v>54</v>
      </c>
      <c r="F42" s="82">
        <v>28.64</v>
      </c>
      <c r="G42" s="83">
        <v>800</v>
      </c>
      <c r="H42" s="79">
        <v>0.24</v>
      </c>
      <c r="I42" s="80">
        <f t="shared" si="8"/>
        <v>992</v>
      </c>
      <c r="J42" s="149">
        <f t="shared" si="9"/>
        <v>0</v>
      </c>
      <c r="K42" s="150">
        <f t="shared" si="10"/>
        <v>992</v>
      </c>
      <c r="L42" s="150">
        <f t="shared" si="11"/>
        <v>28410.880000000001</v>
      </c>
      <c r="M42" s="150"/>
      <c r="N42" s="152"/>
    </row>
    <row r="43" spans="1:14" ht="33.75" x14ac:dyDescent="0.2">
      <c r="A43" s="92" t="s">
        <v>414</v>
      </c>
      <c r="B43" s="93" t="s">
        <v>133</v>
      </c>
      <c r="C43" s="94" t="s">
        <v>61</v>
      </c>
      <c r="D43" s="95" t="s">
        <v>134</v>
      </c>
      <c r="E43" s="76" t="s">
        <v>58</v>
      </c>
      <c r="F43" s="82">
        <v>1</v>
      </c>
      <c r="G43" s="83">
        <v>11000</v>
      </c>
      <c r="H43" s="79">
        <v>0.24</v>
      </c>
      <c r="I43" s="80">
        <f t="shared" si="8"/>
        <v>13640</v>
      </c>
      <c r="J43" s="149">
        <f t="shared" si="9"/>
        <v>0</v>
      </c>
      <c r="K43" s="150">
        <f t="shared" si="10"/>
        <v>13640</v>
      </c>
      <c r="L43" s="150">
        <f t="shared" si="11"/>
        <v>13640</v>
      </c>
      <c r="M43" s="150"/>
      <c r="N43" s="152"/>
    </row>
    <row r="44" spans="1:14" ht="33.75" x14ac:dyDescent="0.2">
      <c r="A44" s="92" t="s">
        <v>415</v>
      </c>
      <c r="B44" s="93" t="s">
        <v>135</v>
      </c>
      <c r="C44" s="94" t="s">
        <v>61</v>
      </c>
      <c r="D44" s="95" t="s">
        <v>136</v>
      </c>
      <c r="E44" s="76" t="s">
        <v>54</v>
      </c>
      <c r="F44" s="82">
        <v>23.63</v>
      </c>
      <c r="G44" s="83">
        <v>1572.5</v>
      </c>
      <c r="H44" s="79">
        <v>0.24</v>
      </c>
      <c r="I44" s="80">
        <f t="shared" si="8"/>
        <v>1949.9</v>
      </c>
      <c r="J44" s="149">
        <f t="shared" si="9"/>
        <v>0</v>
      </c>
      <c r="K44" s="150">
        <f t="shared" si="10"/>
        <v>1949.9</v>
      </c>
      <c r="L44" s="150">
        <f t="shared" si="11"/>
        <v>46076.137000000002</v>
      </c>
      <c r="M44" s="150"/>
      <c r="N44" s="152"/>
    </row>
    <row r="45" spans="1:14" ht="33.75" x14ac:dyDescent="0.2">
      <c r="A45" s="92" t="s">
        <v>416</v>
      </c>
      <c r="B45" s="93" t="s">
        <v>137</v>
      </c>
      <c r="C45" s="94" t="s">
        <v>61</v>
      </c>
      <c r="D45" s="95" t="s">
        <v>138</v>
      </c>
      <c r="E45" s="76" t="s">
        <v>54</v>
      </c>
      <c r="F45" s="82">
        <v>13.44</v>
      </c>
      <c r="G45" s="83">
        <v>1350</v>
      </c>
      <c r="H45" s="79">
        <v>0.24</v>
      </c>
      <c r="I45" s="80">
        <f t="shared" si="8"/>
        <v>1674</v>
      </c>
      <c r="J45" s="149">
        <f t="shared" si="9"/>
        <v>0</v>
      </c>
      <c r="K45" s="150">
        <f t="shared" si="10"/>
        <v>1674</v>
      </c>
      <c r="L45" s="150">
        <f t="shared" si="11"/>
        <v>22498.559999999998</v>
      </c>
      <c r="M45" s="150"/>
      <c r="N45" s="152"/>
    </row>
    <row r="46" spans="1:14" x14ac:dyDescent="0.2">
      <c r="A46" s="84">
        <v>6</v>
      </c>
      <c r="B46" s="96"/>
      <c r="C46" s="97"/>
      <c r="D46" s="116" t="s">
        <v>139</v>
      </c>
      <c r="E46" s="75"/>
      <c r="F46" s="88"/>
      <c r="G46" s="89"/>
      <c r="H46" s="90"/>
      <c r="I46" s="91"/>
      <c r="J46" s="154"/>
      <c r="K46" s="155"/>
      <c r="L46" s="155"/>
      <c r="M46" s="166">
        <f>SUM(L47:L48)</f>
        <v>7049.4446400000006</v>
      </c>
      <c r="N46" s="167">
        <f>M46</f>
        <v>7049.4446400000006</v>
      </c>
    </row>
    <row r="47" spans="1:14" ht="22.5" x14ac:dyDescent="0.2">
      <c r="A47" s="92" t="s">
        <v>417</v>
      </c>
      <c r="B47" s="93" t="s">
        <v>140</v>
      </c>
      <c r="C47" s="94" t="s">
        <v>71</v>
      </c>
      <c r="D47" s="95" t="s">
        <v>141</v>
      </c>
      <c r="E47" s="76" t="s">
        <v>54</v>
      </c>
      <c r="F47" s="82">
        <v>4.2</v>
      </c>
      <c r="G47" s="83">
        <v>836.48</v>
      </c>
      <c r="H47" s="79">
        <v>0.24</v>
      </c>
      <c r="I47" s="80">
        <f t="shared" ref="I47:I48" si="12">G47*(1+H47)</f>
        <v>1037.2352000000001</v>
      </c>
      <c r="J47" s="149">
        <f t="shared" ref="J47:J48" si="13">$J$209</f>
        <v>0</v>
      </c>
      <c r="K47" s="150">
        <f t="shared" ref="K47:K48" si="14">I47*(1-J47)</f>
        <v>1037.2352000000001</v>
      </c>
      <c r="L47" s="150">
        <f t="shared" ref="L47:L48" si="15">F47*K47</f>
        <v>4356.3878400000003</v>
      </c>
      <c r="M47" s="150"/>
      <c r="N47" s="152"/>
    </row>
    <row r="48" spans="1:14" ht="78.75" x14ac:dyDescent="0.2">
      <c r="A48" s="92" t="s">
        <v>418</v>
      </c>
      <c r="B48" s="93" t="s">
        <v>142</v>
      </c>
      <c r="C48" s="94" t="s">
        <v>71</v>
      </c>
      <c r="D48" s="95" t="s">
        <v>143</v>
      </c>
      <c r="E48" s="76" t="s">
        <v>58</v>
      </c>
      <c r="F48" s="82">
        <v>2</v>
      </c>
      <c r="G48" s="83">
        <v>1085.9100000000001</v>
      </c>
      <c r="H48" s="79">
        <v>0.24</v>
      </c>
      <c r="I48" s="80">
        <f t="shared" si="12"/>
        <v>1346.5284000000001</v>
      </c>
      <c r="J48" s="149">
        <f t="shared" si="13"/>
        <v>0</v>
      </c>
      <c r="K48" s="150">
        <f t="shared" si="14"/>
        <v>1346.5284000000001</v>
      </c>
      <c r="L48" s="150">
        <f t="shared" si="15"/>
        <v>2693.0568000000003</v>
      </c>
      <c r="M48" s="150"/>
      <c r="N48" s="152"/>
    </row>
    <row r="49" spans="1:14" ht="22.5" x14ac:dyDescent="0.2">
      <c r="A49" s="84">
        <v>7</v>
      </c>
      <c r="B49" s="96"/>
      <c r="C49" s="97"/>
      <c r="D49" s="98" t="s">
        <v>144</v>
      </c>
      <c r="E49" s="99"/>
      <c r="F49" s="88"/>
      <c r="G49" s="89"/>
      <c r="H49" s="101"/>
      <c r="I49" s="102"/>
      <c r="J49" s="157"/>
      <c r="K49" s="158"/>
      <c r="L49" s="158"/>
      <c r="M49" s="158"/>
      <c r="N49" s="159">
        <f>SUM(M50:M67)</f>
        <v>15981.373083999999</v>
      </c>
    </row>
    <row r="50" spans="1:14" x14ac:dyDescent="0.2">
      <c r="A50" s="103" t="s">
        <v>419</v>
      </c>
      <c r="B50" s="104"/>
      <c r="C50" s="105"/>
      <c r="D50" s="112" t="s">
        <v>145</v>
      </c>
      <c r="E50" s="113"/>
      <c r="F50" s="108"/>
      <c r="G50" s="109"/>
      <c r="H50" s="114"/>
      <c r="I50" s="115"/>
      <c r="J50" s="163"/>
      <c r="K50" s="164"/>
      <c r="L50" s="164"/>
      <c r="M50" s="165">
        <f>SUM(L51:L53)</f>
        <v>2422.979096</v>
      </c>
      <c r="N50" s="152"/>
    </row>
    <row r="51" spans="1:14" ht="78.75" x14ac:dyDescent="0.2">
      <c r="A51" s="92" t="s">
        <v>420</v>
      </c>
      <c r="B51" s="93" t="s">
        <v>146</v>
      </c>
      <c r="C51" s="94" t="s">
        <v>71</v>
      </c>
      <c r="D51" s="95" t="s">
        <v>147</v>
      </c>
      <c r="E51" s="76" t="s">
        <v>87</v>
      </c>
      <c r="F51" s="82">
        <v>47.41</v>
      </c>
      <c r="G51" s="83">
        <v>31.85</v>
      </c>
      <c r="H51" s="79">
        <v>0.24</v>
      </c>
      <c r="I51" s="80">
        <f t="shared" ref="I51:I53" si="16">G51*(1+H51)</f>
        <v>39.494</v>
      </c>
      <c r="J51" s="149">
        <f t="shared" ref="J51:J53" si="17">$J$209</f>
        <v>0</v>
      </c>
      <c r="K51" s="150">
        <f t="shared" ref="K51:K53" si="18">I51*(1-J51)</f>
        <v>39.494</v>
      </c>
      <c r="L51" s="150">
        <f t="shared" ref="L51:L53" si="19">F51*K51</f>
        <v>1872.4105399999999</v>
      </c>
      <c r="M51" s="150"/>
      <c r="N51" s="152"/>
    </row>
    <row r="52" spans="1:14" ht="78.75" x14ac:dyDescent="0.2">
      <c r="A52" s="92" t="s">
        <v>421</v>
      </c>
      <c r="B52" s="93" t="s">
        <v>148</v>
      </c>
      <c r="C52" s="94" t="s">
        <v>71</v>
      </c>
      <c r="D52" s="95" t="s">
        <v>149</v>
      </c>
      <c r="E52" s="76" t="s">
        <v>87</v>
      </c>
      <c r="F52" s="82">
        <v>6.83</v>
      </c>
      <c r="G52" s="83">
        <v>47.43</v>
      </c>
      <c r="H52" s="79">
        <v>0.24</v>
      </c>
      <c r="I52" s="80">
        <f t="shared" si="16"/>
        <v>58.813200000000002</v>
      </c>
      <c r="J52" s="149">
        <f t="shared" si="17"/>
        <v>0</v>
      </c>
      <c r="K52" s="150">
        <f t="shared" si="18"/>
        <v>58.813200000000002</v>
      </c>
      <c r="L52" s="150">
        <f t="shared" si="19"/>
        <v>401.69415600000002</v>
      </c>
      <c r="M52" s="150"/>
      <c r="N52" s="152"/>
    </row>
    <row r="53" spans="1:14" ht="67.5" x14ac:dyDescent="0.2">
      <c r="A53" s="92" t="s">
        <v>422</v>
      </c>
      <c r="B53" s="93" t="s">
        <v>150</v>
      </c>
      <c r="C53" s="94" t="s">
        <v>71</v>
      </c>
      <c r="D53" s="95" t="s">
        <v>151</v>
      </c>
      <c r="E53" s="76" t="s">
        <v>58</v>
      </c>
      <c r="F53" s="82">
        <v>2</v>
      </c>
      <c r="G53" s="83">
        <v>60.03</v>
      </c>
      <c r="H53" s="79">
        <v>0.24</v>
      </c>
      <c r="I53" s="80">
        <f t="shared" si="16"/>
        <v>74.437200000000004</v>
      </c>
      <c r="J53" s="149">
        <f t="shared" si="17"/>
        <v>0</v>
      </c>
      <c r="K53" s="150">
        <f t="shared" si="18"/>
        <v>74.437200000000004</v>
      </c>
      <c r="L53" s="150">
        <f t="shared" si="19"/>
        <v>148.87440000000001</v>
      </c>
      <c r="M53" s="150"/>
      <c r="N53" s="152"/>
    </row>
    <row r="54" spans="1:14" x14ac:dyDescent="0.2">
      <c r="A54" s="103" t="s">
        <v>423</v>
      </c>
      <c r="B54" s="104"/>
      <c r="C54" s="105"/>
      <c r="D54" s="112" t="s">
        <v>152</v>
      </c>
      <c r="E54" s="113"/>
      <c r="F54" s="108"/>
      <c r="G54" s="109"/>
      <c r="H54" s="114"/>
      <c r="I54" s="115"/>
      <c r="J54" s="163"/>
      <c r="K54" s="164"/>
      <c r="L54" s="164"/>
      <c r="M54" s="165">
        <f>SUM(L55:L66)</f>
        <v>6054.3479879999986</v>
      </c>
      <c r="N54" s="152"/>
    </row>
    <row r="55" spans="1:14" ht="78.75" x14ac:dyDescent="0.2">
      <c r="A55" s="92" t="s">
        <v>424</v>
      </c>
      <c r="B55" s="93" t="s">
        <v>153</v>
      </c>
      <c r="C55" s="94" t="s">
        <v>71</v>
      </c>
      <c r="D55" s="95" t="s">
        <v>154</v>
      </c>
      <c r="E55" s="76" t="s">
        <v>87</v>
      </c>
      <c r="F55" s="82">
        <v>10.89</v>
      </c>
      <c r="G55" s="83">
        <v>62.36</v>
      </c>
      <c r="H55" s="79">
        <v>0.24</v>
      </c>
      <c r="I55" s="80">
        <f t="shared" ref="I55:I66" si="20">G55*(1+H55)</f>
        <v>77.326399999999992</v>
      </c>
      <c r="J55" s="149">
        <f t="shared" ref="J55:J66" si="21">$J$209</f>
        <v>0</v>
      </c>
      <c r="K55" s="150">
        <f t="shared" ref="K55:K66" si="22">I55*(1-J55)</f>
        <v>77.326399999999992</v>
      </c>
      <c r="L55" s="150">
        <f t="shared" ref="L55:L66" si="23">F55*K55</f>
        <v>842.08449599999994</v>
      </c>
      <c r="M55" s="150"/>
      <c r="N55" s="152"/>
    </row>
    <row r="56" spans="1:14" ht="78.75" x14ac:dyDescent="0.2">
      <c r="A56" s="92" t="s">
        <v>425</v>
      </c>
      <c r="B56" s="93" t="s">
        <v>155</v>
      </c>
      <c r="C56" s="94" t="s">
        <v>71</v>
      </c>
      <c r="D56" s="95" t="s">
        <v>156</v>
      </c>
      <c r="E56" s="76" t="s">
        <v>87</v>
      </c>
      <c r="F56" s="82">
        <v>1.58</v>
      </c>
      <c r="G56" s="83">
        <v>90.93</v>
      </c>
      <c r="H56" s="79">
        <v>0.24</v>
      </c>
      <c r="I56" s="80">
        <f t="shared" si="20"/>
        <v>112.75320000000001</v>
      </c>
      <c r="J56" s="149">
        <f t="shared" si="21"/>
        <v>0</v>
      </c>
      <c r="K56" s="150">
        <f t="shared" si="22"/>
        <v>112.75320000000001</v>
      </c>
      <c r="L56" s="150">
        <f t="shared" si="23"/>
        <v>178.15005600000001</v>
      </c>
      <c r="M56" s="150"/>
      <c r="N56" s="152"/>
    </row>
    <row r="57" spans="1:14" ht="90" x14ac:dyDescent="0.2">
      <c r="A57" s="92" t="s">
        <v>426</v>
      </c>
      <c r="B57" s="93" t="s">
        <v>157</v>
      </c>
      <c r="C57" s="94" t="s">
        <v>71</v>
      </c>
      <c r="D57" s="95" t="s">
        <v>158</v>
      </c>
      <c r="E57" s="76" t="s">
        <v>87</v>
      </c>
      <c r="F57" s="82">
        <v>13.75</v>
      </c>
      <c r="G57" s="83">
        <v>70.53</v>
      </c>
      <c r="H57" s="79">
        <v>0.24</v>
      </c>
      <c r="I57" s="80">
        <f t="shared" si="20"/>
        <v>87.4572</v>
      </c>
      <c r="J57" s="149">
        <f t="shared" si="21"/>
        <v>0</v>
      </c>
      <c r="K57" s="150">
        <f t="shared" si="22"/>
        <v>87.4572</v>
      </c>
      <c r="L57" s="150">
        <f t="shared" si="23"/>
        <v>1202.5364999999999</v>
      </c>
      <c r="M57" s="150"/>
      <c r="N57" s="152"/>
    </row>
    <row r="58" spans="1:14" ht="45" x14ac:dyDescent="0.2">
      <c r="A58" s="92" t="s">
        <v>427</v>
      </c>
      <c r="B58" s="93" t="s">
        <v>159</v>
      </c>
      <c r="C58" s="94" t="s">
        <v>71</v>
      </c>
      <c r="D58" s="95" t="s">
        <v>160</v>
      </c>
      <c r="E58" s="76" t="s">
        <v>58</v>
      </c>
      <c r="F58" s="82">
        <v>2</v>
      </c>
      <c r="G58" s="83">
        <v>40.64</v>
      </c>
      <c r="H58" s="79">
        <v>0.24</v>
      </c>
      <c r="I58" s="80">
        <f t="shared" si="20"/>
        <v>50.393599999999999</v>
      </c>
      <c r="J58" s="149">
        <f t="shared" si="21"/>
        <v>0</v>
      </c>
      <c r="K58" s="150">
        <f t="shared" si="22"/>
        <v>50.393599999999999</v>
      </c>
      <c r="L58" s="150">
        <f t="shared" si="23"/>
        <v>100.7872</v>
      </c>
      <c r="M58" s="150"/>
      <c r="N58" s="152"/>
    </row>
    <row r="59" spans="1:14" ht="56.25" x14ac:dyDescent="0.2">
      <c r="A59" s="92" t="s">
        <v>428</v>
      </c>
      <c r="B59" s="93" t="s">
        <v>161</v>
      </c>
      <c r="C59" s="94" t="s">
        <v>71</v>
      </c>
      <c r="D59" s="95" t="s">
        <v>162</v>
      </c>
      <c r="E59" s="76" t="s">
        <v>58</v>
      </c>
      <c r="F59" s="82">
        <v>1</v>
      </c>
      <c r="G59" s="83">
        <v>300.86</v>
      </c>
      <c r="H59" s="79">
        <v>0.24</v>
      </c>
      <c r="I59" s="80">
        <f t="shared" si="20"/>
        <v>373.06639999999999</v>
      </c>
      <c r="J59" s="149">
        <f t="shared" si="21"/>
        <v>0</v>
      </c>
      <c r="K59" s="150">
        <f t="shared" si="22"/>
        <v>373.06639999999999</v>
      </c>
      <c r="L59" s="150">
        <f t="shared" si="23"/>
        <v>373.06639999999999</v>
      </c>
      <c r="M59" s="150"/>
      <c r="N59" s="152"/>
    </row>
    <row r="60" spans="1:14" ht="45" x14ac:dyDescent="0.2">
      <c r="A60" s="92" t="s">
        <v>429</v>
      </c>
      <c r="B60" s="93" t="s">
        <v>163</v>
      </c>
      <c r="C60" s="94" t="s">
        <v>71</v>
      </c>
      <c r="D60" s="95" t="s">
        <v>164</v>
      </c>
      <c r="E60" s="76" t="s">
        <v>117</v>
      </c>
      <c r="F60" s="82">
        <v>0.56000000000000005</v>
      </c>
      <c r="G60" s="83">
        <v>214</v>
      </c>
      <c r="H60" s="79">
        <v>0.24</v>
      </c>
      <c r="I60" s="80">
        <f t="shared" si="20"/>
        <v>265.36</v>
      </c>
      <c r="J60" s="149">
        <f t="shared" si="21"/>
        <v>0</v>
      </c>
      <c r="K60" s="150">
        <f t="shared" si="22"/>
        <v>265.36</v>
      </c>
      <c r="L60" s="150">
        <f t="shared" si="23"/>
        <v>148.60160000000002</v>
      </c>
      <c r="M60" s="150"/>
      <c r="N60" s="152"/>
    </row>
    <row r="61" spans="1:14" ht="67.5" x14ac:dyDescent="0.2">
      <c r="A61" s="92" t="s">
        <v>430</v>
      </c>
      <c r="B61" s="93" t="s">
        <v>165</v>
      </c>
      <c r="C61" s="94" t="s">
        <v>71</v>
      </c>
      <c r="D61" s="95" t="s">
        <v>166</v>
      </c>
      <c r="E61" s="76" t="s">
        <v>58</v>
      </c>
      <c r="F61" s="82">
        <v>1</v>
      </c>
      <c r="G61" s="83">
        <v>290.95999999999998</v>
      </c>
      <c r="H61" s="79">
        <v>0.24</v>
      </c>
      <c r="I61" s="80">
        <f t="shared" si="20"/>
        <v>360.79039999999998</v>
      </c>
      <c r="J61" s="149">
        <f t="shared" si="21"/>
        <v>0</v>
      </c>
      <c r="K61" s="150">
        <f t="shared" si="22"/>
        <v>360.79039999999998</v>
      </c>
      <c r="L61" s="150">
        <f t="shared" si="23"/>
        <v>360.79039999999998</v>
      </c>
      <c r="M61" s="150"/>
      <c r="N61" s="152"/>
    </row>
    <row r="62" spans="1:14" ht="33.75" x14ac:dyDescent="0.2">
      <c r="A62" s="92" t="s">
        <v>431</v>
      </c>
      <c r="B62" s="93" t="s">
        <v>120</v>
      </c>
      <c r="C62" s="94" t="s">
        <v>71</v>
      </c>
      <c r="D62" s="95" t="s">
        <v>167</v>
      </c>
      <c r="E62" s="76" t="s">
        <v>117</v>
      </c>
      <c r="F62" s="82">
        <v>7.14</v>
      </c>
      <c r="G62" s="83">
        <v>92.64</v>
      </c>
      <c r="H62" s="79">
        <v>0.24</v>
      </c>
      <c r="I62" s="80">
        <f t="shared" si="20"/>
        <v>114.8736</v>
      </c>
      <c r="J62" s="149">
        <f t="shared" si="21"/>
        <v>0</v>
      </c>
      <c r="K62" s="150">
        <f t="shared" si="22"/>
        <v>114.8736</v>
      </c>
      <c r="L62" s="150">
        <f t="shared" si="23"/>
        <v>820.19750399999998</v>
      </c>
      <c r="M62" s="150"/>
      <c r="N62" s="152"/>
    </row>
    <row r="63" spans="1:14" ht="22.5" x14ac:dyDescent="0.2">
      <c r="A63" s="92" t="s">
        <v>432</v>
      </c>
      <c r="B63" s="93" t="s">
        <v>168</v>
      </c>
      <c r="C63" s="94" t="s">
        <v>71</v>
      </c>
      <c r="D63" s="95" t="s">
        <v>169</v>
      </c>
      <c r="E63" s="76" t="s">
        <v>58</v>
      </c>
      <c r="F63" s="82">
        <v>1</v>
      </c>
      <c r="G63" s="83">
        <v>127.61</v>
      </c>
      <c r="H63" s="79">
        <v>0.24</v>
      </c>
      <c r="I63" s="80">
        <f t="shared" si="20"/>
        <v>158.2364</v>
      </c>
      <c r="J63" s="149">
        <f t="shared" si="21"/>
        <v>0</v>
      </c>
      <c r="K63" s="150">
        <f t="shared" si="22"/>
        <v>158.2364</v>
      </c>
      <c r="L63" s="150">
        <f t="shared" si="23"/>
        <v>158.2364</v>
      </c>
      <c r="M63" s="150"/>
      <c r="N63" s="152"/>
    </row>
    <row r="64" spans="1:14" ht="22.5" x14ac:dyDescent="0.2">
      <c r="A64" s="92" t="s">
        <v>433</v>
      </c>
      <c r="B64" s="93" t="s">
        <v>170</v>
      </c>
      <c r="C64" s="94" t="s">
        <v>71</v>
      </c>
      <c r="D64" s="95" t="s">
        <v>171</v>
      </c>
      <c r="E64" s="76" t="s">
        <v>117</v>
      </c>
      <c r="F64" s="82">
        <v>7.14</v>
      </c>
      <c r="G64" s="83">
        <v>56.17</v>
      </c>
      <c r="H64" s="79">
        <v>0.24</v>
      </c>
      <c r="I64" s="80">
        <f t="shared" si="20"/>
        <v>69.650800000000004</v>
      </c>
      <c r="J64" s="149">
        <f t="shared" si="21"/>
        <v>0</v>
      </c>
      <c r="K64" s="150">
        <f t="shared" si="22"/>
        <v>69.650800000000004</v>
      </c>
      <c r="L64" s="150">
        <f t="shared" si="23"/>
        <v>497.306712</v>
      </c>
      <c r="M64" s="150"/>
      <c r="N64" s="152"/>
    </row>
    <row r="65" spans="1:14" ht="22.5" x14ac:dyDescent="0.2">
      <c r="A65" s="92" t="s">
        <v>434</v>
      </c>
      <c r="B65" s="93" t="s">
        <v>172</v>
      </c>
      <c r="C65" s="94" t="s">
        <v>71</v>
      </c>
      <c r="D65" s="95" t="s">
        <v>173</v>
      </c>
      <c r="E65" s="76" t="s">
        <v>117</v>
      </c>
      <c r="F65" s="82">
        <v>2.88</v>
      </c>
      <c r="G65" s="83">
        <v>302.35000000000002</v>
      </c>
      <c r="H65" s="79">
        <v>0.24</v>
      </c>
      <c r="I65" s="80">
        <f t="shared" si="20"/>
        <v>374.91400000000004</v>
      </c>
      <c r="J65" s="149">
        <f t="shared" si="21"/>
        <v>0</v>
      </c>
      <c r="K65" s="150">
        <f t="shared" si="22"/>
        <v>374.91400000000004</v>
      </c>
      <c r="L65" s="150">
        <f t="shared" si="23"/>
        <v>1079.7523200000001</v>
      </c>
      <c r="M65" s="150"/>
      <c r="N65" s="152"/>
    </row>
    <row r="66" spans="1:14" ht="33.75" x14ac:dyDescent="0.2">
      <c r="A66" s="92" t="s">
        <v>435</v>
      </c>
      <c r="B66" s="93" t="s">
        <v>174</v>
      </c>
      <c r="C66" s="94" t="s">
        <v>61</v>
      </c>
      <c r="D66" s="95" t="s">
        <v>175</v>
      </c>
      <c r="E66" s="76" t="s">
        <v>176</v>
      </c>
      <c r="F66" s="82">
        <v>2.88</v>
      </c>
      <c r="G66" s="83">
        <v>82</v>
      </c>
      <c r="H66" s="79">
        <v>0.24</v>
      </c>
      <c r="I66" s="80">
        <f t="shared" si="20"/>
        <v>101.67999999999999</v>
      </c>
      <c r="J66" s="149">
        <f t="shared" si="21"/>
        <v>0</v>
      </c>
      <c r="K66" s="150">
        <f t="shared" si="22"/>
        <v>101.67999999999999</v>
      </c>
      <c r="L66" s="150">
        <f t="shared" si="23"/>
        <v>292.83839999999998</v>
      </c>
      <c r="M66" s="150"/>
      <c r="N66" s="152"/>
    </row>
    <row r="67" spans="1:14" x14ac:dyDescent="0.2">
      <c r="A67" s="103" t="s">
        <v>436</v>
      </c>
      <c r="B67" s="104"/>
      <c r="C67" s="105"/>
      <c r="D67" s="112" t="s">
        <v>177</v>
      </c>
      <c r="E67" s="113"/>
      <c r="F67" s="108"/>
      <c r="G67" s="109"/>
      <c r="H67" s="114"/>
      <c r="I67" s="115"/>
      <c r="J67" s="163"/>
      <c r="K67" s="164"/>
      <c r="L67" s="164"/>
      <c r="M67" s="165">
        <f>SUM(L68:L82)</f>
        <v>7504.0459999999994</v>
      </c>
      <c r="N67" s="152"/>
    </row>
    <row r="68" spans="1:14" ht="78.75" x14ac:dyDescent="0.2">
      <c r="A68" s="92" t="s">
        <v>437</v>
      </c>
      <c r="B68" s="93" t="s">
        <v>178</v>
      </c>
      <c r="C68" s="94" t="s">
        <v>71</v>
      </c>
      <c r="D68" s="95" t="s">
        <v>179</v>
      </c>
      <c r="E68" s="76" t="s">
        <v>58</v>
      </c>
      <c r="F68" s="82">
        <v>1</v>
      </c>
      <c r="G68" s="83">
        <v>756.43</v>
      </c>
      <c r="H68" s="79">
        <v>0.24</v>
      </c>
      <c r="I68" s="80">
        <f t="shared" ref="I68:I82" si="24">G68*(1+H68)</f>
        <v>937.97319999999991</v>
      </c>
      <c r="J68" s="149">
        <f t="shared" ref="J68:J82" si="25">$J$209</f>
        <v>0</v>
      </c>
      <c r="K68" s="150">
        <f t="shared" ref="K68:K82" si="26">I68*(1-J68)</f>
        <v>937.97319999999991</v>
      </c>
      <c r="L68" s="150">
        <f t="shared" ref="L68:L82" si="27">F68*K68</f>
        <v>937.97319999999991</v>
      </c>
      <c r="M68" s="150"/>
      <c r="N68" s="152"/>
    </row>
    <row r="69" spans="1:14" ht="22.5" x14ac:dyDescent="0.2">
      <c r="A69" s="92" t="s">
        <v>438</v>
      </c>
      <c r="B69" s="93" t="s">
        <v>180</v>
      </c>
      <c r="C69" s="94" t="s">
        <v>52</v>
      </c>
      <c r="D69" s="95" t="s">
        <v>181</v>
      </c>
      <c r="E69" s="76" t="s">
        <v>58</v>
      </c>
      <c r="F69" s="82">
        <v>1</v>
      </c>
      <c r="G69" s="83">
        <v>166.99</v>
      </c>
      <c r="H69" s="79">
        <v>0.24</v>
      </c>
      <c r="I69" s="80">
        <f t="shared" si="24"/>
        <v>207.0676</v>
      </c>
      <c r="J69" s="149">
        <f t="shared" si="25"/>
        <v>0</v>
      </c>
      <c r="K69" s="150">
        <f t="shared" si="26"/>
        <v>207.0676</v>
      </c>
      <c r="L69" s="150">
        <f t="shared" si="27"/>
        <v>207.0676</v>
      </c>
      <c r="M69" s="150"/>
      <c r="N69" s="152"/>
    </row>
    <row r="70" spans="1:14" ht="33.75" x14ac:dyDescent="0.2">
      <c r="A70" s="92" t="s">
        <v>439</v>
      </c>
      <c r="B70" s="93" t="s">
        <v>182</v>
      </c>
      <c r="C70" s="94" t="s">
        <v>71</v>
      </c>
      <c r="D70" s="95" t="s">
        <v>183</v>
      </c>
      <c r="E70" s="76" t="s">
        <v>58</v>
      </c>
      <c r="F70" s="82">
        <v>1</v>
      </c>
      <c r="G70" s="83">
        <v>286.16000000000003</v>
      </c>
      <c r="H70" s="79">
        <v>0.24</v>
      </c>
      <c r="I70" s="80">
        <f t="shared" si="24"/>
        <v>354.83840000000004</v>
      </c>
      <c r="J70" s="149">
        <f t="shared" si="25"/>
        <v>0</v>
      </c>
      <c r="K70" s="150">
        <f t="shared" si="26"/>
        <v>354.83840000000004</v>
      </c>
      <c r="L70" s="150">
        <f t="shared" si="27"/>
        <v>354.83840000000004</v>
      </c>
      <c r="M70" s="150"/>
      <c r="N70" s="152"/>
    </row>
    <row r="71" spans="1:14" ht="33.75" x14ac:dyDescent="0.2">
      <c r="A71" s="92" t="s">
        <v>440</v>
      </c>
      <c r="B71" s="93" t="s">
        <v>184</v>
      </c>
      <c r="C71" s="94" t="s">
        <v>61</v>
      </c>
      <c r="D71" s="95" t="s">
        <v>185</v>
      </c>
      <c r="E71" s="76" t="s">
        <v>186</v>
      </c>
      <c r="F71" s="82">
        <v>1</v>
      </c>
      <c r="G71" s="83">
        <v>940.82</v>
      </c>
      <c r="H71" s="79">
        <v>0.24</v>
      </c>
      <c r="I71" s="80">
        <f t="shared" si="24"/>
        <v>1166.6168</v>
      </c>
      <c r="J71" s="149">
        <f t="shared" si="25"/>
        <v>0</v>
      </c>
      <c r="K71" s="150">
        <f t="shared" si="26"/>
        <v>1166.6168</v>
      </c>
      <c r="L71" s="150">
        <f t="shared" si="27"/>
        <v>1166.6168</v>
      </c>
      <c r="M71" s="150"/>
      <c r="N71" s="152"/>
    </row>
    <row r="72" spans="1:14" ht="45" x14ac:dyDescent="0.2">
      <c r="A72" s="92" t="s">
        <v>441</v>
      </c>
      <c r="B72" s="93" t="s">
        <v>187</v>
      </c>
      <c r="C72" s="94" t="s">
        <v>61</v>
      </c>
      <c r="D72" s="95" t="s">
        <v>188</v>
      </c>
      <c r="E72" s="76" t="s">
        <v>186</v>
      </c>
      <c r="F72" s="82">
        <v>1</v>
      </c>
      <c r="G72" s="83">
        <v>388.9</v>
      </c>
      <c r="H72" s="79">
        <v>0.24</v>
      </c>
      <c r="I72" s="80">
        <f t="shared" si="24"/>
        <v>482.23599999999999</v>
      </c>
      <c r="J72" s="149">
        <f t="shared" si="25"/>
        <v>0</v>
      </c>
      <c r="K72" s="150">
        <f t="shared" si="26"/>
        <v>482.23599999999999</v>
      </c>
      <c r="L72" s="150">
        <f t="shared" si="27"/>
        <v>482.23599999999999</v>
      </c>
      <c r="M72" s="150"/>
      <c r="N72" s="152"/>
    </row>
    <row r="73" spans="1:14" ht="22.5" x14ac:dyDescent="0.2">
      <c r="A73" s="92" t="s">
        <v>442</v>
      </c>
      <c r="B73" s="93" t="s">
        <v>189</v>
      </c>
      <c r="C73" s="94" t="s">
        <v>71</v>
      </c>
      <c r="D73" s="95" t="s">
        <v>190</v>
      </c>
      <c r="E73" s="76" t="s">
        <v>58</v>
      </c>
      <c r="F73" s="82">
        <v>1</v>
      </c>
      <c r="G73" s="83">
        <v>50.48</v>
      </c>
      <c r="H73" s="79">
        <v>0.24</v>
      </c>
      <c r="I73" s="80">
        <f t="shared" si="24"/>
        <v>62.595199999999998</v>
      </c>
      <c r="J73" s="149">
        <f t="shared" si="25"/>
        <v>0</v>
      </c>
      <c r="K73" s="150">
        <f t="shared" si="26"/>
        <v>62.595199999999998</v>
      </c>
      <c r="L73" s="150">
        <f t="shared" si="27"/>
        <v>62.595199999999998</v>
      </c>
      <c r="M73" s="150"/>
      <c r="N73" s="152"/>
    </row>
    <row r="74" spans="1:14" ht="22.5" x14ac:dyDescent="0.2">
      <c r="A74" s="92" t="s">
        <v>443</v>
      </c>
      <c r="B74" s="93" t="s">
        <v>191</v>
      </c>
      <c r="C74" s="94" t="s">
        <v>71</v>
      </c>
      <c r="D74" s="95" t="s">
        <v>192</v>
      </c>
      <c r="E74" s="76" t="s">
        <v>58</v>
      </c>
      <c r="F74" s="82">
        <v>1</v>
      </c>
      <c r="G74" s="83">
        <v>44.76</v>
      </c>
      <c r="H74" s="79">
        <v>0.24</v>
      </c>
      <c r="I74" s="80">
        <f t="shared" si="24"/>
        <v>55.502399999999994</v>
      </c>
      <c r="J74" s="149">
        <f t="shared" si="25"/>
        <v>0</v>
      </c>
      <c r="K74" s="150">
        <f t="shared" si="26"/>
        <v>55.502399999999994</v>
      </c>
      <c r="L74" s="150">
        <f t="shared" si="27"/>
        <v>55.502399999999994</v>
      </c>
      <c r="M74" s="150"/>
      <c r="N74" s="152"/>
    </row>
    <row r="75" spans="1:14" ht="22.5" x14ac:dyDescent="0.2">
      <c r="A75" s="92" t="s">
        <v>444</v>
      </c>
      <c r="B75" s="93" t="s">
        <v>193</v>
      </c>
      <c r="C75" s="94" t="s">
        <v>61</v>
      </c>
      <c r="D75" s="95" t="s">
        <v>194</v>
      </c>
      <c r="E75" s="76" t="s">
        <v>58</v>
      </c>
      <c r="F75" s="82">
        <v>1</v>
      </c>
      <c r="G75" s="83">
        <v>198.9</v>
      </c>
      <c r="H75" s="79">
        <v>0.24</v>
      </c>
      <c r="I75" s="80">
        <f t="shared" si="24"/>
        <v>246.636</v>
      </c>
      <c r="J75" s="149">
        <f t="shared" si="25"/>
        <v>0</v>
      </c>
      <c r="K75" s="150">
        <f t="shared" si="26"/>
        <v>246.636</v>
      </c>
      <c r="L75" s="150">
        <f t="shared" si="27"/>
        <v>246.636</v>
      </c>
      <c r="M75" s="150"/>
      <c r="N75" s="152"/>
    </row>
    <row r="76" spans="1:14" ht="22.5" x14ac:dyDescent="0.2">
      <c r="A76" s="92" t="s">
        <v>445</v>
      </c>
      <c r="B76" s="93" t="s">
        <v>195</v>
      </c>
      <c r="C76" s="94" t="s">
        <v>71</v>
      </c>
      <c r="D76" s="95" t="s">
        <v>196</v>
      </c>
      <c r="E76" s="76" t="s">
        <v>58</v>
      </c>
      <c r="F76" s="82">
        <v>1</v>
      </c>
      <c r="G76" s="83">
        <v>25.74</v>
      </c>
      <c r="H76" s="79">
        <v>0.24</v>
      </c>
      <c r="I76" s="80">
        <f t="shared" si="24"/>
        <v>31.917599999999997</v>
      </c>
      <c r="J76" s="149">
        <f t="shared" si="25"/>
        <v>0</v>
      </c>
      <c r="K76" s="150">
        <f t="shared" si="26"/>
        <v>31.917599999999997</v>
      </c>
      <c r="L76" s="150">
        <f t="shared" si="27"/>
        <v>31.917599999999997</v>
      </c>
      <c r="M76" s="150"/>
      <c r="N76" s="152"/>
    </row>
    <row r="77" spans="1:14" ht="22.5" x14ac:dyDescent="0.2">
      <c r="A77" s="92" t="s">
        <v>446</v>
      </c>
      <c r="B77" s="93" t="s">
        <v>197</v>
      </c>
      <c r="C77" s="94" t="s">
        <v>61</v>
      </c>
      <c r="D77" s="95" t="s">
        <v>198</v>
      </c>
      <c r="E77" s="76" t="s">
        <v>58</v>
      </c>
      <c r="F77" s="82">
        <v>1</v>
      </c>
      <c r="G77" s="83">
        <v>115.68</v>
      </c>
      <c r="H77" s="79">
        <v>0.24</v>
      </c>
      <c r="I77" s="80">
        <f t="shared" si="24"/>
        <v>143.44320000000002</v>
      </c>
      <c r="J77" s="149">
        <f t="shared" si="25"/>
        <v>0</v>
      </c>
      <c r="K77" s="150">
        <f t="shared" si="26"/>
        <v>143.44320000000002</v>
      </c>
      <c r="L77" s="150">
        <f t="shared" si="27"/>
        <v>143.44320000000002</v>
      </c>
      <c r="M77" s="150"/>
      <c r="N77" s="152"/>
    </row>
    <row r="78" spans="1:14" ht="45" x14ac:dyDescent="0.2">
      <c r="A78" s="92" t="s">
        <v>447</v>
      </c>
      <c r="B78" s="93" t="s">
        <v>199</v>
      </c>
      <c r="C78" s="94" t="s">
        <v>71</v>
      </c>
      <c r="D78" s="95" t="s">
        <v>200</v>
      </c>
      <c r="E78" s="76" t="s">
        <v>58</v>
      </c>
      <c r="F78" s="82">
        <v>1</v>
      </c>
      <c r="G78" s="83">
        <v>297.04000000000002</v>
      </c>
      <c r="H78" s="79">
        <v>0.24</v>
      </c>
      <c r="I78" s="80">
        <f t="shared" si="24"/>
        <v>368.32960000000003</v>
      </c>
      <c r="J78" s="149">
        <f t="shared" si="25"/>
        <v>0</v>
      </c>
      <c r="K78" s="150">
        <f t="shared" si="26"/>
        <v>368.32960000000003</v>
      </c>
      <c r="L78" s="150">
        <f t="shared" si="27"/>
        <v>368.32960000000003</v>
      </c>
      <c r="M78" s="150"/>
      <c r="N78" s="152"/>
    </row>
    <row r="79" spans="1:14" ht="45" x14ac:dyDescent="0.2">
      <c r="A79" s="92" t="s">
        <v>448</v>
      </c>
      <c r="B79" s="93" t="s">
        <v>201</v>
      </c>
      <c r="C79" s="94" t="s">
        <v>71</v>
      </c>
      <c r="D79" s="95" t="s">
        <v>202</v>
      </c>
      <c r="E79" s="76" t="s">
        <v>58</v>
      </c>
      <c r="F79" s="82">
        <v>2</v>
      </c>
      <c r="G79" s="83">
        <v>306.92</v>
      </c>
      <c r="H79" s="79">
        <v>0.24</v>
      </c>
      <c r="I79" s="80">
        <f t="shared" si="24"/>
        <v>380.58080000000001</v>
      </c>
      <c r="J79" s="149">
        <f t="shared" si="25"/>
        <v>0</v>
      </c>
      <c r="K79" s="150">
        <f t="shared" si="26"/>
        <v>380.58080000000001</v>
      </c>
      <c r="L79" s="150">
        <f t="shared" si="27"/>
        <v>761.16160000000002</v>
      </c>
      <c r="M79" s="150"/>
      <c r="N79" s="152"/>
    </row>
    <row r="80" spans="1:14" ht="22.5" x14ac:dyDescent="0.2">
      <c r="A80" s="92" t="s">
        <v>449</v>
      </c>
      <c r="B80" s="93" t="s">
        <v>203</v>
      </c>
      <c r="C80" s="94" t="s">
        <v>61</v>
      </c>
      <c r="D80" s="95" t="s">
        <v>204</v>
      </c>
      <c r="E80" s="76" t="s">
        <v>58</v>
      </c>
      <c r="F80" s="82">
        <v>1</v>
      </c>
      <c r="G80" s="83">
        <v>722.5</v>
      </c>
      <c r="H80" s="79">
        <v>0.24</v>
      </c>
      <c r="I80" s="80">
        <f t="shared" si="24"/>
        <v>895.9</v>
      </c>
      <c r="J80" s="149">
        <f t="shared" si="25"/>
        <v>0</v>
      </c>
      <c r="K80" s="150">
        <f t="shared" si="26"/>
        <v>895.9</v>
      </c>
      <c r="L80" s="150">
        <f t="shared" si="27"/>
        <v>895.9</v>
      </c>
      <c r="M80" s="150"/>
      <c r="N80" s="152"/>
    </row>
    <row r="81" spans="1:14" ht="33.75" x14ac:dyDescent="0.2">
      <c r="A81" s="92" t="s">
        <v>450</v>
      </c>
      <c r="B81" s="93" t="s">
        <v>205</v>
      </c>
      <c r="C81" s="94" t="s">
        <v>61</v>
      </c>
      <c r="D81" s="95" t="s">
        <v>206</v>
      </c>
      <c r="E81" s="76" t="s">
        <v>58</v>
      </c>
      <c r="F81" s="82">
        <v>1</v>
      </c>
      <c r="G81" s="83">
        <v>1344.59</v>
      </c>
      <c r="H81" s="79">
        <v>0.24</v>
      </c>
      <c r="I81" s="80">
        <f t="shared" si="24"/>
        <v>1667.2915999999998</v>
      </c>
      <c r="J81" s="149">
        <f t="shared" si="25"/>
        <v>0</v>
      </c>
      <c r="K81" s="150">
        <f t="shared" si="26"/>
        <v>1667.2915999999998</v>
      </c>
      <c r="L81" s="150">
        <f t="shared" si="27"/>
        <v>1667.2915999999998</v>
      </c>
      <c r="M81" s="150"/>
      <c r="N81" s="152"/>
    </row>
    <row r="82" spans="1:14" ht="22.5" x14ac:dyDescent="0.2">
      <c r="A82" s="92" t="s">
        <v>451</v>
      </c>
      <c r="B82" s="93" t="s">
        <v>207</v>
      </c>
      <c r="C82" s="94" t="s">
        <v>61</v>
      </c>
      <c r="D82" s="95" t="s">
        <v>208</v>
      </c>
      <c r="E82" s="76" t="s">
        <v>58</v>
      </c>
      <c r="F82" s="82">
        <v>2</v>
      </c>
      <c r="G82" s="83">
        <v>49.41</v>
      </c>
      <c r="H82" s="79">
        <v>0.24</v>
      </c>
      <c r="I82" s="80">
        <f t="shared" si="24"/>
        <v>61.268399999999993</v>
      </c>
      <c r="J82" s="149">
        <f t="shared" si="25"/>
        <v>0</v>
      </c>
      <c r="K82" s="150">
        <f t="shared" si="26"/>
        <v>61.268399999999993</v>
      </c>
      <c r="L82" s="150">
        <f t="shared" si="27"/>
        <v>122.53679999999999</v>
      </c>
      <c r="M82" s="150"/>
      <c r="N82" s="152"/>
    </row>
    <row r="83" spans="1:14" x14ac:dyDescent="0.2">
      <c r="A83" s="84">
        <v>8</v>
      </c>
      <c r="B83" s="96"/>
      <c r="C83" s="97"/>
      <c r="D83" s="116" t="s">
        <v>41</v>
      </c>
      <c r="E83" s="75"/>
      <c r="F83" s="88"/>
      <c r="G83" s="89"/>
      <c r="H83" s="90"/>
      <c r="I83" s="91"/>
      <c r="J83" s="154"/>
      <c r="K83" s="155"/>
      <c r="L83" s="155"/>
      <c r="M83" s="166">
        <f>SUM(L84:L136)</f>
        <v>40888.466800000002</v>
      </c>
      <c r="N83" s="167">
        <f>M83</f>
        <v>40888.466800000002</v>
      </c>
    </row>
    <row r="84" spans="1:14" ht="56.25" x14ac:dyDescent="0.2">
      <c r="A84" s="92" t="s">
        <v>452</v>
      </c>
      <c r="B84" s="93" t="s">
        <v>209</v>
      </c>
      <c r="C84" s="94" t="s">
        <v>71</v>
      </c>
      <c r="D84" s="95" t="s">
        <v>210</v>
      </c>
      <c r="E84" s="76" t="s">
        <v>58</v>
      </c>
      <c r="F84" s="82">
        <v>2</v>
      </c>
      <c r="G84" s="83">
        <v>401.28</v>
      </c>
      <c r="H84" s="79">
        <v>0.24</v>
      </c>
      <c r="I84" s="80">
        <f t="shared" ref="I84:I136" si="28">G84*(1+H84)</f>
        <v>497.58719999999994</v>
      </c>
      <c r="J84" s="149">
        <f t="shared" ref="J84:J136" si="29">$J$209</f>
        <v>0</v>
      </c>
      <c r="K84" s="150">
        <f t="shared" ref="K84:K136" si="30">I84*(1-J84)</f>
        <v>497.58719999999994</v>
      </c>
      <c r="L84" s="150">
        <f t="shared" ref="L84:L136" si="31">F84*K84</f>
        <v>995.17439999999988</v>
      </c>
      <c r="M84" s="150"/>
      <c r="N84" s="152"/>
    </row>
    <row r="85" spans="1:14" ht="22.5" x14ac:dyDescent="0.2">
      <c r="A85" s="92" t="s">
        <v>453</v>
      </c>
      <c r="B85" s="93" t="s">
        <v>211</v>
      </c>
      <c r="C85" s="94" t="s">
        <v>52</v>
      </c>
      <c r="D85" s="95" t="s">
        <v>212</v>
      </c>
      <c r="E85" s="76" t="s">
        <v>58</v>
      </c>
      <c r="F85" s="82">
        <v>4</v>
      </c>
      <c r="G85" s="83">
        <v>119.59</v>
      </c>
      <c r="H85" s="79">
        <v>0.24</v>
      </c>
      <c r="I85" s="80">
        <f t="shared" si="28"/>
        <v>148.29160000000002</v>
      </c>
      <c r="J85" s="149">
        <f t="shared" si="29"/>
        <v>0</v>
      </c>
      <c r="K85" s="150">
        <f t="shared" si="30"/>
        <v>148.29160000000002</v>
      </c>
      <c r="L85" s="150">
        <f t="shared" si="31"/>
        <v>593.16640000000007</v>
      </c>
      <c r="M85" s="150"/>
      <c r="N85" s="152"/>
    </row>
    <row r="86" spans="1:14" ht="33.75" x14ac:dyDescent="0.2">
      <c r="A86" s="92" t="s">
        <v>454</v>
      </c>
      <c r="B86" s="93" t="s">
        <v>213</v>
      </c>
      <c r="C86" s="94" t="s">
        <v>71</v>
      </c>
      <c r="D86" s="95" t="s">
        <v>214</v>
      </c>
      <c r="E86" s="76" t="s">
        <v>58</v>
      </c>
      <c r="F86" s="82">
        <v>4</v>
      </c>
      <c r="G86" s="83">
        <v>10.99</v>
      </c>
      <c r="H86" s="79">
        <v>0.24</v>
      </c>
      <c r="I86" s="80">
        <f t="shared" si="28"/>
        <v>13.627600000000001</v>
      </c>
      <c r="J86" s="149">
        <f t="shared" si="29"/>
        <v>0</v>
      </c>
      <c r="K86" s="150">
        <f t="shared" si="30"/>
        <v>13.627600000000001</v>
      </c>
      <c r="L86" s="150">
        <f t="shared" si="31"/>
        <v>54.510400000000004</v>
      </c>
      <c r="M86" s="150"/>
      <c r="N86" s="152"/>
    </row>
    <row r="87" spans="1:14" ht="33.75" x14ac:dyDescent="0.2">
      <c r="A87" s="92" t="s">
        <v>455</v>
      </c>
      <c r="B87" s="93" t="s">
        <v>215</v>
      </c>
      <c r="C87" s="94" t="s">
        <v>71</v>
      </c>
      <c r="D87" s="95" t="s">
        <v>216</v>
      </c>
      <c r="E87" s="76" t="s">
        <v>58</v>
      </c>
      <c r="F87" s="82">
        <v>5</v>
      </c>
      <c r="G87" s="83">
        <v>11.66</v>
      </c>
      <c r="H87" s="79">
        <v>0.24</v>
      </c>
      <c r="I87" s="80">
        <f t="shared" si="28"/>
        <v>14.458399999999999</v>
      </c>
      <c r="J87" s="149">
        <f t="shared" si="29"/>
        <v>0</v>
      </c>
      <c r="K87" s="150">
        <f t="shared" si="30"/>
        <v>14.458399999999999</v>
      </c>
      <c r="L87" s="150">
        <f t="shared" si="31"/>
        <v>72.292000000000002</v>
      </c>
      <c r="M87" s="150"/>
      <c r="N87" s="152"/>
    </row>
    <row r="88" spans="1:14" ht="33.75" x14ac:dyDescent="0.2">
      <c r="A88" s="92" t="s">
        <v>456</v>
      </c>
      <c r="B88" s="93" t="s">
        <v>217</v>
      </c>
      <c r="C88" s="94" t="s">
        <v>71</v>
      </c>
      <c r="D88" s="95" t="s">
        <v>218</v>
      </c>
      <c r="E88" s="76" t="s">
        <v>58</v>
      </c>
      <c r="F88" s="82">
        <v>3</v>
      </c>
      <c r="G88" s="83">
        <v>12.86</v>
      </c>
      <c r="H88" s="79">
        <v>0.24</v>
      </c>
      <c r="I88" s="80">
        <f t="shared" si="28"/>
        <v>15.946399999999999</v>
      </c>
      <c r="J88" s="149">
        <f t="shared" si="29"/>
        <v>0</v>
      </c>
      <c r="K88" s="150">
        <f t="shared" si="30"/>
        <v>15.946399999999999</v>
      </c>
      <c r="L88" s="150">
        <f t="shared" si="31"/>
        <v>47.839199999999998</v>
      </c>
      <c r="M88" s="150"/>
      <c r="N88" s="152"/>
    </row>
    <row r="89" spans="1:14" ht="33.75" x14ac:dyDescent="0.2">
      <c r="A89" s="92" t="s">
        <v>457</v>
      </c>
      <c r="B89" s="93" t="s">
        <v>219</v>
      </c>
      <c r="C89" s="94" t="s">
        <v>71</v>
      </c>
      <c r="D89" s="95" t="s">
        <v>220</v>
      </c>
      <c r="E89" s="76" t="s">
        <v>58</v>
      </c>
      <c r="F89" s="82">
        <v>5</v>
      </c>
      <c r="G89" s="83">
        <v>54.82</v>
      </c>
      <c r="H89" s="79">
        <v>0.24</v>
      </c>
      <c r="I89" s="80">
        <f t="shared" si="28"/>
        <v>67.976799999999997</v>
      </c>
      <c r="J89" s="149">
        <f t="shared" si="29"/>
        <v>0</v>
      </c>
      <c r="K89" s="150">
        <f t="shared" si="30"/>
        <v>67.976799999999997</v>
      </c>
      <c r="L89" s="150">
        <f t="shared" si="31"/>
        <v>339.88400000000001</v>
      </c>
      <c r="M89" s="150"/>
      <c r="N89" s="152"/>
    </row>
    <row r="90" spans="1:14" ht="33.75" x14ac:dyDescent="0.2">
      <c r="A90" s="92" t="s">
        <v>458</v>
      </c>
      <c r="B90" s="93" t="s">
        <v>221</v>
      </c>
      <c r="C90" s="94" t="s">
        <v>71</v>
      </c>
      <c r="D90" s="95" t="s">
        <v>222</v>
      </c>
      <c r="E90" s="76" t="s">
        <v>58</v>
      </c>
      <c r="F90" s="82">
        <v>2</v>
      </c>
      <c r="G90" s="83">
        <v>57.2</v>
      </c>
      <c r="H90" s="79">
        <v>0.24</v>
      </c>
      <c r="I90" s="80">
        <f t="shared" si="28"/>
        <v>70.927999999999997</v>
      </c>
      <c r="J90" s="149">
        <f t="shared" si="29"/>
        <v>0</v>
      </c>
      <c r="K90" s="150">
        <f t="shared" si="30"/>
        <v>70.927999999999997</v>
      </c>
      <c r="L90" s="150">
        <f t="shared" si="31"/>
        <v>141.85599999999999</v>
      </c>
      <c r="M90" s="150"/>
      <c r="N90" s="152"/>
    </row>
    <row r="91" spans="1:14" ht="45" x14ac:dyDescent="0.2">
      <c r="A91" s="92" t="s">
        <v>459</v>
      </c>
      <c r="B91" s="93" t="s">
        <v>223</v>
      </c>
      <c r="C91" s="94" t="s">
        <v>71</v>
      </c>
      <c r="D91" s="95" t="s">
        <v>224</v>
      </c>
      <c r="E91" s="76" t="s">
        <v>87</v>
      </c>
      <c r="F91" s="82">
        <v>865</v>
      </c>
      <c r="G91" s="83">
        <v>5.57</v>
      </c>
      <c r="H91" s="79">
        <v>0.24</v>
      </c>
      <c r="I91" s="80">
        <f t="shared" si="28"/>
        <v>6.9068000000000005</v>
      </c>
      <c r="J91" s="149">
        <f t="shared" si="29"/>
        <v>0</v>
      </c>
      <c r="K91" s="150">
        <f t="shared" si="30"/>
        <v>6.9068000000000005</v>
      </c>
      <c r="L91" s="150">
        <f t="shared" si="31"/>
        <v>5974.3820000000005</v>
      </c>
      <c r="M91" s="150"/>
      <c r="N91" s="152"/>
    </row>
    <row r="92" spans="1:14" ht="33.75" x14ac:dyDescent="0.2">
      <c r="A92" s="92" t="s">
        <v>460</v>
      </c>
      <c r="B92" s="93" t="s">
        <v>225</v>
      </c>
      <c r="C92" s="94" t="s">
        <v>52</v>
      </c>
      <c r="D92" s="95" t="s">
        <v>226</v>
      </c>
      <c r="E92" s="76" t="s">
        <v>58</v>
      </c>
      <c r="F92" s="82">
        <v>9</v>
      </c>
      <c r="G92" s="83">
        <v>173.56</v>
      </c>
      <c r="H92" s="79">
        <v>0.24</v>
      </c>
      <c r="I92" s="80">
        <f t="shared" si="28"/>
        <v>215.21440000000001</v>
      </c>
      <c r="J92" s="149">
        <f t="shared" si="29"/>
        <v>0</v>
      </c>
      <c r="K92" s="150">
        <f t="shared" si="30"/>
        <v>215.21440000000001</v>
      </c>
      <c r="L92" s="150">
        <f t="shared" si="31"/>
        <v>1936.9296000000002</v>
      </c>
      <c r="M92" s="150"/>
      <c r="N92" s="152"/>
    </row>
    <row r="93" spans="1:14" ht="45" x14ac:dyDescent="0.2">
      <c r="A93" s="92" t="s">
        <v>461</v>
      </c>
      <c r="B93" s="93" t="s">
        <v>227</v>
      </c>
      <c r="C93" s="94" t="s">
        <v>71</v>
      </c>
      <c r="D93" s="95" t="s">
        <v>228</v>
      </c>
      <c r="E93" s="76" t="s">
        <v>87</v>
      </c>
      <c r="F93" s="82">
        <v>565</v>
      </c>
      <c r="G93" s="83">
        <v>7.8</v>
      </c>
      <c r="H93" s="79">
        <v>0.24</v>
      </c>
      <c r="I93" s="80">
        <f t="shared" si="28"/>
        <v>9.6720000000000006</v>
      </c>
      <c r="J93" s="149">
        <f t="shared" si="29"/>
        <v>0</v>
      </c>
      <c r="K93" s="150">
        <f t="shared" si="30"/>
        <v>9.6720000000000006</v>
      </c>
      <c r="L93" s="150">
        <f t="shared" si="31"/>
        <v>5464.68</v>
      </c>
      <c r="M93" s="150"/>
      <c r="N93" s="152"/>
    </row>
    <row r="94" spans="1:14" ht="45" x14ac:dyDescent="0.2">
      <c r="A94" s="92" t="s">
        <v>462</v>
      </c>
      <c r="B94" s="93" t="s">
        <v>229</v>
      </c>
      <c r="C94" s="94" t="s">
        <v>71</v>
      </c>
      <c r="D94" s="95" t="s">
        <v>230</v>
      </c>
      <c r="E94" s="76" t="s">
        <v>87</v>
      </c>
      <c r="F94" s="82">
        <v>96</v>
      </c>
      <c r="G94" s="83">
        <v>17.05</v>
      </c>
      <c r="H94" s="79">
        <v>0.24</v>
      </c>
      <c r="I94" s="80">
        <f t="shared" si="28"/>
        <v>21.141999999999999</v>
      </c>
      <c r="J94" s="149">
        <f t="shared" si="29"/>
        <v>0</v>
      </c>
      <c r="K94" s="150">
        <f t="shared" si="30"/>
        <v>21.141999999999999</v>
      </c>
      <c r="L94" s="150">
        <f t="shared" si="31"/>
        <v>2029.6320000000001</v>
      </c>
      <c r="M94" s="150"/>
      <c r="N94" s="152"/>
    </row>
    <row r="95" spans="1:14" ht="45" x14ac:dyDescent="0.2">
      <c r="A95" s="92" t="s">
        <v>463</v>
      </c>
      <c r="B95" s="93" t="s">
        <v>231</v>
      </c>
      <c r="C95" s="94" t="s">
        <v>71</v>
      </c>
      <c r="D95" s="95" t="s">
        <v>232</v>
      </c>
      <c r="E95" s="76" t="s">
        <v>87</v>
      </c>
      <c r="F95" s="82">
        <v>336</v>
      </c>
      <c r="G95" s="83">
        <v>27.98</v>
      </c>
      <c r="H95" s="79">
        <v>0.24</v>
      </c>
      <c r="I95" s="80">
        <f t="shared" si="28"/>
        <v>34.6952</v>
      </c>
      <c r="J95" s="149">
        <f t="shared" si="29"/>
        <v>0</v>
      </c>
      <c r="K95" s="150">
        <f t="shared" si="30"/>
        <v>34.6952</v>
      </c>
      <c r="L95" s="150">
        <f t="shared" si="31"/>
        <v>11657.5872</v>
      </c>
      <c r="M95" s="150"/>
      <c r="N95" s="152"/>
    </row>
    <row r="96" spans="1:14" ht="33.75" x14ac:dyDescent="0.2">
      <c r="A96" s="92" t="s">
        <v>464</v>
      </c>
      <c r="B96" s="93" t="s">
        <v>233</v>
      </c>
      <c r="C96" s="94" t="s">
        <v>61</v>
      </c>
      <c r="D96" s="95" t="s">
        <v>234</v>
      </c>
      <c r="E96" s="76" t="s">
        <v>176</v>
      </c>
      <c r="F96" s="82">
        <v>2</v>
      </c>
      <c r="G96" s="83">
        <v>87.24</v>
      </c>
      <c r="H96" s="79">
        <v>0.24</v>
      </c>
      <c r="I96" s="80">
        <f t="shared" si="28"/>
        <v>108.1776</v>
      </c>
      <c r="J96" s="149">
        <f t="shared" si="29"/>
        <v>0</v>
      </c>
      <c r="K96" s="150">
        <f t="shared" si="30"/>
        <v>108.1776</v>
      </c>
      <c r="L96" s="150">
        <f t="shared" si="31"/>
        <v>216.3552</v>
      </c>
      <c r="M96" s="150"/>
      <c r="N96" s="152"/>
    </row>
    <row r="97" spans="1:14" ht="22.5" x14ac:dyDescent="0.2">
      <c r="A97" s="92" t="s">
        <v>465</v>
      </c>
      <c r="B97" s="93" t="s">
        <v>235</v>
      </c>
      <c r="C97" s="94" t="s">
        <v>61</v>
      </c>
      <c r="D97" s="95" t="s">
        <v>236</v>
      </c>
      <c r="E97" s="76" t="s">
        <v>87</v>
      </c>
      <c r="F97" s="82">
        <v>8</v>
      </c>
      <c r="G97" s="83">
        <v>58.87</v>
      </c>
      <c r="H97" s="79">
        <v>0.24</v>
      </c>
      <c r="I97" s="80">
        <f t="shared" si="28"/>
        <v>72.998800000000003</v>
      </c>
      <c r="J97" s="149">
        <f t="shared" si="29"/>
        <v>0</v>
      </c>
      <c r="K97" s="150">
        <f t="shared" si="30"/>
        <v>72.998800000000003</v>
      </c>
      <c r="L97" s="150">
        <f t="shared" si="31"/>
        <v>583.99040000000002</v>
      </c>
      <c r="M97" s="150"/>
      <c r="N97" s="152"/>
    </row>
    <row r="98" spans="1:14" ht="33.75" x14ac:dyDescent="0.2">
      <c r="A98" s="92" t="s">
        <v>466</v>
      </c>
      <c r="B98" s="93" t="s">
        <v>237</v>
      </c>
      <c r="C98" s="94" t="s">
        <v>52</v>
      </c>
      <c r="D98" s="95" t="s">
        <v>238</v>
      </c>
      <c r="E98" s="76" t="s">
        <v>58</v>
      </c>
      <c r="F98" s="82">
        <v>1</v>
      </c>
      <c r="G98" s="83">
        <v>136.41</v>
      </c>
      <c r="H98" s="79">
        <v>0.24</v>
      </c>
      <c r="I98" s="80">
        <f t="shared" si="28"/>
        <v>169.14839999999998</v>
      </c>
      <c r="J98" s="149">
        <f t="shared" si="29"/>
        <v>0</v>
      </c>
      <c r="K98" s="150">
        <f t="shared" si="30"/>
        <v>169.14839999999998</v>
      </c>
      <c r="L98" s="150">
        <f t="shared" si="31"/>
        <v>169.14839999999998</v>
      </c>
      <c r="M98" s="150"/>
      <c r="N98" s="152"/>
    </row>
    <row r="99" spans="1:14" ht="45" x14ac:dyDescent="0.2">
      <c r="A99" s="92" t="s">
        <v>467</v>
      </c>
      <c r="B99" s="93" t="s">
        <v>239</v>
      </c>
      <c r="C99" s="94" t="s">
        <v>71</v>
      </c>
      <c r="D99" s="95" t="s">
        <v>240</v>
      </c>
      <c r="E99" s="76" t="s">
        <v>87</v>
      </c>
      <c r="F99" s="82">
        <v>59</v>
      </c>
      <c r="G99" s="83">
        <v>9.2100000000000009</v>
      </c>
      <c r="H99" s="79">
        <v>0.24</v>
      </c>
      <c r="I99" s="80">
        <f t="shared" si="28"/>
        <v>11.420400000000001</v>
      </c>
      <c r="J99" s="149">
        <f t="shared" si="29"/>
        <v>0</v>
      </c>
      <c r="K99" s="150">
        <f t="shared" si="30"/>
        <v>11.420400000000001</v>
      </c>
      <c r="L99" s="150">
        <f t="shared" si="31"/>
        <v>673.80360000000007</v>
      </c>
      <c r="M99" s="150"/>
      <c r="N99" s="152"/>
    </row>
    <row r="100" spans="1:14" ht="45" x14ac:dyDescent="0.2">
      <c r="A100" s="92" t="s">
        <v>468</v>
      </c>
      <c r="B100" s="93" t="s">
        <v>241</v>
      </c>
      <c r="C100" s="94" t="s">
        <v>71</v>
      </c>
      <c r="D100" s="95" t="s">
        <v>242</v>
      </c>
      <c r="E100" s="76" t="s">
        <v>87</v>
      </c>
      <c r="F100" s="82">
        <v>45</v>
      </c>
      <c r="G100" s="83">
        <v>12.81</v>
      </c>
      <c r="H100" s="79">
        <v>0.24</v>
      </c>
      <c r="I100" s="80">
        <f t="shared" si="28"/>
        <v>15.884400000000001</v>
      </c>
      <c r="J100" s="149">
        <f t="shared" si="29"/>
        <v>0</v>
      </c>
      <c r="K100" s="150">
        <f t="shared" si="30"/>
        <v>15.884400000000001</v>
      </c>
      <c r="L100" s="150">
        <f t="shared" si="31"/>
        <v>714.798</v>
      </c>
      <c r="M100" s="150"/>
      <c r="N100" s="152"/>
    </row>
    <row r="101" spans="1:14" ht="45" x14ac:dyDescent="0.2">
      <c r="A101" s="92" t="s">
        <v>469</v>
      </c>
      <c r="B101" s="93" t="s">
        <v>243</v>
      </c>
      <c r="C101" s="94" t="s">
        <v>71</v>
      </c>
      <c r="D101" s="95" t="s">
        <v>244</v>
      </c>
      <c r="E101" s="76" t="s">
        <v>87</v>
      </c>
      <c r="F101" s="82">
        <v>5</v>
      </c>
      <c r="G101" s="83">
        <v>12.61</v>
      </c>
      <c r="H101" s="79">
        <v>0.24</v>
      </c>
      <c r="I101" s="80">
        <f t="shared" si="28"/>
        <v>15.636399999999998</v>
      </c>
      <c r="J101" s="149">
        <f t="shared" si="29"/>
        <v>0</v>
      </c>
      <c r="K101" s="150">
        <f t="shared" si="30"/>
        <v>15.636399999999998</v>
      </c>
      <c r="L101" s="150">
        <f t="shared" si="31"/>
        <v>78.181999999999988</v>
      </c>
      <c r="M101" s="150"/>
      <c r="N101" s="152"/>
    </row>
    <row r="102" spans="1:14" ht="45" x14ac:dyDescent="0.2">
      <c r="A102" s="92" t="s">
        <v>470</v>
      </c>
      <c r="B102" s="93" t="s">
        <v>245</v>
      </c>
      <c r="C102" s="94" t="s">
        <v>71</v>
      </c>
      <c r="D102" s="95" t="s">
        <v>246</v>
      </c>
      <c r="E102" s="76" t="s">
        <v>87</v>
      </c>
      <c r="F102" s="82">
        <v>4</v>
      </c>
      <c r="G102" s="83">
        <v>16.2</v>
      </c>
      <c r="H102" s="79">
        <v>0.24</v>
      </c>
      <c r="I102" s="80">
        <f t="shared" si="28"/>
        <v>20.087999999999997</v>
      </c>
      <c r="J102" s="149">
        <f t="shared" si="29"/>
        <v>0</v>
      </c>
      <c r="K102" s="150">
        <f t="shared" si="30"/>
        <v>20.087999999999997</v>
      </c>
      <c r="L102" s="150">
        <f t="shared" si="31"/>
        <v>80.35199999999999</v>
      </c>
      <c r="M102" s="150"/>
      <c r="N102" s="152"/>
    </row>
    <row r="103" spans="1:14" ht="56.25" x14ac:dyDescent="0.2">
      <c r="A103" s="92" t="s">
        <v>471</v>
      </c>
      <c r="B103" s="93" t="s">
        <v>247</v>
      </c>
      <c r="C103" s="94" t="s">
        <v>71</v>
      </c>
      <c r="D103" s="95" t="s">
        <v>248</v>
      </c>
      <c r="E103" s="76" t="s">
        <v>87</v>
      </c>
      <c r="F103" s="82">
        <v>12</v>
      </c>
      <c r="G103" s="83">
        <v>16.059999999999999</v>
      </c>
      <c r="H103" s="79">
        <v>0.24</v>
      </c>
      <c r="I103" s="80">
        <f t="shared" si="28"/>
        <v>19.914399999999997</v>
      </c>
      <c r="J103" s="149">
        <f t="shared" si="29"/>
        <v>0</v>
      </c>
      <c r="K103" s="150">
        <f t="shared" si="30"/>
        <v>19.914399999999997</v>
      </c>
      <c r="L103" s="150">
        <f t="shared" si="31"/>
        <v>238.97279999999995</v>
      </c>
      <c r="M103" s="150"/>
      <c r="N103" s="152"/>
    </row>
    <row r="104" spans="1:14" ht="45" x14ac:dyDescent="0.2">
      <c r="A104" s="92" t="s">
        <v>472</v>
      </c>
      <c r="B104" s="93" t="s">
        <v>249</v>
      </c>
      <c r="C104" s="94" t="s">
        <v>71</v>
      </c>
      <c r="D104" s="95" t="s">
        <v>250</v>
      </c>
      <c r="E104" s="76" t="s">
        <v>87</v>
      </c>
      <c r="F104" s="82">
        <v>12</v>
      </c>
      <c r="G104" s="83">
        <v>11.12</v>
      </c>
      <c r="H104" s="79">
        <v>0.24</v>
      </c>
      <c r="I104" s="80">
        <f t="shared" si="28"/>
        <v>13.788799999999998</v>
      </c>
      <c r="J104" s="149">
        <f t="shared" si="29"/>
        <v>0</v>
      </c>
      <c r="K104" s="150">
        <f t="shared" si="30"/>
        <v>13.788799999999998</v>
      </c>
      <c r="L104" s="150">
        <f t="shared" si="31"/>
        <v>165.46559999999999</v>
      </c>
      <c r="M104" s="150"/>
      <c r="N104" s="152"/>
    </row>
    <row r="105" spans="1:14" ht="45" x14ac:dyDescent="0.2">
      <c r="A105" s="92" t="s">
        <v>473</v>
      </c>
      <c r="B105" s="93" t="s">
        <v>251</v>
      </c>
      <c r="C105" s="94" t="s">
        <v>71</v>
      </c>
      <c r="D105" s="95" t="s">
        <v>252</v>
      </c>
      <c r="E105" s="76" t="s">
        <v>58</v>
      </c>
      <c r="F105" s="82">
        <v>1</v>
      </c>
      <c r="G105" s="83">
        <v>10.56</v>
      </c>
      <c r="H105" s="79">
        <v>0.24</v>
      </c>
      <c r="I105" s="80">
        <f t="shared" si="28"/>
        <v>13.0944</v>
      </c>
      <c r="J105" s="149">
        <f t="shared" si="29"/>
        <v>0</v>
      </c>
      <c r="K105" s="150">
        <f t="shared" si="30"/>
        <v>13.0944</v>
      </c>
      <c r="L105" s="150">
        <f t="shared" si="31"/>
        <v>13.0944</v>
      </c>
      <c r="M105" s="150"/>
      <c r="N105" s="152"/>
    </row>
    <row r="106" spans="1:14" ht="45" x14ac:dyDescent="0.2">
      <c r="A106" s="92" t="s">
        <v>474</v>
      </c>
      <c r="B106" s="93" t="s">
        <v>253</v>
      </c>
      <c r="C106" s="94" t="s">
        <v>71</v>
      </c>
      <c r="D106" s="95" t="s">
        <v>254</v>
      </c>
      <c r="E106" s="76" t="s">
        <v>58</v>
      </c>
      <c r="F106" s="82">
        <v>30</v>
      </c>
      <c r="G106" s="83">
        <v>14.77</v>
      </c>
      <c r="H106" s="79">
        <v>0.24</v>
      </c>
      <c r="I106" s="80">
        <f t="shared" si="28"/>
        <v>18.314799999999998</v>
      </c>
      <c r="J106" s="149">
        <f t="shared" si="29"/>
        <v>0</v>
      </c>
      <c r="K106" s="150">
        <f t="shared" si="30"/>
        <v>18.314799999999998</v>
      </c>
      <c r="L106" s="150">
        <f t="shared" si="31"/>
        <v>549.44399999999996</v>
      </c>
      <c r="M106" s="150"/>
      <c r="N106" s="152"/>
    </row>
    <row r="107" spans="1:14" ht="45" x14ac:dyDescent="0.2">
      <c r="A107" s="92" t="s">
        <v>475</v>
      </c>
      <c r="B107" s="93" t="s">
        <v>255</v>
      </c>
      <c r="C107" s="94" t="s">
        <v>71</v>
      </c>
      <c r="D107" s="95" t="s">
        <v>256</v>
      </c>
      <c r="E107" s="76" t="s">
        <v>58</v>
      </c>
      <c r="F107" s="82">
        <v>3</v>
      </c>
      <c r="G107" s="83">
        <v>17.649999999999999</v>
      </c>
      <c r="H107" s="79">
        <v>0.24</v>
      </c>
      <c r="I107" s="80">
        <f t="shared" si="28"/>
        <v>21.885999999999999</v>
      </c>
      <c r="J107" s="149">
        <f t="shared" si="29"/>
        <v>0</v>
      </c>
      <c r="K107" s="150">
        <f t="shared" si="30"/>
        <v>21.885999999999999</v>
      </c>
      <c r="L107" s="150">
        <f t="shared" si="31"/>
        <v>65.658000000000001</v>
      </c>
      <c r="M107" s="150"/>
      <c r="N107" s="152"/>
    </row>
    <row r="108" spans="1:14" ht="45" x14ac:dyDescent="0.2">
      <c r="A108" s="92" t="s">
        <v>476</v>
      </c>
      <c r="B108" s="93" t="s">
        <v>257</v>
      </c>
      <c r="C108" s="94" t="s">
        <v>71</v>
      </c>
      <c r="D108" s="95" t="s">
        <v>258</v>
      </c>
      <c r="E108" s="76" t="s">
        <v>58</v>
      </c>
      <c r="F108" s="82">
        <v>6</v>
      </c>
      <c r="G108" s="83">
        <v>20.13</v>
      </c>
      <c r="H108" s="79">
        <v>0.24</v>
      </c>
      <c r="I108" s="80">
        <f t="shared" si="28"/>
        <v>24.961199999999998</v>
      </c>
      <c r="J108" s="149">
        <f t="shared" si="29"/>
        <v>0</v>
      </c>
      <c r="K108" s="150">
        <f t="shared" si="30"/>
        <v>24.961199999999998</v>
      </c>
      <c r="L108" s="150">
        <f t="shared" si="31"/>
        <v>149.7672</v>
      </c>
      <c r="M108" s="150"/>
      <c r="N108" s="152"/>
    </row>
    <row r="109" spans="1:14" ht="45" x14ac:dyDescent="0.2">
      <c r="A109" s="92" t="s">
        <v>477</v>
      </c>
      <c r="B109" s="93" t="s">
        <v>259</v>
      </c>
      <c r="C109" s="94" t="s">
        <v>71</v>
      </c>
      <c r="D109" s="95" t="s">
        <v>260</v>
      </c>
      <c r="E109" s="76" t="s">
        <v>58</v>
      </c>
      <c r="F109" s="82">
        <v>7</v>
      </c>
      <c r="G109" s="83">
        <v>6.57</v>
      </c>
      <c r="H109" s="79">
        <v>0.24</v>
      </c>
      <c r="I109" s="80">
        <f t="shared" si="28"/>
        <v>8.1468000000000007</v>
      </c>
      <c r="J109" s="149">
        <f t="shared" si="29"/>
        <v>0</v>
      </c>
      <c r="K109" s="150">
        <f t="shared" si="30"/>
        <v>8.1468000000000007</v>
      </c>
      <c r="L109" s="150">
        <f t="shared" si="31"/>
        <v>57.027600000000007</v>
      </c>
      <c r="M109" s="150"/>
      <c r="N109" s="152"/>
    </row>
    <row r="110" spans="1:14" ht="45" x14ac:dyDescent="0.2">
      <c r="A110" s="92" t="s">
        <v>478</v>
      </c>
      <c r="B110" s="93" t="s">
        <v>261</v>
      </c>
      <c r="C110" s="94" t="s">
        <v>71</v>
      </c>
      <c r="D110" s="95" t="s">
        <v>262</v>
      </c>
      <c r="E110" s="76" t="s">
        <v>58</v>
      </c>
      <c r="F110" s="82">
        <v>70</v>
      </c>
      <c r="G110" s="83">
        <v>9.35</v>
      </c>
      <c r="H110" s="79">
        <v>0.24</v>
      </c>
      <c r="I110" s="80">
        <f t="shared" si="28"/>
        <v>11.593999999999999</v>
      </c>
      <c r="J110" s="149">
        <f t="shared" si="29"/>
        <v>0</v>
      </c>
      <c r="K110" s="150">
        <f t="shared" si="30"/>
        <v>11.593999999999999</v>
      </c>
      <c r="L110" s="150">
        <f t="shared" si="31"/>
        <v>811.57999999999993</v>
      </c>
      <c r="M110" s="150"/>
      <c r="N110" s="152"/>
    </row>
    <row r="111" spans="1:14" ht="56.25" x14ac:dyDescent="0.2">
      <c r="A111" s="92" t="s">
        <v>479</v>
      </c>
      <c r="B111" s="93" t="s">
        <v>263</v>
      </c>
      <c r="C111" s="94" t="s">
        <v>71</v>
      </c>
      <c r="D111" s="95" t="s">
        <v>264</v>
      </c>
      <c r="E111" s="76" t="s">
        <v>58</v>
      </c>
      <c r="F111" s="82">
        <v>10</v>
      </c>
      <c r="G111" s="83">
        <v>10.93</v>
      </c>
      <c r="H111" s="79">
        <v>0.24</v>
      </c>
      <c r="I111" s="80">
        <f t="shared" si="28"/>
        <v>13.5532</v>
      </c>
      <c r="J111" s="149">
        <f t="shared" si="29"/>
        <v>0</v>
      </c>
      <c r="K111" s="150">
        <f t="shared" si="30"/>
        <v>13.5532</v>
      </c>
      <c r="L111" s="150">
        <f t="shared" si="31"/>
        <v>135.53200000000001</v>
      </c>
      <c r="M111" s="150"/>
      <c r="N111" s="152"/>
    </row>
    <row r="112" spans="1:14" ht="45" x14ac:dyDescent="0.2">
      <c r="A112" s="92" t="s">
        <v>480</v>
      </c>
      <c r="B112" s="93" t="s">
        <v>265</v>
      </c>
      <c r="C112" s="94" t="s">
        <v>71</v>
      </c>
      <c r="D112" s="95" t="s">
        <v>266</v>
      </c>
      <c r="E112" s="76" t="s">
        <v>58</v>
      </c>
      <c r="F112" s="82">
        <v>15</v>
      </c>
      <c r="G112" s="83">
        <v>13</v>
      </c>
      <c r="H112" s="79">
        <v>0.24</v>
      </c>
      <c r="I112" s="80">
        <f t="shared" si="28"/>
        <v>16.12</v>
      </c>
      <c r="J112" s="149">
        <f t="shared" si="29"/>
        <v>0</v>
      </c>
      <c r="K112" s="150">
        <f t="shared" si="30"/>
        <v>16.12</v>
      </c>
      <c r="L112" s="150">
        <f t="shared" si="31"/>
        <v>241.8</v>
      </c>
      <c r="M112" s="150"/>
      <c r="N112" s="152"/>
    </row>
    <row r="113" spans="1:14" ht="22.5" x14ac:dyDescent="0.2">
      <c r="A113" s="92" t="s">
        <v>481</v>
      </c>
      <c r="B113" s="93" t="s">
        <v>267</v>
      </c>
      <c r="C113" s="94" t="s">
        <v>71</v>
      </c>
      <c r="D113" s="95" t="s">
        <v>268</v>
      </c>
      <c r="E113" s="76" t="s">
        <v>58</v>
      </c>
      <c r="F113" s="82">
        <v>79</v>
      </c>
      <c r="G113" s="83">
        <v>0.94</v>
      </c>
      <c r="H113" s="79">
        <v>0.24</v>
      </c>
      <c r="I113" s="80">
        <f t="shared" si="28"/>
        <v>1.1656</v>
      </c>
      <c r="J113" s="149">
        <f t="shared" si="29"/>
        <v>0</v>
      </c>
      <c r="K113" s="150">
        <f t="shared" si="30"/>
        <v>1.1656</v>
      </c>
      <c r="L113" s="150">
        <f t="shared" si="31"/>
        <v>92.082399999999993</v>
      </c>
      <c r="M113" s="150"/>
      <c r="N113" s="152"/>
    </row>
    <row r="114" spans="1:14" ht="22.5" x14ac:dyDescent="0.2">
      <c r="A114" s="92" t="s">
        <v>482</v>
      </c>
      <c r="B114" s="93" t="s">
        <v>269</v>
      </c>
      <c r="C114" s="94" t="s">
        <v>71</v>
      </c>
      <c r="D114" s="95" t="s">
        <v>270</v>
      </c>
      <c r="E114" s="76" t="s">
        <v>58</v>
      </c>
      <c r="F114" s="82">
        <v>6</v>
      </c>
      <c r="G114" s="83">
        <v>1.01</v>
      </c>
      <c r="H114" s="79">
        <v>0.24</v>
      </c>
      <c r="I114" s="80">
        <f t="shared" si="28"/>
        <v>1.2524</v>
      </c>
      <c r="J114" s="149">
        <f t="shared" si="29"/>
        <v>0</v>
      </c>
      <c r="K114" s="150">
        <f t="shared" si="30"/>
        <v>1.2524</v>
      </c>
      <c r="L114" s="150">
        <f t="shared" si="31"/>
        <v>7.5144000000000002</v>
      </c>
      <c r="M114" s="150"/>
      <c r="N114" s="152"/>
    </row>
    <row r="115" spans="1:14" ht="22.5" x14ac:dyDescent="0.2">
      <c r="A115" s="92" t="s">
        <v>483</v>
      </c>
      <c r="B115" s="93" t="s">
        <v>271</v>
      </c>
      <c r="C115" s="94" t="s">
        <v>71</v>
      </c>
      <c r="D115" s="95" t="s">
        <v>272</v>
      </c>
      <c r="E115" s="76" t="s">
        <v>58</v>
      </c>
      <c r="F115" s="82">
        <v>12</v>
      </c>
      <c r="G115" s="83">
        <v>1.54</v>
      </c>
      <c r="H115" s="79">
        <v>0.24</v>
      </c>
      <c r="I115" s="80">
        <f t="shared" si="28"/>
        <v>1.9096</v>
      </c>
      <c r="J115" s="149">
        <f t="shared" si="29"/>
        <v>0</v>
      </c>
      <c r="K115" s="150">
        <f t="shared" si="30"/>
        <v>1.9096</v>
      </c>
      <c r="L115" s="150">
        <f t="shared" si="31"/>
        <v>22.915199999999999</v>
      </c>
      <c r="M115" s="150"/>
      <c r="N115" s="152"/>
    </row>
    <row r="116" spans="1:14" ht="22.5" x14ac:dyDescent="0.2">
      <c r="A116" s="92" t="s">
        <v>484</v>
      </c>
      <c r="B116" s="93" t="s">
        <v>273</v>
      </c>
      <c r="C116" s="94" t="s">
        <v>71</v>
      </c>
      <c r="D116" s="95" t="s">
        <v>274</v>
      </c>
      <c r="E116" s="76" t="s">
        <v>58</v>
      </c>
      <c r="F116" s="82">
        <v>79</v>
      </c>
      <c r="G116" s="83">
        <v>0.48</v>
      </c>
      <c r="H116" s="79">
        <v>0.24</v>
      </c>
      <c r="I116" s="80">
        <f t="shared" si="28"/>
        <v>0.59519999999999995</v>
      </c>
      <c r="J116" s="149">
        <f t="shared" si="29"/>
        <v>0</v>
      </c>
      <c r="K116" s="150">
        <f t="shared" si="30"/>
        <v>0.59519999999999995</v>
      </c>
      <c r="L116" s="150">
        <f t="shared" si="31"/>
        <v>47.020799999999994</v>
      </c>
      <c r="M116" s="150"/>
      <c r="N116" s="152"/>
    </row>
    <row r="117" spans="1:14" ht="22.5" x14ac:dyDescent="0.2">
      <c r="A117" s="92" t="s">
        <v>485</v>
      </c>
      <c r="B117" s="93" t="s">
        <v>275</v>
      </c>
      <c r="C117" s="94" t="s">
        <v>71</v>
      </c>
      <c r="D117" s="95" t="s">
        <v>276</v>
      </c>
      <c r="E117" s="76" t="s">
        <v>58</v>
      </c>
      <c r="F117" s="82">
        <v>6</v>
      </c>
      <c r="G117" s="83">
        <v>0.75</v>
      </c>
      <c r="H117" s="79">
        <v>0.24</v>
      </c>
      <c r="I117" s="80">
        <f t="shared" si="28"/>
        <v>0.92999999999999994</v>
      </c>
      <c r="J117" s="149">
        <f t="shared" si="29"/>
        <v>0</v>
      </c>
      <c r="K117" s="150">
        <f t="shared" si="30"/>
        <v>0.92999999999999994</v>
      </c>
      <c r="L117" s="150">
        <f t="shared" si="31"/>
        <v>5.58</v>
      </c>
      <c r="M117" s="150"/>
      <c r="N117" s="152"/>
    </row>
    <row r="118" spans="1:14" ht="22.5" x14ac:dyDescent="0.2">
      <c r="A118" s="92" t="s">
        <v>486</v>
      </c>
      <c r="B118" s="93" t="s">
        <v>277</v>
      </c>
      <c r="C118" s="94" t="s">
        <v>71</v>
      </c>
      <c r="D118" s="95" t="s">
        <v>278</v>
      </c>
      <c r="E118" s="76" t="s">
        <v>58</v>
      </c>
      <c r="F118" s="82">
        <v>12</v>
      </c>
      <c r="G118" s="83">
        <v>1.34</v>
      </c>
      <c r="H118" s="79">
        <v>0.24</v>
      </c>
      <c r="I118" s="80">
        <f t="shared" si="28"/>
        <v>1.6616000000000002</v>
      </c>
      <c r="J118" s="149">
        <f t="shared" si="29"/>
        <v>0</v>
      </c>
      <c r="K118" s="150">
        <f t="shared" si="30"/>
        <v>1.6616000000000002</v>
      </c>
      <c r="L118" s="150">
        <f t="shared" si="31"/>
        <v>19.939200000000003</v>
      </c>
      <c r="M118" s="150"/>
      <c r="N118" s="152"/>
    </row>
    <row r="119" spans="1:14" ht="33.75" x14ac:dyDescent="0.2">
      <c r="A119" s="92" t="s">
        <v>487</v>
      </c>
      <c r="B119" s="93" t="s">
        <v>279</v>
      </c>
      <c r="C119" s="94" t="s">
        <v>61</v>
      </c>
      <c r="D119" s="95" t="s">
        <v>280</v>
      </c>
      <c r="E119" s="76" t="s">
        <v>58</v>
      </c>
      <c r="F119" s="82">
        <v>20</v>
      </c>
      <c r="G119" s="83">
        <v>20.89</v>
      </c>
      <c r="H119" s="79">
        <v>0.24</v>
      </c>
      <c r="I119" s="80">
        <f t="shared" si="28"/>
        <v>25.903600000000001</v>
      </c>
      <c r="J119" s="149">
        <f t="shared" si="29"/>
        <v>0</v>
      </c>
      <c r="K119" s="150">
        <f t="shared" si="30"/>
        <v>25.903600000000001</v>
      </c>
      <c r="L119" s="150">
        <f t="shared" si="31"/>
        <v>518.072</v>
      </c>
      <c r="M119" s="150"/>
      <c r="N119" s="152"/>
    </row>
    <row r="120" spans="1:14" ht="33.75" x14ac:dyDescent="0.2">
      <c r="A120" s="92" t="s">
        <v>488</v>
      </c>
      <c r="B120" s="93" t="s">
        <v>281</v>
      </c>
      <c r="C120" s="94" t="s">
        <v>61</v>
      </c>
      <c r="D120" s="95" t="s">
        <v>282</v>
      </c>
      <c r="E120" s="76" t="s">
        <v>58</v>
      </c>
      <c r="F120" s="82">
        <v>7</v>
      </c>
      <c r="G120" s="83">
        <v>22.64</v>
      </c>
      <c r="H120" s="79">
        <v>0.24</v>
      </c>
      <c r="I120" s="80">
        <f t="shared" si="28"/>
        <v>28.073599999999999</v>
      </c>
      <c r="J120" s="149">
        <f t="shared" si="29"/>
        <v>0</v>
      </c>
      <c r="K120" s="150">
        <f t="shared" si="30"/>
        <v>28.073599999999999</v>
      </c>
      <c r="L120" s="150">
        <f t="shared" si="31"/>
        <v>196.51519999999999</v>
      </c>
      <c r="M120" s="150"/>
      <c r="N120" s="152"/>
    </row>
    <row r="121" spans="1:14" ht="33.75" x14ac:dyDescent="0.2">
      <c r="A121" s="92" t="s">
        <v>489</v>
      </c>
      <c r="B121" s="93" t="s">
        <v>283</v>
      </c>
      <c r="C121" s="94" t="s">
        <v>71</v>
      </c>
      <c r="D121" s="95" t="s">
        <v>284</v>
      </c>
      <c r="E121" s="76" t="s">
        <v>58</v>
      </c>
      <c r="F121" s="82">
        <v>8</v>
      </c>
      <c r="G121" s="83">
        <v>0.92</v>
      </c>
      <c r="H121" s="79">
        <v>0.24</v>
      </c>
      <c r="I121" s="80">
        <f t="shared" si="28"/>
        <v>1.1408</v>
      </c>
      <c r="J121" s="149">
        <f t="shared" si="29"/>
        <v>0</v>
      </c>
      <c r="K121" s="150">
        <f t="shared" si="30"/>
        <v>1.1408</v>
      </c>
      <c r="L121" s="150">
        <f t="shared" si="31"/>
        <v>9.1264000000000003</v>
      </c>
      <c r="M121" s="150"/>
      <c r="N121" s="152"/>
    </row>
    <row r="122" spans="1:14" ht="33.75" x14ac:dyDescent="0.2">
      <c r="A122" s="92" t="s">
        <v>490</v>
      </c>
      <c r="B122" s="93" t="s">
        <v>285</v>
      </c>
      <c r="C122" s="94" t="s">
        <v>61</v>
      </c>
      <c r="D122" s="95" t="s">
        <v>286</v>
      </c>
      <c r="E122" s="76" t="s">
        <v>58</v>
      </c>
      <c r="F122" s="82">
        <v>46</v>
      </c>
      <c r="G122" s="83">
        <v>12.68</v>
      </c>
      <c r="H122" s="79">
        <v>0.24</v>
      </c>
      <c r="I122" s="80">
        <f t="shared" si="28"/>
        <v>15.7232</v>
      </c>
      <c r="J122" s="149">
        <f t="shared" si="29"/>
        <v>0</v>
      </c>
      <c r="K122" s="150">
        <f t="shared" si="30"/>
        <v>15.7232</v>
      </c>
      <c r="L122" s="150">
        <f t="shared" si="31"/>
        <v>723.2672</v>
      </c>
      <c r="M122" s="150"/>
      <c r="N122" s="152"/>
    </row>
    <row r="123" spans="1:14" ht="33.75" x14ac:dyDescent="0.2">
      <c r="A123" s="92" t="s">
        <v>491</v>
      </c>
      <c r="B123" s="93" t="s">
        <v>287</v>
      </c>
      <c r="C123" s="94" t="s">
        <v>61</v>
      </c>
      <c r="D123" s="95" t="s">
        <v>288</v>
      </c>
      <c r="E123" s="76" t="s">
        <v>58</v>
      </c>
      <c r="F123" s="82">
        <v>2</v>
      </c>
      <c r="G123" s="83">
        <v>9.58</v>
      </c>
      <c r="H123" s="79">
        <v>0.24</v>
      </c>
      <c r="I123" s="80">
        <f t="shared" si="28"/>
        <v>11.879200000000001</v>
      </c>
      <c r="J123" s="149">
        <f t="shared" si="29"/>
        <v>0</v>
      </c>
      <c r="K123" s="150">
        <f t="shared" si="30"/>
        <v>11.879200000000001</v>
      </c>
      <c r="L123" s="150">
        <f t="shared" si="31"/>
        <v>23.758400000000002</v>
      </c>
      <c r="M123" s="150"/>
      <c r="N123" s="152"/>
    </row>
    <row r="124" spans="1:14" ht="33.75" x14ac:dyDescent="0.2">
      <c r="A124" s="92" t="s">
        <v>492</v>
      </c>
      <c r="B124" s="93" t="s">
        <v>289</v>
      </c>
      <c r="C124" s="94" t="s">
        <v>61</v>
      </c>
      <c r="D124" s="95" t="s">
        <v>290</v>
      </c>
      <c r="E124" s="76" t="s">
        <v>58</v>
      </c>
      <c r="F124" s="82">
        <v>6</v>
      </c>
      <c r="G124" s="83">
        <v>11.61</v>
      </c>
      <c r="H124" s="79">
        <v>0.24</v>
      </c>
      <c r="I124" s="80">
        <f t="shared" si="28"/>
        <v>14.3964</v>
      </c>
      <c r="J124" s="149">
        <f t="shared" si="29"/>
        <v>0</v>
      </c>
      <c r="K124" s="150">
        <f t="shared" si="30"/>
        <v>14.3964</v>
      </c>
      <c r="L124" s="150">
        <f t="shared" si="31"/>
        <v>86.378399999999999</v>
      </c>
      <c r="M124" s="150"/>
      <c r="N124" s="152"/>
    </row>
    <row r="125" spans="1:14" ht="22.5" x14ac:dyDescent="0.2">
      <c r="A125" s="92" t="s">
        <v>493</v>
      </c>
      <c r="B125" s="93" t="s">
        <v>291</v>
      </c>
      <c r="C125" s="94" t="s">
        <v>61</v>
      </c>
      <c r="D125" s="95" t="s">
        <v>292</v>
      </c>
      <c r="E125" s="76" t="s">
        <v>293</v>
      </c>
      <c r="F125" s="82">
        <v>1</v>
      </c>
      <c r="G125" s="83">
        <v>70.31</v>
      </c>
      <c r="H125" s="79">
        <v>0.24</v>
      </c>
      <c r="I125" s="80">
        <f t="shared" si="28"/>
        <v>87.184399999999997</v>
      </c>
      <c r="J125" s="149">
        <f t="shared" si="29"/>
        <v>0</v>
      </c>
      <c r="K125" s="150">
        <f t="shared" si="30"/>
        <v>87.184399999999997</v>
      </c>
      <c r="L125" s="150">
        <f t="shared" si="31"/>
        <v>87.184399999999997</v>
      </c>
      <c r="M125" s="150"/>
      <c r="N125" s="152"/>
    </row>
    <row r="126" spans="1:14" ht="22.5" x14ac:dyDescent="0.2">
      <c r="A126" s="92" t="s">
        <v>494</v>
      </c>
      <c r="B126" s="93" t="s">
        <v>294</v>
      </c>
      <c r="C126" s="94" t="s">
        <v>61</v>
      </c>
      <c r="D126" s="95" t="s">
        <v>295</v>
      </c>
      <c r="E126" s="76" t="s">
        <v>293</v>
      </c>
      <c r="F126" s="82">
        <v>21</v>
      </c>
      <c r="G126" s="83">
        <v>90.02</v>
      </c>
      <c r="H126" s="79">
        <v>0.24</v>
      </c>
      <c r="I126" s="80">
        <f t="shared" si="28"/>
        <v>111.62479999999999</v>
      </c>
      <c r="J126" s="149">
        <f t="shared" si="29"/>
        <v>0</v>
      </c>
      <c r="K126" s="150">
        <f t="shared" si="30"/>
        <v>111.62479999999999</v>
      </c>
      <c r="L126" s="150">
        <f t="shared" si="31"/>
        <v>2344.1207999999997</v>
      </c>
      <c r="M126" s="150"/>
      <c r="N126" s="152"/>
    </row>
    <row r="127" spans="1:14" ht="33.75" x14ac:dyDescent="0.2">
      <c r="A127" s="92" t="s">
        <v>495</v>
      </c>
      <c r="B127" s="93" t="s">
        <v>296</v>
      </c>
      <c r="C127" s="94" t="s">
        <v>52</v>
      </c>
      <c r="D127" s="95" t="s">
        <v>297</v>
      </c>
      <c r="E127" s="76" t="s">
        <v>58</v>
      </c>
      <c r="F127" s="82">
        <v>1</v>
      </c>
      <c r="G127" s="83">
        <v>76.19</v>
      </c>
      <c r="H127" s="79">
        <v>0.24</v>
      </c>
      <c r="I127" s="80">
        <f t="shared" si="28"/>
        <v>94.4756</v>
      </c>
      <c r="J127" s="149">
        <f t="shared" si="29"/>
        <v>0</v>
      </c>
      <c r="K127" s="150">
        <f t="shared" si="30"/>
        <v>94.4756</v>
      </c>
      <c r="L127" s="150">
        <f t="shared" si="31"/>
        <v>94.4756</v>
      </c>
      <c r="M127" s="150"/>
      <c r="N127" s="152"/>
    </row>
    <row r="128" spans="1:14" ht="33.75" x14ac:dyDescent="0.2">
      <c r="A128" s="92" t="s">
        <v>496</v>
      </c>
      <c r="B128" s="93" t="s">
        <v>298</v>
      </c>
      <c r="C128" s="94" t="s">
        <v>71</v>
      </c>
      <c r="D128" s="95" t="s">
        <v>299</v>
      </c>
      <c r="E128" s="76" t="s">
        <v>58</v>
      </c>
      <c r="F128" s="82">
        <v>1</v>
      </c>
      <c r="G128" s="83">
        <v>28.22</v>
      </c>
      <c r="H128" s="79">
        <v>0.24</v>
      </c>
      <c r="I128" s="80">
        <f t="shared" si="28"/>
        <v>34.992799999999995</v>
      </c>
      <c r="J128" s="149">
        <f t="shared" si="29"/>
        <v>0</v>
      </c>
      <c r="K128" s="150">
        <f t="shared" si="30"/>
        <v>34.992799999999995</v>
      </c>
      <c r="L128" s="150">
        <f t="shared" si="31"/>
        <v>34.992799999999995</v>
      </c>
      <c r="M128" s="150"/>
      <c r="N128" s="152"/>
    </row>
    <row r="129" spans="1:14" ht="33.75" x14ac:dyDescent="0.2">
      <c r="A129" s="92" t="s">
        <v>497</v>
      </c>
      <c r="B129" s="93" t="s">
        <v>300</v>
      </c>
      <c r="C129" s="94" t="s">
        <v>71</v>
      </c>
      <c r="D129" s="95" t="s">
        <v>301</v>
      </c>
      <c r="E129" s="76" t="s">
        <v>58</v>
      </c>
      <c r="F129" s="82">
        <v>6</v>
      </c>
      <c r="G129" s="83">
        <v>45.15</v>
      </c>
      <c r="H129" s="79">
        <v>0.24</v>
      </c>
      <c r="I129" s="80">
        <f t="shared" si="28"/>
        <v>55.985999999999997</v>
      </c>
      <c r="J129" s="149">
        <f t="shared" si="29"/>
        <v>0</v>
      </c>
      <c r="K129" s="150">
        <f t="shared" si="30"/>
        <v>55.985999999999997</v>
      </c>
      <c r="L129" s="150">
        <f t="shared" si="31"/>
        <v>335.916</v>
      </c>
      <c r="M129" s="150"/>
      <c r="N129" s="152"/>
    </row>
    <row r="130" spans="1:14" ht="33.75" x14ac:dyDescent="0.2">
      <c r="A130" s="92" t="s">
        <v>498</v>
      </c>
      <c r="B130" s="93" t="s">
        <v>302</v>
      </c>
      <c r="C130" s="94" t="s">
        <v>71</v>
      </c>
      <c r="D130" s="95" t="s">
        <v>303</v>
      </c>
      <c r="E130" s="76" t="s">
        <v>58</v>
      </c>
      <c r="F130" s="82">
        <v>34</v>
      </c>
      <c r="G130" s="83">
        <v>24.06</v>
      </c>
      <c r="H130" s="79">
        <v>0.24</v>
      </c>
      <c r="I130" s="80">
        <f t="shared" si="28"/>
        <v>29.834399999999999</v>
      </c>
      <c r="J130" s="149">
        <f t="shared" si="29"/>
        <v>0</v>
      </c>
      <c r="K130" s="150">
        <f t="shared" si="30"/>
        <v>29.834399999999999</v>
      </c>
      <c r="L130" s="150">
        <f t="shared" si="31"/>
        <v>1014.3696</v>
      </c>
      <c r="M130" s="150"/>
      <c r="N130" s="152"/>
    </row>
    <row r="131" spans="1:14" ht="33.75" x14ac:dyDescent="0.2">
      <c r="A131" s="92" t="s">
        <v>499</v>
      </c>
      <c r="B131" s="93" t="s">
        <v>304</v>
      </c>
      <c r="C131" s="94" t="s">
        <v>71</v>
      </c>
      <c r="D131" s="95" t="s">
        <v>305</v>
      </c>
      <c r="E131" s="76" t="s">
        <v>58</v>
      </c>
      <c r="F131" s="82">
        <v>4</v>
      </c>
      <c r="G131" s="83">
        <v>32.11</v>
      </c>
      <c r="H131" s="79">
        <v>0.24</v>
      </c>
      <c r="I131" s="80">
        <f t="shared" si="28"/>
        <v>39.816400000000002</v>
      </c>
      <c r="J131" s="149">
        <f t="shared" si="29"/>
        <v>0</v>
      </c>
      <c r="K131" s="150">
        <f t="shared" si="30"/>
        <v>39.816400000000002</v>
      </c>
      <c r="L131" s="150">
        <f t="shared" si="31"/>
        <v>159.26560000000001</v>
      </c>
      <c r="M131" s="150"/>
      <c r="N131" s="152"/>
    </row>
    <row r="132" spans="1:14" ht="33.75" x14ac:dyDescent="0.2">
      <c r="A132" s="92" t="s">
        <v>500</v>
      </c>
      <c r="B132" s="93" t="s">
        <v>306</v>
      </c>
      <c r="C132" s="94" t="s">
        <v>71</v>
      </c>
      <c r="D132" s="95" t="s">
        <v>307</v>
      </c>
      <c r="E132" s="76" t="s">
        <v>58</v>
      </c>
      <c r="F132" s="82">
        <v>1</v>
      </c>
      <c r="G132" s="83">
        <v>34.25</v>
      </c>
      <c r="H132" s="79">
        <v>0.24</v>
      </c>
      <c r="I132" s="80">
        <f t="shared" si="28"/>
        <v>42.47</v>
      </c>
      <c r="J132" s="149">
        <f t="shared" si="29"/>
        <v>0</v>
      </c>
      <c r="K132" s="150">
        <f t="shared" si="30"/>
        <v>42.47</v>
      </c>
      <c r="L132" s="150">
        <f t="shared" si="31"/>
        <v>42.47</v>
      </c>
      <c r="M132" s="150"/>
      <c r="N132" s="152"/>
    </row>
    <row r="133" spans="1:14" ht="33.75" x14ac:dyDescent="0.2">
      <c r="A133" s="92" t="s">
        <v>501</v>
      </c>
      <c r="B133" s="93" t="s">
        <v>308</v>
      </c>
      <c r="C133" s="94" t="s">
        <v>71</v>
      </c>
      <c r="D133" s="95" t="s">
        <v>309</v>
      </c>
      <c r="E133" s="76" t="s">
        <v>58</v>
      </c>
      <c r="F133" s="82">
        <v>3</v>
      </c>
      <c r="G133" s="83">
        <v>42.13</v>
      </c>
      <c r="H133" s="79">
        <v>0.24</v>
      </c>
      <c r="I133" s="80">
        <f t="shared" si="28"/>
        <v>52.241200000000006</v>
      </c>
      <c r="J133" s="149">
        <f t="shared" si="29"/>
        <v>0</v>
      </c>
      <c r="K133" s="150">
        <f t="shared" si="30"/>
        <v>52.241200000000006</v>
      </c>
      <c r="L133" s="150">
        <f t="shared" si="31"/>
        <v>156.72360000000003</v>
      </c>
      <c r="M133" s="150"/>
      <c r="N133" s="152"/>
    </row>
    <row r="134" spans="1:14" ht="33.75" x14ac:dyDescent="0.2">
      <c r="A134" s="92" t="s">
        <v>502</v>
      </c>
      <c r="B134" s="93" t="s">
        <v>310</v>
      </c>
      <c r="C134" s="94" t="s">
        <v>71</v>
      </c>
      <c r="D134" s="95" t="s">
        <v>311</v>
      </c>
      <c r="E134" s="76" t="s">
        <v>58</v>
      </c>
      <c r="F134" s="82">
        <v>7</v>
      </c>
      <c r="G134" s="83">
        <v>44.27</v>
      </c>
      <c r="H134" s="79">
        <v>0.24</v>
      </c>
      <c r="I134" s="80">
        <f t="shared" si="28"/>
        <v>54.894800000000004</v>
      </c>
      <c r="J134" s="149">
        <f t="shared" si="29"/>
        <v>0</v>
      </c>
      <c r="K134" s="150">
        <f t="shared" si="30"/>
        <v>54.894800000000004</v>
      </c>
      <c r="L134" s="150">
        <f t="shared" si="31"/>
        <v>384.2636</v>
      </c>
      <c r="M134" s="150"/>
      <c r="N134" s="152"/>
    </row>
    <row r="135" spans="1:14" ht="33.75" x14ac:dyDescent="0.2">
      <c r="A135" s="92" t="s">
        <v>503</v>
      </c>
      <c r="B135" s="93" t="s">
        <v>312</v>
      </c>
      <c r="C135" s="94" t="s">
        <v>71</v>
      </c>
      <c r="D135" s="95" t="s">
        <v>313</v>
      </c>
      <c r="E135" s="76" t="s">
        <v>58</v>
      </c>
      <c r="F135" s="82">
        <v>4</v>
      </c>
      <c r="G135" s="83">
        <v>26.75</v>
      </c>
      <c r="H135" s="79">
        <v>0.24</v>
      </c>
      <c r="I135" s="80">
        <f t="shared" si="28"/>
        <v>33.17</v>
      </c>
      <c r="J135" s="149">
        <f t="shared" si="29"/>
        <v>0</v>
      </c>
      <c r="K135" s="150">
        <f t="shared" si="30"/>
        <v>33.17</v>
      </c>
      <c r="L135" s="150">
        <f t="shared" si="31"/>
        <v>132.68</v>
      </c>
      <c r="M135" s="150"/>
      <c r="N135" s="152"/>
    </row>
    <row r="136" spans="1:14" ht="33.75" x14ac:dyDescent="0.2">
      <c r="A136" s="92" t="s">
        <v>504</v>
      </c>
      <c r="B136" s="93" t="s">
        <v>314</v>
      </c>
      <c r="C136" s="94" t="s">
        <v>71</v>
      </c>
      <c r="D136" s="95" t="s">
        <v>315</v>
      </c>
      <c r="E136" s="76" t="s">
        <v>58</v>
      </c>
      <c r="F136" s="82">
        <v>1</v>
      </c>
      <c r="G136" s="83">
        <v>78.17</v>
      </c>
      <c r="H136" s="79">
        <v>0.24</v>
      </c>
      <c r="I136" s="80">
        <f t="shared" si="28"/>
        <v>96.930800000000005</v>
      </c>
      <c r="J136" s="149">
        <f t="shared" si="29"/>
        <v>0</v>
      </c>
      <c r="K136" s="150">
        <f t="shared" si="30"/>
        <v>96.930800000000005</v>
      </c>
      <c r="L136" s="150">
        <f t="shared" si="31"/>
        <v>96.930800000000005</v>
      </c>
      <c r="M136" s="150"/>
      <c r="N136" s="152"/>
    </row>
    <row r="137" spans="1:14" x14ac:dyDescent="0.2">
      <c r="A137" s="84">
        <v>9</v>
      </c>
      <c r="B137" s="96"/>
      <c r="C137" s="97"/>
      <c r="D137" s="98" t="s">
        <v>316</v>
      </c>
      <c r="E137" s="99"/>
      <c r="F137" s="88"/>
      <c r="G137" s="89"/>
      <c r="H137" s="101"/>
      <c r="I137" s="102"/>
      <c r="J137" s="157"/>
      <c r="K137" s="158"/>
      <c r="L137" s="158"/>
      <c r="M137" s="168">
        <f>SUM(L138:L162)</f>
        <v>7124.2712000000001</v>
      </c>
      <c r="N137" s="159">
        <f>M137</f>
        <v>7124.2712000000001</v>
      </c>
    </row>
    <row r="138" spans="1:14" ht="45" x14ac:dyDescent="0.2">
      <c r="A138" s="92" t="s">
        <v>505</v>
      </c>
      <c r="B138" s="93" t="s">
        <v>317</v>
      </c>
      <c r="C138" s="94" t="s">
        <v>71</v>
      </c>
      <c r="D138" s="95" t="s">
        <v>318</v>
      </c>
      <c r="E138" s="76" t="s">
        <v>87</v>
      </c>
      <c r="F138" s="82">
        <v>1430</v>
      </c>
      <c r="G138" s="83">
        <v>1.99</v>
      </c>
      <c r="H138" s="79">
        <v>0.24</v>
      </c>
      <c r="I138" s="80">
        <f t="shared" ref="I138:I162" si="32">G138*(1+H138)</f>
        <v>2.4676</v>
      </c>
      <c r="J138" s="149">
        <f t="shared" ref="J138:J162" si="33">$J$209</f>
        <v>0</v>
      </c>
      <c r="K138" s="150">
        <f t="shared" ref="K138:K162" si="34">I138*(1-J138)</f>
        <v>2.4676</v>
      </c>
      <c r="L138" s="150">
        <f t="shared" ref="L138:L162" si="35">F138*K138</f>
        <v>3528.6680000000001</v>
      </c>
      <c r="M138" s="150"/>
      <c r="N138" s="152"/>
    </row>
    <row r="139" spans="1:14" ht="22.5" x14ac:dyDescent="0.2">
      <c r="A139" s="92" t="s">
        <v>506</v>
      </c>
      <c r="B139" s="93" t="s">
        <v>319</v>
      </c>
      <c r="C139" s="94" t="s">
        <v>71</v>
      </c>
      <c r="D139" s="95" t="s">
        <v>320</v>
      </c>
      <c r="E139" s="76" t="s">
        <v>58</v>
      </c>
      <c r="F139" s="82">
        <v>1</v>
      </c>
      <c r="G139" s="83">
        <v>644.34</v>
      </c>
      <c r="H139" s="79">
        <v>0.24</v>
      </c>
      <c r="I139" s="80">
        <f t="shared" si="32"/>
        <v>798.98160000000007</v>
      </c>
      <c r="J139" s="149">
        <f t="shared" si="33"/>
        <v>0</v>
      </c>
      <c r="K139" s="150">
        <f t="shared" si="34"/>
        <v>798.98160000000007</v>
      </c>
      <c r="L139" s="150">
        <f t="shared" si="35"/>
        <v>798.98160000000007</v>
      </c>
      <c r="M139" s="150"/>
      <c r="N139" s="152"/>
    </row>
    <row r="140" spans="1:14" ht="33.75" x14ac:dyDescent="0.2">
      <c r="A140" s="92" t="s">
        <v>507</v>
      </c>
      <c r="B140" s="93" t="s">
        <v>321</v>
      </c>
      <c r="C140" s="94" t="s">
        <v>61</v>
      </c>
      <c r="D140" s="95" t="s">
        <v>322</v>
      </c>
      <c r="E140" s="76" t="s">
        <v>58</v>
      </c>
      <c r="F140" s="82">
        <v>1</v>
      </c>
      <c r="G140" s="83">
        <v>56.77</v>
      </c>
      <c r="H140" s="79">
        <v>0.24</v>
      </c>
      <c r="I140" s="80">
        <f t="shared" si="32"/>
        <v>70.394800000000004</v>
      </c>
      <c r="J140" s="149">
        <f t="shared" si="33"/>
        <v>0</v>
      </c>
      <c r="K140" s="150">
        <f t="shared" si="34"/>
        <v>70.394800000000004</v>
      </c>
      <c r="L140" s="150">
        <f t="shared" si="35"/>
        <v>70.394800000000004</v>
      </c>
      <c r="M140" s="150"/>
      <c r="N140" s="152"/>
    </row>
    <row r="141" spans="1:14" ht="22.5" x14ac:dyDescent="0.2">
      <c r="A141" s="92" t="s">
        <v>508</v>
      </c>
      <c r="B141" s="93" t="s">
        <v>323</v>
      </c>
      <c r="C141" s="94" t="s">
        <v>71</v>
      </c>
      <c r="D141" s="95" t="s">
        <v>324</v>
      </c>
      <c r="E141" s="76" t="s">
        <v>58</v>
      </c>
      <c r="F141" s="82">
        <v>2</v>
      </c>
      <c r="G141" s="83">
        <v>45.96</v>
      </c>
      <c r="H141" s="79">
        <v>0.24</v>
      </c>
      <c r="I141" s="80">
        <f t="shared" si="32"/>
        <v>56.990400000000001</v>
      </c>
      <c r="J141" s="149">
        <f t="shared" si="33"/>
        <v>0</v>
      </c>
      <c r="K141" s="150">
        <f t="shared" si="34"/>
        <v>56.990400000000001</v>
      </c>
      <c r="L141" s="150">
        <f t="shared" si="35"/>
        <v>113.9808</v>
      </c>
      <c r="M141" s="150"/>
      <c r="N141" s="152"/>
    </row>
    <row r="142" spans="1:14" ht="33.75" x14ac:dyDescent="0.2">
      <c r="A142" s="92" t="s">
        <v>509</v>
      </c>
      <c r="B142" s="93" t="s">
        <v>325</v>
      </c>
      <c r="C142" s="94" t="s">
        <v>61</v>
      </c>
      <c r="D142" s="95" t="s">
        <v>326</v>
      </c>
      <c r="E142" s="76" t="s">
        <v>58</v>
      </c>
      <c r="F142" s="82">
        <v>18</v>
      </c>
      <c r="G142" s="83">
        <v>47.48</v>
      </c>
      <c r="H142" s="79">
        <v>0.24</v>
      </c>
      <c r="I142" s="80">
        <f t="shared" si="32"/>
        <v>58.875199999999992</v>
      </c>
      <c r="J142" s="149">
        <f t="shared" si="33"/>
        <v>0</v>
      </c>
      <c r="K142" s="150">
        <f t="shared" si="34"/>
        <v>58.875199999999992</v>
      </c>
      <c r="L142" s="150">
        <f t="shared" si="35"/>
        <v>1059.7535999999998</v>
      </c>
      <c r="M142" s="150"/>
      <c r="N142" s="152"/>
    </row>
    <row r="143" spans="1:14" ht="33.75" x14ac:dyDescent="0.2">
      <c r="A143" s="92" t="s">
        <v>510</v>
      </c>
      <c r="B143" s="93" t="s">
        <v>327</v>
      </c>
      <c r="C143" s="94" t="s">
        <v>61</v>
      </c>
      <c r="D143" s="95" t="s">
        <v>328</v>
      </c>
      <c r="E143" s="76" t="s">
        <v>58</v>
      </c>
      <c r="F143" s="82">
        <v>2</v>
      </c>
      <c r="G143" s="83">
        <v>82.45</v>
      </c>
      <c r="H143" s="79">
        <v>0.24</v>
      </c>
      <c r="I143" s="80">
        <f t="shared" si="32"/>
        <v>102.238</v>
      </c>
      <c r="J143" s="149">
        <f t="shared" si="33"/>
        <v>0</v>
      </c>
      <c r="K143" s="150">
        <f t="shared" si="34"/>
        <v>102.238</v>
      </c>
      <c r="L143" s="150">
        <f t="shared" si="35"/>
        <v>204.476</v>
      </c>
      <c r="M143" s="150"/>
      <c r="N143" s="152"/>
    </row>
    <row r="144" spans="1:14" ht="45" x14ac:dyDescent="0.2">
      <c r="A144" s="92" t="s">
        <v>511</v>
      </c>
      <c r="B144" s="93" t="s">
        <v>241</v>
      </c>
      <c r="C144" s="94" t="s">
        <v>71</v>
      </c>
      <c r="D144" s="95" t="s">
        <v>242</v>
      </c>
      <c r="E144" s="76" t="s">
        <v>87</v>
      </c>
      <c r="F144" s="82">
        <v>15</v>
      </c>
      <c r="G144" s="83">
        <v>12.81</v>
      </c>
      <c r="H144" s="79">
        <v>0.24</v>
      </c>
      <c r="I144" s="80">
        <f t="shared" si="32"/>
        <v>15.884400000000001</v>
      </c>
      <c r="J144" s="149">
        <f t="shared" si="33"/>
        <v>0</v>
      </c>
      <c r="K144" s="150">
        <f t="shared" si="34"/>
        <v>15.884400000000001</v>
      </c>
      <c r="L144" s="150">
        <f t="shared" si="35"/>
        <v>238.26600000000002</v>
      </c>
      <c r="M144" s="150"/>
      <c r="N144" s="152"/>
    </row>
    <row r="145" spans="1:14" ht="45" x14ac:dyDescent="0.2">
      <c r="A145" s="92" t="s">
        <v>512</v>
      </c>
      <c r="B145" s="93" t="s">
        <v>239</v>
      </c>
      <c r="C145" s="94" t="s">
        <v>71</v>
      </c>
      <c r="D145" s="95" t="s">
        <v>240</v>
      </c>
      <c r="E145" s="76" t="s">
        <v>87</v>
      </c>
      <c r="F145" s="82">
        <v>28</v>
      </c>
      <c r="G145" s="83">
        <v>9.2100000000000009</v>
      </c>
      <c r="H145" s="79">
        <v>0.24</v>
      </c>
      <c r="I145" s="80">
        <f t="shared" si="32"/>
        <v>11.420400000000001</v>
      </c>
      <c r="J145" s="149">
        <f t="shared" si="33"/>
        <v>0</v>
      </c>
      <c r="K145" s="150">
        <f t="shared" si="34"/>
        <v>11.420400000000001</v>
      </c>
      <c r="L145" s="150">
        <f t="shared" si="35"/>
        <v>319.77120000000002</v>
      </c>
      <c r="M145" s="150"/>
      <c r="N145" s="152"/>
    </row>
    <row r="146" spans="1:14" ht="45" x14ac:dyDescent="0.2">
      <c r="A146" s="92" t="s">
        <v>513</v>
      </c>
      <c r="B146" s="93" t="s">
        <v>245</v>
      </c>
      <c r="C146" s="94" t="s">
        <v>71</v>
      </c>
      <c r="D146" s="95" t="s">
        <v>246</v>
      </c>
      <c r="E146" s="76" t="s">
        <v>87</v>
      </c>
      <c r="F146" s="82">
        <v>2</v>
      </c>
      <c r="G146" s="83">
        <v>16.2</v>
      </c>
      <c r="H146" s="79">
        <v>0.24</v>
      </c>
      <c r="I146" s="80">
        <f t="shared" si="32"/>
        <v>20.087999999999997</v>
      </c>
      <c r="J146" s="149">
        <f t="shared" si="33"/>
        <v>0</v>
      </c>
      <c r="K146" s="150">
        <f t="shared" si="34"/>
        <v>20.087999999999997</v>
      </c>
      <c r="L146" s="150">
        <f t="shared" si="35"/>
        <v>40.175999999999995</v>
      </c>
      <c r="M146" s="150"/>
      <c r="N146" s="152"/>
    </row>
    <row r="147" spans="1:14" ht="45" x14ac:dyDescent="0.2">
      <c r="A147" s="92" t="s">
        <v>514</v>
      </c>
      <c r="B147" s="93" t="s">
        <v>243</v>
      </c>
      <c r="C147" s="94" t="s">
        <v>71</v>
      </c>
      <c r="D147" s="95" t="s">
        <v>244</v>
      </c>
      <c r="E147" s="76" t="s">
        <v>87</v>
      </c>
      <c r="F147" s="82">
        <v>8</v>
      </c>
      <c r="G147" s="83">
        <v>12.61</v>
      </c>
      <c r="H147" s="79">
        <v>0.24</v>
      </c>
      <c r="I147" s="80">
        <f t="shared" si="32"/>
        <v>15.636399999999998</v>
      </c>
      <c r="J147" s="149">
        <f t="shared" si="33"/>
        <v>0</v>
      </c>
      <c r="K147" s="150">
        <f t="shared" si="34"/>
        <v>15.636399999999998</v>
      </c>
      <c r="L147" s="150">
        <f t="shared" si="35"/>
        <v>125.09119999999999</v>
      </c>
      <c r="M147" s="150"/>
      <c r="N147" s="152"/>
    </row>
    <row r="148" spans="1:14" ht="45" x14ac:dyDescent="0.2">
      <c r="A148" s="92" t="s">
        <v>515</v>
      </c>
      <c r="B148" s="93" t="s">
        <v>251</v>
      </c>
      <c r="C148" s="94" t="s">
        <v>71</v>
      </c>
      <c r="D148" s="95" t="s">
        <v>252</v>
      </c>
      <c r="E148" s="76" t="s">
        <v>58</v>
      </c>
      <c r="F148" s="82">
        <v>1</v>
      </c>
      <c r="G148" s="83">
        <v>10.56</v>
      </c>
      <c r="H148" s="79">
        <v>0.24</v>
      </c>
      <c r="I148" s="80">
        <f t="shared" si="32"/>
        <v>13.0944</v>
      </c>
      <c r="J148" s="149">
        <f t="shared" si="33"/>
        <v>0</v>
      </c>
      <c r="K148" s="150">
        <f t="shared" si="34"/>
        <v>13.0944</v>
      </c>
      <c r="L148" s="150">
        <f t="shared" si="35"/>
        <v>13.0944</v>
      </c>
      <c r="M148" s="150"/>
      <c r="N148" s="152"/>
    </row>
    <row r="149" spans="1:14" ht="45" x14ac:dyDescent="0.2">
      <c r="A149" s="92" t="s">
        <v>516</v>
      </c>
      <c r="B149" s="93" t="s">
        <v>253</v>
      </c>
      <c r="C149" s="94" t="s">
        <v>71</v>
      </c>
      <c r="D149" s="95" t="s">
        <v>254</v>
      </c>
      <c r="E149" s="76" t="s">
        <v>58</v>
      </c>
      <c r="F149" s="82">
        <v>5</v>
      </c>
      <c r="G149" s="83">
        <v>14.77</v>
      </c>
      <c r="H149" s="79">
        <v>0.24</v>
      </c>
      <c r="I149" s="80">
        <f t="shared" si="32"/>
        <v>18.314799999999998</v>
      </c>
      <c r="J149" s="149">
        <f t="shared" si="33"/>
        <v>0</v>
      </c>
      <c r="K149" s="150">
        <f t="shared" si="34"/>
        <v>18.314799999999998</v>
      </c>
      <c r="L149" s="150">
        <f t="shared" si="35"/>
        <v>91.573999999999984</v>
      </c>
      <c r="M149" s="150"/>
      <c r="N149" s="152"/>
    </row>
    <row r="150" spans="1:14" ht="45" x14ac:dyDescent="0.2">
      <c r="A150" s="92" t="s">
        <v>517</v>
      </c>
      <c r="B150" s="93" t="s">
        <v>255</v>
      </c>
      <c r="C150" s="94" t="s">
        <v>71</v>
      </c>
      <c r="D150" s="95" t="s">
        <v>256</v>
      </c>
      <c r="E150" s="76" t="s">
        <v>58</v>
      </c>
      <c r="F150" s="82">
        <v>2</v>
      </c>
      <c r="G150" s="83">
        <v>17.649999999999999</v>
      </c>
      <c r="H150" s="79">
        <v>0.24</v>
      </c>
      <c r="I150" s="80">
        <f t="shared" si="32"/>
        <v>21.885999999999999</v>
      </c>
      <c r="J150" s="149">
        <f t="shared" si="33"/>
        <v>0</v>
      </c>
      <c r="K150" s="150">
        <f t="shared" si="34"/>
        <v>21.885999999999999</v>
      </c>
      <c r="L150" s="150">
        <f t="shared" si="35"/>
        <v>43.771999999999998</v>
      </c>
      <c r="M150" s="150"/>
      <c r="N150" s="152"/>
    </row>
    <row r="151" spans="1:14" ht="45" x14ac:dyDescent="0.2">
      <c r="A151" s="92" t="s">
        <v>518</v>
      </c>
      <c r="B151" s="93" t="s">
        <v>259</v>
      </c>
      <c r="C151" s="94" t="s">
        <v>71</v>
      </c>
      <c r="D151" s="95" t="s">
        <v>260</v>
      </c>
      <c r="E151" s="76" t="s">
        <v>58</v>
      </c>
      <c r="F151" s="82">
        <v>6</v>
      </c>
      <c r="G151" s="83">
        <v>6.57</v>
      </c>
      <c r="H151" s="79">
        <v>0.24</v>
      </c>
      <c r="I151" s="80">
        <f t="shared" si="32"/>
        <v>8.1468000000000007</v>
      </c>
      <c r="J151" s="149">
        <f t="shared" si="33"/>
        <v>0</v>
      </c>
      <c r="K151" s="150">
        <f t="shared" si="34"/>
        <v>8.1468000000000007</v>
      </c>
      <c r="L151" s="150">
        <f t="shared" si="35"/>
        <v>48.880800000000008</v>
      </c>
      <c r="M151" s="150"/>
      <c r="N151" s="152"/>
    </row>
    <row r="152" spans="1:14" ht="45" x14ac:dyDescent="0.2">
      <c r="A152" s="92" t="s">
        <v>519</v>
      </c>
      <c r="B152" s="93" t="s">
        <v>261</v>
      </c>
      <c r="C152" s="94" t="s">
        <v>71</v>
      </c>
      <c r="D152" s="95" t="s">
        <v>262</v>
      </c>
      <c r="E152" s="76" t="s">
        <v>58</v>
      </c>
      <c r="F152" s="82">
        <v>14</v>
      </c>
      <c r="G152" s="83">
        <v>9.35</v>
      </c>
      <c r="H152" s="79">
        <v>0.24</v>
      </c>
      <c r="I152" s="80">
        <f t="shared" si="32"/>
        <v>11.593999999999999</v>
      </c>
      <c r="J152" s="149">
        <f t="shared" si="33"/>
        <v>0</v>
      </c>
      <c r="K152" s="150">
        <f t="shared" si="34"/>
        <v>11.593999999999999</v>
      </c>
      <c r="L152" s="150">
        <f t="shared" si="35"/>
        <v>162.316</v>
      </c>
      <c r="M152" s="150"/>
      <c r="N152" s="152"/>
    </row>
    <row r="153" spans="1:14" ht="45" x14ac:dyDescent="0.2">
      <c r="A153" s="92" t="s">
        <v>520</v>
      </c>
      <c r="B153" s="93" t="s">
        <v>263</v>
      </c>
      <c r="C153" s="94" t="s">
        <v>71</v>
      </c>
      <c r="D153" s="95" t="s">
        <v>329</v>
      </c>
      <c r="E153" s="76" t="s">
        <v>58</v>
      </c>
      <c r="F153" s="82">
        <v>4</v>
      </c>
      <c r="G153" s="83">
        <v>10.93</v>
      </c>
      <c r="H153" s="79">
        <v>0.24</v>
      </c>
      <c r="I153" s="80">
        <f t="shared" si="32"/>
        <v>13.5532</v>
      </c>
      <c r="J153" s="149">
        <f t="shared" si="33"/>
        <v>0</v>
      </c>
      <c r="K153" s="150">
        <f t="shared" si="34"/>
        <v>13.5532</v>
      </c>
      <c r="L153" s="150">
        <f t="shared" si="35"/>
        <v>54.212800000000001</v>
      </c>
      <c r="M153" s="150"/>
      <c r="N153" s="152"/>
    </row>
    <row r="154" spans="1:14" ht="22.5" x14ac:dyDescent="0.2">
      <c r="A154" s="92" t="s">
        <v>521</v>
      </c>
      <c r="B154" s="93" t="s">
        <v>267</v>
      </c>
      <c r="C154" s="94" t="s">
        <v>71</v>
      </c>
      <c r="D154" s="95" t="s">
        <v>268</v>
      </c>
      <c r="E154" s="76" t="s">
        <v>58</v>
      </c>
      <c r="F154" s="82">
        <v>9</v>
      </c>
      <c r="G154" s="83">
        <v>0.94</v>
      </c>
      <c r="H154" s="79">
        <v>0.24</v>
      </c>
      <c r="I154" s="80">
        <f t="shared" si="32"/>
        <v>1.1656</v>
      </c>
      <c r="J154" s="149">
        <f t="shared" si="33"/>
        <v>0</v>
      </c>
      <c r="K154" s="150">
        <f t="shared" si="34"/>
        <v>1.1656</v>
      </c>
      <c r="L154" s="150">
        <f t="shared" si="35"/>
        <v>10.490399999999999</v>
      </c>
      <c r="M154" s="150"/>
      <c r="N154" s="152"/>
    </row>
    <row r="155" spans="1:14" ht="22.5" x14ac:dyDescent="0.2">
      <c r="A155" s="92" t="s">
        <v>522</v>
      </c>
      <c r="B155" s="93" t="s">
        <v>269</v>
      </c>
      <c r="C155" s="94" t="s">
        <v>71</v>
      </c>
      <c r="D155" s="95" t="s">
        <v>270</v>
      </c>
      <c r="E155" s="76" t="s">
        <v>58</v>
      </c>
      <c r="F155" s="82">
        <v>1</v>
      </c>
      <c r="G155" s="83">
        <v>1.01</v>
      </c>
      <c r="H155" s="79">
        <v>0.24</v>
      </c>
      <c r="I155" s="80">
        <f t="shared" si="32"/>
        <v>1.2524</v>
      </c>
      <c r="J155" s="149">
        <f t="shared" si="33"/>
        <v>0</v>
      </c>
      <c r="K155" s="150">
        <f t="shared" si="34"/>
        <v>1.2524</v>
      </c>
      <c r="L155" s="150">
        <f t="shared" si="35"/>
        <v>1.2524</v>
      </c>
      <c r="M155" s="150"/>
      <c r="N155" s="152"/>
    </row>
    <row r="156" spans="1:14" ht="22.5" x14ac:dyDescent="0.2">
      <c r="A156" s="92" t="s">
        <v>523</v>
      </c>
      <c r="B156" s="93" t="s">
        <v>273</v>
      </c>
      <c r="C156" s="94" t="s">
        <v>71</v>
      </c>
      <c r="D156" s="95" t="s">
        <v>274</v>
      </c>
      <c r="E156" s="76" t="s">
        <v>58</v>
      </c>
      <c r="F156" s="82">
        <v>9</v>
      </c>
      <c r="G156" s="83">
        <v>0.48</v>
      </c>
      <c r="H156" s="79">
        <v>0.24</v>
      </c>
      <c r="I156" s="80">
        <f t="shared" si="32"/>
        <v>0.59519999999999995</v>
      </c>
      <c r="J156" s="149">
        <f t="shared" si="33"/>
        <v>0</v>
      </c>
      <c r="K156" s="150">
        <f t="shared" si="34"/>
        <v>0.59519999999999995</v>
      </c>
      <c r="L156" s="150">
        <f t="shared" si="35"/>
        <v>5.3567999999999998</v>
      </c>
      <c r="M156" s="150"/>
      <c r="N156" s="152"/>
    </row>
    <row r="157" spans="1:14" ht="22.5" x14ac:dyDescent="0.2">
      <c r="A157" s="92" t="s">
        <v>524</v>
      </c>
      <c r="B157" s="93" t="s">
        <v>275</v>
      </c>
      <c r="C157" s="94" t="s">
        <v>71</v>
      </c>
      <c r="D157" s="95" t="s">
        <v>276</v>
      </c>
      <c r="E157" s="76" t="s">
        <v>58</v>
      </c>
      <c r="F157" s="82">
        <v>1</v>
      </c>
      <c r="G157" s="83">
        <v>0.75</v>
      </c>
      <c r="H157" s="79">
        <v>0.24</v>
      </c>
      <c r="I157" s="80">
        <f t="shared" si="32"/>
        <v>0.92999999999999994</v>
      </c>
      <c r="J157" s="149">
        <f t="shared" si="33"/>
        <v>0</v>
      </c>
      <c r="K157" s="150">
        <f t="shared" si="34"/>
        <v>0.92999999999999994</v>
      </c>
      <c r="L157" s="150">
        <f t="shared" si="35"/>
        <v>0.92999999999999994</v>
      </c>
      <c r="M157" s="150"/>
      <c r="N157" s="152"/>
    </row>
    <row r="158" spans="1:14" ht="33.75" x14ac:dyDescent="0.2">
      <c r="A158" s="92" t="s">
        <v>525</v>
      </c>
      <c r="B158" s="93" t="s">
        <v>279</v>
      </c>
      <c r="C158" s="94" t="s">
        <v>61</v>
      </c>
      <c r="D158" s="95" t="s">
        <v>280</v>
      </c>
      <c r="E158" s="76" t="s">
        <v>58</v>
      </c>
      <c r="F158" s="82">
        <v>1</v>
      </c>
      <c r="G158" s="83">
        <v>20.89</v>
      </c>
      <c r="H158" s="79">
        <v>0.24</v>
      </c>
      <c r="I158" s="80">
        <f t="shared" si="32"/>
        <v>25.903600000000001</v>
      </c>
      <c r="J158" s="149">
        <f t="shared" si="33"/>
        <v>0</v>
      </c>
      <c r="K158" s="150">
        <f t="shared" si="34"/>
        <v>25.903600000000001</v>
      </c>
      <c r="L158" s="150">
        <f t="shared" si="35"/>
        <v>25.903600000000001</v>
      </c>
      <c r="M158" s="150"/>
      <c r="N158" s="152"/>
    </row>
    <row r="159" spans="1:14" ht="33.75" x14ac:dyDescent="0.2">
      <c r="A159" s="92" t="s">
        <v>526</v>
      </c>
      <c r="B159" s="93" t="s">
        <v>281</v>
      </c>
      <c r="C159" s="94" t="s">
        <v>61</v>
      </c>
      <c r="D159" s="95" t="s">
        <v>282</v>
      </c>
      <c r="E159" s="76" t="s">
        <v>58</v>
      </c>
      <c r="F159" s="82">
        <v>2</v>
      </c>
      <c r="G159" s="83">
        <v>22.64</v>
      </c>
      <c r="H159" s="79">
        <v>0.24</v>
      </c>
      <c r="I159" s="80">
        <f t="shared" si="32"/>
        <v>28.073599999999999</v>
      </c>
      <c r="J159" s="149">
        <f t="shared" si="33"/>
        <v>0</v>
      </c>
      <c r="K159" s="150">
        <f t="shared" si="34"/>
        <v>28.073599999999999</v>
      </c>
      <c r="L159" s="150">
        <f t="shared" si="35"/>
        <v>56.147199999999998</v>
      </c>
      <c r="M159" s="150"/>
      <c r="N159" s="152"/>
    </row>
    <row r="160" spans="1:14" ht="33.75" x14ac:dyDescent="0.2">
      <c r="A160" s="92" t="s">
        <v>527</v>
      </c>
      <c r="B160" s="93" t="s">
        <v>283</v>
      </c>
      <c r="C160" s="94" t="s">
        <v>71</v>
      </c>
      <c r="D160" s="95" t="s">
        <v>284</v>
      </c>
      <c r="E160" s="76" t="s">
        <v>58</v>
      </c>
      <c r="F160" s="82">
        <v>4</v>
      </c>
      <c r="G160" s="83">
        <v>0.92</v>
      </c>
      <c r="H160" s="79">
        <v>0.24</v>
      </c>
      <c r="I160" s="80">
        <f t="shared" si="32"/>
        <v>1.1408</v>
      </c>
      <c r="J160" s="149">
        <f t="shared" si="33"/>
        <v>0</v>
      </c>
      <c r="K160" s="150">
        <f t="shared" si="34"/>
        <v>1.1408</v>
      </c>
      <c r="L160" s="150">
        <f t="shared" si="35"/>
        <v>4.5632000000000001</v>
      </c>
      <c r="M160" s="150"/>
      <c r="N160" s="152"/>
    </row>
    <row r="161" spans="1:14" ht="33.75" x14ac:dyDescent="0.2">
      <c r="A161" s="92" t="s">
        <v>528</v>
      </c>
      <c r="B161" s="93" t="s">
        <v>285</v>
      </c>
      <c r="C161" s="94" t="s">
        <v>61</v>
      </c>
      <c r="D161" s="95" t="s">
        <v>286</v>
      </c>
      <c r="E161" s="76" t="s">
        <v>58</v>
      </c>
      <c r="F161" s="82">
        <v>6</v>
      </c>
      <c r="G161" s="83">
        <v>12.68</v>
      </c>
      <c r="H161" s="79">
        <v>0.24</v>
      </c>
      <c r="I161" s="80">
        <f t="shared" si="32"/>
        <v>15.7232</v>
      </c>
      <c r="J161" s="149">
        <f t="shared" si="33"/>
        <v>0</v>
      </c>
      <c r="K161" s="150">
        <f t="shared" si="34"/>
        <v>15.7232</v>
      </c>
      <c r="L161" s="150">
        <f t="shared" si="35"/>
        <v>94.339200000000005</v>
      </c>
      <c r="M161" s="150"/>
      <c r="N161" s="152"/>
    </row>
    <row r="162" spans="1:14" ht="33.75" x14ac:dyDescent="0.2">
      <c r="A162" s="92" t="s">
        <v>529</v>
      </c>
      <c r="B162" s="93" t="s">
        <v>287</v>
      </c>
      <c r="C162" s="94" t="s">
        <v>61</v>
      </c>
      <c r="D162" s="95" t="s">
        <v>288</v>
      </c>
      <c r="E162" s="76" t="s">
        <v>58</v>
      </c>
      <c r="F162" s="82">
        <v>1</v>
      </c>
      <c r="G162" s="83">
        <v>9.58</v>
      </c>
      <c r="H162" s="79">
        <v>0.24</v>
      </c>
      <c r="I162" s="80">
        <f t="shared" si="32"/>
        <v>11.879200000000001</v>
      </c>
      <c r="J162" s="149">
        <f t="shared" si="33"/>
        <v>0</v>
      </c>
      <c r="K162" s="150">
        <f t="shared" si="34"/>
        <v>11.879200000000001</v>
      </c>
      <c r="L162" s="150">
        <f t="shared" si="35"/>
        <v>11.879200000000001</v>
      </c>
      <c r="M162" s="150"/>
      <c r="N162" s="152"/>
    </row>
    <row r="163" spans="1:14" ht="22.5" x14ac:dyDescent="0.2">
      <c r="A163" s="84">
        <v>10</v>
      </c>
      <c r="B163" s="96"/>
      <c r="C163" s="97"/>
      <c r="D163" s="116" t="s">
        <v>330</v>
      </c>
      <c r="E163" s="75"/>
      <c r="F163" s="88"/>
      <c r="G163" s="89"/>
      <c r="H163" s="90"/>
      <c r="I163" s="91"/>
      <c r="J163" s="154"/>
      <c r="K163" s="155"/>
      <c r="L163" s="155"/>
      <c r="M163" s="166">
        <f>SUM(L164:L167)</f>
        <v>580.48119999999994</v>
      </c>
      <c r="N163" s="167">
        <f>M163</f>
        <v>580.48119999999994</v>
      </c>
    </row>
    <row r="164" spans="1:14" ht="33.75" x14ac:dyDescent="0.2">
      <c r="A164" s="92" t="s">
        <v>530</v>
      </c>
      <c r="B164" s="93" t="s">
        <v>331</v>
      </c>
      <c r="C164" s="94" t="s">
        <v>71</v>
      </c>
      <c r="D164" s="95" t="s">
        <v>332</v>
      </c>
      <c r="E164" s="76" t="s">
        <v>58</v>
      </c>
      <c r="F164" s="82">
        <v>1</v>
      </c>
      <c r="G164" s="83">
        <v>235.22</v>
      </c>
      <c r="H164" s="79">
        <v>0.24</v>
      </c>
      <c r="I164" s="80">
        <f t="shared" ref="I164:I167" si="36">G164*(1+H164)</f>
        <v>291.6728</v>
      </c>
      <c r="J164" s="149">
        <f t="shared" ref="J164:J167" si="37">$J$209</f>
        <v>0</v>
      </c>
      <c r="K164" s="150">
        <f t="shared" ref="K164:K167" si="38">I164*(1-J164)</f>
        <v>291.6728</v>
      </c>
      <c r="L164" s="150">
        <f t="shared" ref="L164:L167" si="39">F164*K164</f>
        <v>291.6728</v>
      </c>
      <c r="M164" s="150"/>
      <c r="N164" s="152"/>
    </row>
    <row r="165" spans="1:14" ht="22.5" x14ac:dyDescent="0.2">
      <c r="A165" s="92" t="s">
        <v>531</v>
      </c>
      <c r="B165" s="93" t="s">
        <v>333</v>
      </c>
      <c r="C165" s="94" t="s">
        <v>52</v>
      </c>
      <c r="D165" s="95" t="s">
        <v>334</v>
      </c>
      <c r="E165" s="76" t="s">
        <v>58</v>
      </c>
      <c r="F165" s="82">
        <v>1</v>
      </c>
      <c r="G165" s="83">
        <v>42.33</v>
      </c>
      <c r="H165" s="79">
        <v>0.24</v>
      </c>
      <c r="I165" s="80">
        <f t="shared" si="36"/>
        <v>52.489199999999997</v>
      </c>
      <c r="J165" s="149">
        <f t="shared" si="37"/>
        <v>0</v>
      </c>
      <c r="K165" s="150">
        <f t="shared" si="38"/>
        <v>52.489199999999997</v>
      </c>
      <c r="L165" s="150">
        <f t="shared" si="39"/>
        <v>52.489199999999997</v>
      </c>
      <c r="M165" s="150"/>
      <c r="N165" s="152"/>
    </row>
    <row r="166" spans="1:14" ht="22.5" x14ac:dyDescent="0.2">
      <c r="A166" s="92" t="s">
        <v>532</v>
      </c>
      <c r="B166" s="93" t="s">
        <v>335</v>
      </c>
      <c r="C166" s="94" t="s">
        <v>61</v>
      </c>
      <c r="D166" s="95" t="s">
        <v>336</v>
      </c>
      <c r="E166" s="76" t="s">
        <v>58</v>
      </c>
      <c r="F166" s="82">
        <v>1</v>
      </c>
      <c r="G166" s="83">
        <v>131.12</v>
      </c>
      <c r="H166" s="79">
        <v>0.24</v>
      </c>
      <c r="I166" s="80">
        <f t="shared" si="36"/>
        <v>162.58879999999999</v>
      </c>
      <c r="J166" s="149">
        <f t="shared" si="37"/>
        <v>0</v>
      </c>
      <c r="K166" s="150">
        <f t="shared" si="38"/>
        <v>162.58879999999999</v>
      </c>
      <c r="L166" s="150">
        <f t="shared" si="39"/>
        <v>162.58879999999999</v>
      </c>
      <c r="M166" s="150"/>
      <c r="N166" s="152"/>
    </row>
    <row r="167" spans="1:14" ht="33.75" x14ac:dyDescent="0.2">
      <c r="A167" s="92" t="s">
        <v>533</v>
      </c>
      <c r="B167" s="93" t="s">
        <v>337</v>
      </c>
      <c r="C167" s="94" t="s">
        <v>71</v>
      </c>
      <c r="D167" s="95" t="s">
        <v>338</v>
      </c>
      <c r="E167" s="76" t="s">
        <v>58</v>
      </c>
      <c r="F167" s="82">
        <v>2</v>
      </c>
      <c r="G167" s="83">
        <v>29.73</v>
      </c>
      <c r="H167" s="79">
        <v>0.24</v>
      </c>
      <c r="I167" s="80">
        <f t="shared" si="36"/>
        <v>36.865200000000002</v>
      </c>
      <c r="J167" s="149">
        <f t="shared" si="37"/>
        <v>0</v>
      </c>
      <c r="K167" s="150">
        <f t="shared" si="38"/>
        <v>36.865200000000002</v>
      </c>
      <c r="L167" s="150">
        <f t="shared" si="39"/>
        <v>73.730400000000003</v>
      </c>
      <c r="M167" s="150"/>
      <c r="N167" s="152"/>
    </row>
    <row r="168" spans="1:14" x14ac:dyDescent="0.2">
      <c r="A168" s="84">
        <v>11</v>
      </c>
      <c r="B168" s="96"/>
      <c r="C168" s="97"/>
      <c r="D168" s="98" t="s">
        <v>339</v>
      </c>
      <c r="E168" s="99"/>
      <c r="F168" s="88"/>
      <c r="G168" s="89"/>
      <c r="H168" s="101"/>
      <c r="I168" s="102"/>
      <c r="J168" s="157"/>
      <c r="K168" s="158"/>
      <c r="L168" s="158"/>
      <c r="M168" s="168">
        <f>SUM(L169:L170)</f>
        <v>11200.3372</v>
      </c>
      <c r="N168" s="159">
        <f>M168</f>
        <v>11200.3372</v>
      </c>
    </row>
    <row r="169" spans="1:14" ht="22.5" x14ac:dyDescent="0.2">
      <c r="A169" s="92" t="s">
        <v>534</v>
      </c>
      <c r="B169" s="93" t="s">
        <v>340</v>
      </c>
      <c r="C169" s="94" t="s">
        <v>52</v>
      </c>
      <c r="D169" s="95" t="s">
        <v>341</v>
      </c>
      <c r="E169" s="76" t="s">
        <v>58</v>
      </c>
      <c r="F169" s="82">
        <v>1</v>
      </c>
      <c r="G169" s="83">
        <v>3138.63</v>
      </c>
      <c r="H169" s="79">
        <v>0.24</v>
      </c>
      <c r="I169" s="80">
        <f t="shared" ref="I169:I170" si="40">G169*(1+H169)</f>
        <v>3891.9012000000002</v>
      </c>
      <c r="J169" s="149">
        <f t="shared" ref="J169:J170" si="41">$J$209</f>
        <v>0</v>
      </c>
      <c r="K169" s="150">
        <f t="shared" ref="K169:K170" si="42">I169*(1-J169)</f>
        <v>3891.9012000000002</v>
      </c>
      <c r="L169" s="150">
        <f t="shared" ref="L169:L170" si="43">F169*K169</f>
        <v>3891.9012000000002</v>
      </c>
      <c r="M169" s="150"/>
      <c r="N169" s="152"/>
    </row>
    <row r="170" spans="1:14" ht="22.5" x14ac:dyDescent="0.2">
      <c r="A170" s="92" t="s">
        <v>535</v>
      </c>
      <c r="B170" s="93" t="s">
        <v>342</v>
      </c>
      <c r="C170" s="94" t="s">
        <v>52</v>
      </c>
      <c r="D170" s="95" t="s">
        <v>343</v>
      </c>
      <c r="E170" s="76" t="s">
        <v>58</v>
      </c>
      <c r="F170" s="82">
        <v>2</v>
      </c>
      <c r="G170" s="83">
        <v>2946.95</v>
      </c>
      <c r="H170" s="79">
        <v>0.24</v>
      </c>
      <c r="I170" s="80">
        <f t="shared" si="40"/>
        <v>3654.2179999999998</v>
      </c>
      <c r="J170" s="149">
        <f t="shared" si="41"/>
        <v>0</v>
      </c>
      <c r="K170" s="150">
        <f t="shared" si="42"/>
        <v>3654.2179999999998</v>
      </c>
      <c r="L170" s="150">
        <f t="shared" si="43"/>
        <v>7308.4359999999997</v>
      </c>
      <c r="M170" s="150"/>
      <c r="N170" s="152"/>
    </row>
    <row r="171" spans="1:14" x14ac:dyDescent="0.2">
      <c r="A171" s="84">
        <v>12</v>
      </c>
      <c r="B171" s="96"/>
      <c r="C171" s="97"/>
      <c r="D171" s="116" t="s">
        <v>344</v>
      </c>
      <c r="E171" s="75"/>
      <c r="F171" s="88"/>
      <c r="G171" s="89"/>
      <c r="H171" s="90"/>
      <c r="I171" s="91"/>
      <c r="J171" s="154"/>
      <c r="K171" s="155"/>
      <c r="L171" s="155"/>
      <c r="M171" s="166">
        <f>SUM(L172:L176)</f>
        <v>18188.620203999999</v>
      </c>
      <c r="N171" s="167">
        <f>M171</f>
        <v>18188.620203999999</v>
      </c>
    </row>
    <row r="172" spans="1:14" ht="45" x14ac:dyDescent="0.2">
      <c r="A172" s="92" t="s">
        <v>536</v>
      </c>
      <c r="B172" s="93" t="s">
        <v>345</v>
      </c>
      <c r="C172" s="94" t="s">
        <v>71</v>
      </c>
      <c r="D172" s="95" t="s">
        <v>346</v>
      </c>
      <c r="E172" s="76" t="s">
        <v>117</v>
      </c>
      <c r="F172" s="82">
        <v>0.76</v>
      </c>
      <c r="G172" s="83">
        <v>565.37</v>
      </c>
      <c r="H172" s="79">
        <v>0.24</v>
      </c>
      <c r="I172" s="80">
        <f t="shared" ref="I172:I176" si="44">G172*(1+H172)</f>
        <v>701.05880000000002</v>
      </c>
      <c r="J172" s="149">
        <f t="shared" ref="J172:J176" si="45">$J$209</f>
        <v>0</v>
      </c>
      <c r="K172" s="150">
        <f t="shared" ref="K172:K176" si="46">I172*(1-J172)</f>
        <v>701.05880000000002</v>
      </c>
      <c r="L172" s="150">
        <f t="shared" ref="L172:L176" si="47">F172*K172</f>
        <v>532.80468800000006</v>
      </c>
      <c r="M172" s="150"/>
      <c r="N172" s="152"/>
    </row>
    <row r="173" spans="1:14" ht="67.5" x14ac:dyDescent="0.2">
      <c r="A173" s="92" t="s">
        <v>537</v>
      </c>
      <c r="B173" s="93" t="s">
        <v>347</v>
      </c>
      <c r="C173" s="94" t="s">
        <v>71</v>
      </c>
      <c r="D173" s="95" t="s">
        <v>348</v>
      </c>
      <c r="E173" s="76" t="s">
        <v>54</v>
      </c>
      <c r="F173" s="82">
        <v>96.03</v>
      </c>
      <c r="G173" s="83">
        <v>40.79</v>
      </c>
      <c r="H173" s="79">
        <v>0.24</v>
      </c>
      <c r="I173" s="80">
        <f t="shared" si="44"/>
        <v>50.579599999999999</v>
      </c>
      <c r="J173" s="149">
        <f t="shared" si="45"/>
        <v>0</v>
      </c>
      <c r="K173" s="150">
        <f t="shared" si="46"/>
        <v>50.579599999999999</v>
      </c>
      <c r="L173" s="150">
        <f t="shared" si="47"/>
        <v>4857.1589880000001</v>
      </c>
      <c r="M173" s="150"/>
      <c r="N173" s="152"/>
    </row>
    <row r="174" spans="1:14" ht="90" x14ac:dyDescent="0.2">
      <c r="A174" s="92" t="s">
        <v>538</v>
      </c>
      <c r="B174" s="93" t="s">
        <v>349</v>
      </c>
      <c r="C174" s="94" t="s">
        <v>71</v>
      </c>
      <c r="D174" s="95" t="s">
        <v>350</v>
      </c>
      <c r="E174" s="76" t="s">
        <v>54</v>
      </c>
      <c r="F174" s="82">
        <v>17.12</v>
      </c>
      <c r="G174" s="83">
        <v>45.02</v>
      </c>
      <c r="H174" s="79">
        <v>0.24</v>
      </c>
      <c r="I174" s="80">
        <f t="shared" si="44"/>
        <v>55.824800000000003</v>
      </c>
      <c r="J174" s="149">
        <f t="shared" si="45"/>
        <v>0</v>
      </c>
      <c r="K174" s="150">
        <f t="shared" si="46"/>
        <v>55.824800000000003</v>
      </c>
      <c r="L174" s="150">
        <f t="shared" si="47"/>
        <v>955.72057600000016</v>
      </c>
      <c r="M174" s="150"/>
      <c r="N174" s="152"/>
    </row>
    <row r="175" spans="1:14" ht="78.75" x14ac:dyDescent="0.2">
      <c r="A175" s="92" t="s">
        <v>539</v>
      </c>
      <c r="B175" s="93" t="s">
        <v>351</v>
      </c>
      <c r="C175" s="94" t="s">
        <v>71</v>
      </c>
      <c r="D175" s="95" t="s">
        <v>352</v>
      </c>
      <c r="E175" s="76" t="s">
        <v>54</v>
      </c>
      <c r="F175" s="82">
        <v>39.69</v>
      </c>
      <c r="G175" s="83">
        <v>35.049999999999997</v>
      </c>
      <c r="H175" s="79">
        <v>0.24</v>
      </c>
      <c r="I175" s="80">
        <f t="shared" si="44"/>
        <v>43.461999999999996</v>
      </c>
      <c r="J175" s="149">
        <f t="shared" si="45"/>
        <v>0</v>
      </c>
      <c r="K175" s="150">
        <f t="shared" si="46"/>
        <v>43.461999999999996</v>
      </c>
      <c r="L175" s="150">
        <f t="shared" si="47"/>
        <v>1725.0067799999997</v>
      </c>
      <c r="M175" s="150"/>
      <c r="N175" s="152"/>
    </row>
    <row r="176" spans="1:14" ht="45" x14ac:dyDescent="0.2">
      <c r="A176" s="92" t="s">
        <v>540</v>
      </c>
      <c r="B176" s="93" t="s">
        <v>353</v>
      </c>
      <c r="C176" s="94" t="s">
        <v>71</v>
      </c>
      <c r="D176" s="95" t="s">
        <v>354</v>
      </c>
      <c r="E176" s="76" t="s">
        <v>54</v>
      </c>
      <c r="F176" s="82">
        <v>56.81</v>
      </c>
      <c r="G176" s="83">
        <v>143.63</v>
      </c>
      <c r="H176" s="79">
        <v>0.24</v>
      </c>
      <c r="I176" s="80">
        <f t="shared" si="44"/>
        <v>178.10120000000001</v>
      </c>
      <c r="J176" s="149">
        <f t="shared" si="45"/>
        <v>0</v>
      </c>
      <c r="K176" s="150">
        <f t="shared" si="46"/>
        <v>178.10120000000001</v>
      </c>
      <c r="L176" s="150">
        <f t="shared" si="47"/>
        <v>10117.929172</v>
      </c>
      <c r="M176" s="150"/>
      <c r="N176" s="152"/>
    </row>
    <row r="177" spans="1:14" x14ac:dyDescent="0.2">
      <c r="A177" s="84">
        <v>13</v>
      </c>
      <c r="B177" s="96"/>
      <c r="C177" s="97"/>
      <c r="D177" s="98" t="s">
        <v>355</v>
      </c>
      <c r="E177" s="99"/>
      <c r="F177" s="88"/>
      <c r="G177" s="89"/>
      <c r="H177" s="101"/>
      <c r="I177" s="102"/>
      <c r="J177" s="157"/>
      <c r="K177" s="158"/>
      <c r="L177" s="158"/>
      <c r="M177" s="168">
        <f>SUM(L178:L188)</f>
        <v>31790.905108000003</v>
      </c>
      <c r="N177" s="159">
        <f>M177</f>
        <v>31790.905108000003</v>
      </c>
    </row>
    <row r="178" spans="1:14" ht="112.5" x14ac:dyDescent="0.2">
      <c r="A178" s="92" t="s">
        <v>541</v>
      </c>
      <c r="B178" s="93" t="s">
        <v>356</v>
      </c>
      <c r="C178" s="94" t="s">
        <v>71</v>
      </c>
      <c r="D178" s="95" t="s">
        <v>357</v>
      </c>
      <c r="E178" s="76" t="s">
        <v>54</v>
      </c>
      <c r="F178" s="82">
        <v>1.46</v>
      </c>
      <c r="G178" s="83">
        <v>71.709999999999994</v>
      </c>
      <c r="H178" s="79">
        <v>0.24</v>
      </c>
      <c r="I178" s="80">
        <f t="shared" ref="I178:I188" si="48">G178*(1+H178)</f>
        <v>88.920399999999987</v>
      </c>
      <c r="J178" s="149">
        <f t="shared" ref="J178:J188" si="49">$J$209</f>
        <v>0</v>
      </c>
      <c r="K178" s="150">
        <f t="shared" ref="K178:K188" si="50">I178*(1-J178)</f>
        <v>88.920399999999987</v>
      </c>
      <c r="L178" s="150">
        <f t="shared" ref="L178:L188" si="51">F178*K178</f>
        <v>129.82378399999999</v>
      </c>
      <c r="M178" s="150"/>
      <c r="N178" s="152"/>
    </row>
    <row r="179" spans="1:14" ht="22.5" x14ac:dyDescent="0.2">
      <c r="A179" s="92" t="s">
        <v>542</v>
      </c>
      <c r="B179" s="93" t="s">
        <v>358</v>
      </c>
      <c r="C179" s="94" t="s">
        <v>52</v>
      </c>
      <c r="D179" s="95" t="s">
        <v>359</v>
      </c>
      <c r="E179" s="76" t="s">
        <v>87</v>
      </c>
      <c r="F179" s="82">
        <v>45.8</v>
      </c>
      <c r="G179" s="83">
        <v>67.58</v>
      </c>
      <c r="H179" s="79">
        <v>0.24</v>
      </c>
      <c r="I179" s="80">
        <f t="shared" si="48"/>
        <v>83.799199999999999</v>
      </c>
      <c r="J179" s="149">
        <f t="shared" si="49"/>
        <v>0</v>
      </c>
      <c r="K179" s="150">
        <f t="shared" si="50"/>
        <v>83.799199999999999</v>
      </c>
      <c r="L179" s="150">
        <f t="shared" si="51"/>
        <v>3838.0033599999997</v>
      </c>
      <c r="M179" s="150"/>
      <c r="N179" s="152"/>
    </row>
    <row r="180" spans="1:14" ht="168.75" x14ac:dyDescent="0.2">
      <c r="A180" s="92" t="s">
        <v>543</v>
      </c>
      <c r="B180" s="93" t="s">
        <v>360</v>
      </c>
      <c r="C180" s="94" t="s">
        <v>52</v>
      </c>
      <c r="D180" s="95" t="s">
        <v>361</v>
      </c>
      <c r="E180" s="76" t="s">
        <v>54</v>
      </c>
      <c r="F180" s="82">
        <v>7.3</v>
      </c>
      <c r="G180" s="83">
        <v>66.62</v>
      </c>
      <c r="H180" s="79">
        <v>0.24</v>
      </c>
      <c r="I180" s="80">
        <f t="shared" si="48"/>
        <v>82.608800000000002</v>
      </c>
      <c r="J180" s="149">
        <f t="shared" si="49"/>
        <v>0</v>
      </c>
      <c r="K180" s="150">
        <f t="shared" si="50"/>
        <v>82.608800000000002</v>
      </c>
      <c r="L180" s="150">
        <f t="shared" si="51"/>
        <v>603.04423999999995</v>
      </c>
      <c r="M180" s="150"/>
      <c r="N180" s="152"/>
    </row>
    <row r="181" spans="1:14" ht="45" x14ac:dyDescent="0.2">
      <c r="A181" s="92" t="s">
        <v>544</v>
      </c>
      <c r="B181" s="93" t="s">
        <v>362</v>
      </c>
      <c r="C181" s="94" t="s">
        <v>71</v>
      </c>
      <c r="D181" s="95" t="s">
        <v>363</v>
      </c>
      <c r="E181" s="76" t="s">
        <v>54</v>
      </c>
      <c r="F181" s="82">
        <v>104</v>
      </c>
      <c r="G181" s="83">
        <v>31.47</v>
      </c>
      <c r="H181" s="79">
        <v>0.24</v>
      </c>
      <c r="I181" s="80">
        <f t="shared" si="48"/>
        <v>39.022799999999997</v>
      </c>
      <c r="J181" s="149">
        <f t="shared" si="49"/>
        <v>0</v>
      </c>
      <c r="K181" s="150">
        <f t="shared" si="50"/>
        <v>39.022799999999997</v>
      </c>
      <c r="L181" s="150">
        <f t="shared" si="51"/>
        <v>4058.3711999999996</v>
      </c>
      <c r="M181" s="150"/>
      <c r="N181" s="152"/>
    </row>
    <row r="182" spans="1:14" ht="56.25" x14ac:dyDescent="0.2">
      <c r="A182" s="92" t="s">
        <v>545</v>
      </c>
      <c r="B182" s="93" t="s">
        <v>364</v>
      </c>
      <c r="C182" s="94" t="s">
        <v>71</v>
      </c>
      <c r="D182" s="95" t="s">
        <v>365</v>
      </c>
      <c r="E182" s="76" t="s">
        <v>54</v>
      </c>
      <c r="F182" s="82">
        <v>2.5499999999999998</v>
      </c>
      <c r="G182" s="83">
        <v>172.31</v>
      </c>
      <c r="H182" s="79">
        <v>0.24</v>
      </c>
      <c r="I182" s="80">
        <f t="shared" si="48"/>
        <v>213.6644</v>
      </c>
      <c r="J182" s="149">
        <f t="shared" si="49"/>
        <v>0</v>
      </c>
      <c r="K182" s="150">
        <f t="shared" si="50"/>
        <v>213.6644</v>
      </c>
      <c r="L182" s="150">
        <f t="shared" si="51"/>
        <v>544.84421999999995</v>
      </c>
      <c r="M182" s="150"/>
      <c r="N182" s="152"/>
    </row>
    <row r="183" spans="1:14" ht="67.5" x14ac:dyDescent="0.2">
      <c r="A183" s="92" t="s">
        <v>546</v>
      </c>
      <c r="B183" s="93" t="s">
        <v>366</v>
      </c>
      <c r="C183" s="94" t="s">
        <v>71</v>
      </c>
      <c r="D183" s="95" t="s">
        <v>367</v>
      </c>
      <c r="E183" s="76" t="s">
        <v>54</v>
      </c>
      <c r="F183" s="82">
        <v>17.649999999999999</v>
      </c>
      <c r="G183" s="83">
        <v>154.5</v>
      </c>
      <c r="H183" s="79">
        <v>0.24</v>
      </c>
      <c r="I183" s="80">
        <f t="shared" si="48"/>
        <v>191.58</v>
      </c>
      <c r="J183" s="149">
        <f t="shared" si="49"/>
        <v>0</v>
      </c>
      <c r="K183" s="150">
        <f t="shared" si="50"/>
        <v>191.58</v>
      </c>
      <c r="L183" s="150">
        <f t="shared" si="51"/>
        <v>3381.3870000000002</v>
      </c>
      <c r="M183" s="150"/>
      <c r="N183" s="152"/>
    </row>
    <row r="184" spans="1:14" ht="67.5" x14ac:dyDescent="0.2">
      <c r="A184" s="92" t="s">
        <v>547</v>
      </c>
      <c r="B184" s="93" t="s">
        <v>353</v>
      </c>
      <c r="C184" s="94" t="s">
        <v>71</v>
      </c>
      <c r="D184" s="95" t="s">
        <v>368</v>
      </c>
      <c r="E184" s="76" t="s">
        <v>54</v>
      </c>
      <c r="F184" s="82">
        <v>81.02</v>
      </c>
      <c r="G184" s="83">
        <v>143.63</v>
      </c>
      <c r="H184" s="79">
        <v>0.24</v>
      </c>
      <c r="I184" s="80">
        <f t="shared" si="48"/>
        <v>178.10120000000001</v>
      </c>
      <c r="J184" s="149">
        <f t="shared" si="49"/>
        <v>0</v>
      </c>
      <c r="K184" s="150">
        <f t="shared" si="50"/>
        <v>178.10120000000001</v>
      </c>
      <c r="L184" s="150">
        <f t="shared" si="51"/>
        <v>14429.759223999999</v>
      </c>
      <c r="M184" s="150"/>
      <c r="N184" s="152"/>
    </row>
    <row r="185" spans="1:14" ht="56.25" x14ac:dyDescent="0.2">
      <c r="A185" s="92" t="s">
        <v>548</v>
      </c>
      <c r="B185" s="93" t="s">
        <v>369</v>
      </c>
      <c r="C185" s="94" t="s">
        <v>52</v>
      </c>
      <c r="D185" s="95" t="s">
        <v>370</v>
      </c>
      <c r="E185" s="76" t="s">
        <v>54</v>
      </c>
      <c r="F185" s="82">
        <v>2.25</v>
      </c>
      <c r="G185" s="83">
        <v>209.77</v>
      </c>
      <c r="H185" s="79">
        <v>0.24</v>
      </c>
      <c r="I185" s="80">
        <f t="shared" si="48"/>
        <v>260.1148</v>
      </c>
      <c r="J185" s="149">
        <f t="shared" si="49"/>
        <v>0</v>
      </c>
      <c r="K185" s="150">
        <f t="shared" si="50"/>
        <v>260.1148</v>
      </c>
      <c r="L185" s="150">
        <f t="shared" si="51"/>
        <v>585.25829999999996</v>
      </c>
      <c r="M185" s="150"/>
      <c r="N185" s="152"/>
    </row>
    <row r="186" spans="1:14" ht="56.25" x14ac:dyDescent="0.2">
      <c r="A186" s="92" t="s">
        <v>549</v>
      </c>
      <c r="B186" s="93" t="s">
        <v>369</v>
      </c>
      <c r="C186" s="94" t="s">
        <v>52</v>
      </c>
      <c r="D186" s="95" t="s">
        <v>371</v>
      </c>
      <c r="E186" s="76" t="s">
        <v>54</v>
      </c>
      <c r="F186" s="82">
        <v>5.05</v>
      </c>
      <c r="G186" s="83">
        <v>209.77</v>
      </c>
      <c r="H186" s="79">
        <v>0.24</v>
      </c>
      <c r="I186" s="80">
        <f t="shared" si="48"/>
        <v>260.1148</v>
      </c>
      <c r="J186" s="149">
        <f t="shared" si="49"/>
        <v>0</v>
      </c>
      <c r="K186" s="150">
        <f t="shared" si="50"/>
        <v>260.1148</v>
      </c>
      <c r="L186" s="150">
        <f t="shared" si="51"/>
        <v>1313.5797399999999</v>
      </c>
      <c r="M186" s="150"/>
      <c r="N186" s="152"/>
    </row>
    <row r="187" spans="1:14" x14ac:dyDescent="0.2">
      <c r="A187" s="92" t="s">
        <v>550</v>
      </c>
      <c r="B187" s="93" t="s">
        <v>372</v>
      </c>
      <c r="C187" s="94" t="s">
        <v>71</v>
      </c>
      <c r="D187" s="95" t="s">
        <v>373</v>
      </c>
      <c r="E187" s="76" t="s">
        <v>87</v>
      </c>
      <c r="F187" s="82">
        <v>42.3</v>
      </c>
      <c r="G187" s="83">
        <v>50.83</v>
      </c>
      <c r="H187" s="79">
        <v>0.24</v>
      </c>
      <c r="I187" s="80">
        <f t="shared" si="48"/>
        <v>63.029199999999996</v>
      </c>
      <c r="J187" s="149">
        <f t="shared" si="49"/>
        <v>0</v>
      </c>
      <c r="K187" s="150">
        <f t="shared" si="50"/>
        <v>63.029199999999996</v>
      </c>
      <c r="L187" s="150">
        <f t="shared" si="51"/>
        <v>2666.1351599999998</v>
      </c>
      <c r="M187" s="150"/>
      <c r="N187" s="152"/>
    </row>
    <row r="188" spans="1:14" ht="33.75" x14ac:dyDescent="0.2">
      <c r="A188" s="92" t="s">
        <v>551</v>
      </c>
      <c r="B188" s="117" t="s">
        <v>374</v>
      </c>
      <c r="C188" s="118" t="s">
        <v>71</v>
      </c>
      <c r="D188" s="119" t="s">
        <v>375</v>
      </c>
      <c r="E188" s="76" t="s">
        <v>87</v>
      </c>
      <c r="F188" s="120">
        <v>1.8</v>
      </c>
      <c r="G188" s="83">
        <v>107.84</v>
      </c>
      <c r="H188" s="79">
        <v>0.24</v>
      </c>
      <c r="I188" s="80">
        <f t="shared" si="48"/>
        <v>133.7216</v>
      </c>
      <c r="J188" s="149">
        <f t="shared" si="49"/>
        <v>0</v>
      </c>
      <c r="K188" s="150">
        <f t="shared" si="50"/>
        <v>133.7216</v>
      </c>
      <c r="L188" s="150">
        <f t="shared" si="51"/>
        <v>240.69888</v>
      </c>
      <c r="M188" s="169"/>
      <c r="N188" s="152"/>
    </row>
    <row r="189" spans="1:14" x14ac:dyDescent="0.2">
      <c r="A189" s="84">
        <v>14</v>
      </c>
      <c r="B189" s="96"/>
      <c r="C189" s="97"/>
      <c r="D189" s="98" t="s">
        <v>376</v>
      </c>
      <c r="E189" s="99"/>
      <c r="F189" s="121"/>
      <c r="G189" s="89"/>
      <c r="H189" s="90"/>
      <c r="I189" s="91"/>
      <c r="J189" s="154"/>
      <c r="K189" s="155"/>
      <c r="L189" s="155"/>
      <c r="M189" s="166">
        <f>SUM(L190:L193)</f>
        <v>4424.3703440000008</v>
      </c>
      <c r="N189" s="167">
        <f>M189</f>
        <v>4424.3703440000008</v>
      </c>
    </row>
    <row r="190" spans="1:14" ht="22.5" x14ac:dyDescent="0.2">
      <c r="A190" s="92" t="s">
        <v>552</v>
      </c>
      <c r="B190" s="93" t="s">
        <v>377</v>
      </c>
      <c r="C190" s="94" t="s">
        <v>71</v>
      </c>
      <c r="D190" s="95" t="s">
        <v>378</v>
      </c>
      <c r="E190" s="76" t="s">
        <v>54</v>
      </c>
      <c r="F190" s="120">
        <v>6</v>
      </c>
      <c r="G190" s="83">
        <v>12.19</v>
      </c>
      <c r="H190" s="79">
        <v>0.24</v>
      </c>
      <c r="I190" s="80">
        <f t="shared" ref="I190:I193" si="52">G190*(1+H190)</f>
        <v>15.115599999999999</v>
      </c>
      <c r="J190" s="149">
        <f t="shared" ref="J190:J193" si="53">$J$209</f>
        <v>0</v>
      </c>
      <c r="K190" s="150">
        <f t="shared" ref="K190:K193" si="54">I190*(1-J190)</f>
        <v>15.115599999999999</v>
      </c>
      <c r="L190" s="150">
        <f t="shared" ref="L190:L193" si="55">F190*K190</f>
        <v>90.693599999999989</v>
      </c>
      <c r="M190" s="150"/>
      <c r="N190" s="152"/>
    </row>
    <row r="191" spans="1:14" ht="33.75" x14ac:dyDescent="0.2">
      <c r="A191" s="92" t="s">
        <v>553</v>
      </c>
      <c r="B191" s="117" t="s">
        <v>379</v>
      </c>
      <c r="C191" s="118" t="s">
        <v>71</v>
      </c>
      <c r="D191" s="119" t="s">
        <v>380</v>
      </c>
      <c r="E191" s="76" t="s">
        <v>54</v>
      </c>
      <c r="F191" s="82">
        <v>63.05</v>
      </c>
      <c r="G191" s="122">
        <v>2.99</v>
      </c>
      <c r="H191" s="79">
        <v>0.24</v>
      </c>
      <c r="I191" s="80">
        <f t="shared" si="52"/>
        <v>3.7076000000000002</v>
      </c>
      <c r="J191" s="149">
        <f t="shared" si="53"/>
        <v>0</v>
      </c>
      <c r="K191" s="150">
        <f t="shared" si="54"/>
        <v>3.7076000000000002</v>
      </c>
      <c r="L191" s="150">
        <f t="shared" si="55"/>
        <v>233.76418000000001</v>
      </c>
      <c r="M191" s="150"/>
      <c r="N191" s="152"/>
    </row>
    <row r="192" spans="1:14" ht="45" x14ac:dyDescent="0.2">
      <c r="A192" s="92" t="s">
        <v>554</v>
      </c>
      <c r="B192" s="93" t="s">
        <v>381</v>
      </c>
      <c r="C192" s="94" t="s">
        <v>71</v>
      </c>
      <c r="D192" s="95" t="s">
        <v>382</v>
      </c>
      <c r="E192" s="76" t="s">
        <v>54</v>
      </c>
      <c r="F192" s="82">
        <v>104</v>
      </c>
      <c r="G192" s="122">
        <v>17.600000000000001</v>
      </c>
      <c r="H192" s="79">
        <v>0.24</v>
      </c>
      <c r="I192" s="80">
        <f t="shared" si="52"/>
        <v>21.824000000000002</v>
      </c>
      <c r="J192" s="149">
        <f t="shared" si="53"/>
        <v>0</v>
      </c>
      <c r="K192" s="150">
        <f t="shared" si="54"/>
        <v>21.824000000000002</v>
      </c>
      <c r="L192" s="150">
        <f t="shared" si="55"/>
        <v>2269.6960000000004</v>
      </c>
      <c r="M192" s="150"/>
      <c r="N192" s="152"/>
    </row>
    <row r="193" spans="1:15" ht="45" x14ac:dyDescent="0.2">
      <c r="A193" s="92" t="s">
        <v>555</v>
      </c>
      <c r="B193" s="45" t="s">
        <v>383</v>
      </c>
      <c r="C193" s="46" t="s">
        <v>71</v>
      </c>
      <c r="D193" s="95" t="s">
        <v>384</v>
      </c>
      <c r="E193" s="76" t="s">
        <v>54</v>
      </c>
      <c r="F193" s="123">
        <v>96.03</v>
      </c>
      <c r="G193" s="123">
        <v>15.37</v>
      </c>
      <c r="H193" s="79">
        <v>0.24</v>
      </c>
      <c r="I193" s="80">
        <f t="shared" si="52"/>
        <v>19.058799999999998</v>
      </c>
      <c r="J193" s="149">
        <f t="shared" si="53"/>
        <v>0</v>
      </c>
      <c r="K193" s="150">
        <f t="shared" si="54"/>
        <v>19.058799999999998</v>
      </c>
      <c r="L193" s="150">
        <f t="shared" si="55"/>
        <v>1830.2165639999998</v>
      </c>
      <c r="M193" s="150"/>
      <c r="N193" s="152"/>
    </row>
    <row r="194" spans="1:15" x14ac:dyDescent="0.2">
      <c r="A194" s="53">
        <v>15</v>
      </c>
      <c r="B194" s="54"/>
      <c r="C194" s="55"/>
      <c r="D194" s="56" t="s">
        <v>385</v>
      </c>
      <c r="E194" s="99"/>
      <c r="F194" s="88"/>
      <c r="G194" s="124"/>
      <c r="H194" s="101"/>
      <c r="I194" s="102"/>
      <c r="J194" s="157"/>
      <c r="K194" s="158"/>
      <c r="L194" s="158"/>
      <c r="M194" s="168">
        <f>SUM(L195)</f>
        <v>1478.4053759999999</v>
      </c>
      <c r="N194" s="170">
        <f>M194</f>
        <v>1478.4053759999999</v>
      </c>
      <c r="O194" s="131"/>
    </row>
    <row r="195" spans="1:15" ht="22.5" x14ac:dyDescent="0.2">
      <c r="A195" s="42" t="s">
        <v>556</v>
      </c>
      <c r="B195" s="43" t="s">
        <v>386</v>
      </c>
      <c r="C195" s="44" t="s">
        <v>71</v>
      </c>
      <c r="D195" s="18" t="s">
        <v>387</v>
      </c>
      <c r="E195" s="76" t="s">
        <v>54</v>
      </c>
      <c r="F195" s="82">
        <v>2.88</v>
      </c>
      <c r="G195" s="122">
        <v>413.98</v>
      </c>
      <c r="H195" s="79">
        <v>0.24</v>
      </c>
      <c r="I195" s="80">
        <f>G195*(1+H195)</f>
        <v>513.33519999999999</v>
      </c>
      <c r="J195" s="149">
        <f>$J$209</f>
        <v>0</v>
      </c>
      <c r="K195" s="150">
        <f>I195*(1-J195)</f>
        <v>513.33519999999999</v>
      </c>
      <c r="L195" s="150">
        <f>F195*K195</f>
        <v>1478.4053759999999</v>
      </c>
      <c r="M195" s="169"/>
      <c r="N195" s="152"/>
    </row>
    <row r="196" spans="1:15" x14ac:dyDescent="0.2">
      <c r="A196" s="53">
        <v>16</v>
      </c>
      <c r="B196" s="54"/>
      <c r="C196" s="55"/>
      <c r="D196" s="52" t="s">
        <v>388</v>
      </c>
      <c r="E196" s="75"/>
      <c r="F196" s="88"/>
      <c r="G196" s="124"/>
      <c r="H196" s="90"/>
      <c r="I196" s="91"/>
      <c r="J196" s="154"/>
      <c r="K196" s="155"/>
      <c r="L196" s="155"/>
      <c r="M196" s="171">
        <f>SUM(L197)</f>
        <v>9019.4624000000003</v>
      </c>
      <c r="N196" s="167">
        <f>M196</f>
        <v>9019.4624000000003</v>
      </c>
    </row>
    <row r="197" spans="1:15" ht="33.75" x14ac:dyDescent="0.2">
      <c r="A197" s="42" t="s">
        <v>557</v>
      </c>
      <c r="B197" s="43" t="s">
        <v>389</v>
      </c>
      <c r="C197" s="44" t="s">
        <v>71</v>
      </c>
      <c r="D197" s="18" t="s">
        <v>390</v>
      </c>
      <c r="E197" s="76" t="s">
        <v>54</v>
      </c>
      <c r="F197" s="82">
        <v>104</v>
      </c>
      <c r="G197" s="122">
        <v>69.94</v>
      </c>
      <c r="H197" s="79">
        <v>0.24</v>
      </c>
      <c r="I197" s="80">
        <f>G197*(1+H197)</f>
        <v>86.7256</v>
      </c>
      <c r="J197" s="149">
        <f>$J$209</f>
        <v>0</v>
      </c>
      <c r="K197" s="150">
        <f>I197*(1-J197)</f>
        <v>86.7256</v>
      </c>
      <c r="L197" s="150">
        <f>F197*K197</f>
        <v>9019.4624000000003</v>
      </c>
      <c r="M197" s="150"/>
      <c r="N197" s="152"/>
    </row>
    <row r="198" spans="1:15" x14ac:dyDescent="0.2">
      <c r="A198" s="53">
        <v>17</v>
      </c>
      <c r="B198" s="54"/>
      <c r="C198" s="55"/>
      <c r="D198" s="56" t="s">
        <v>18</v>
      </c>
      <c r="E198" s="99"/>
      <c r="F198" s="88"/>
      <c r="G198" s="124"/>
      <c r="H198" s="101"/>
      <c r="I198" s="102"/>
      <c r="J198" s="157"/>
      <c r="K198" s="158"/>
      <c r="L198" s="158"/>
      <c r="M198" s="168">
        <f>SUM(L199:L207)</f>
        <v>42362.392800000001</v>
      </c>
      <c r="N198" s="159">
        <f>M198</f>
        <v>42362.392800000001</v>
      </c>
    </row>
    <row r="199" spans="1:15" s="132" customFormat="1" ht="22.5" x14ac:dyDescent="0.2">
      <c r="A199" s="42" t="s">
        <v>558</v>
      </c>
      <c r="B199" s="43" t="s">
        <v>391</v>
      </c>
      <c r="C199" s="44" t="s">
        <v>71</v>
      </c>
      <c r="D199" s="18" t="s">
        <v>392</v>
      </c>
      <c r="E199" s="76" t="s">
        <v>54</v>
      </c>
      <c r="F199" s="82">
        <v>1</v>
      </c>
      <c r="G199" s="122">
        <v>2.27</v>
      </c>
      <c r="H199" s="79">
        <v>0.24</v>
      </c>
      <c r="I199" s="80">
        <f t="shared" ref="I199:I207" si="56">G199*(1+H199)</f>
        <v>2.8148</v>
      </c>
      <c r="J199" s="149">
        <f t="shared" ref="J199:J207" si="57">$J$209</f>
        <v>0</v>
      </c>
      <c r="K199" s="150">
        <f t="shared" ref="K199:K207" si="58">I199*(1-J199)</f>
        <v>2.8148</v>
      </c>
      <c r="L199" s="150">
        <f t="shared" ref="L199:L207" si="59">F199*K199</f>
        <v>2.8148</v>
      </c>
      <c r="M199" s="150"/>
      <c r="N199" s="152"/>
    </row>
    <row r="200" spans="1:15" ht="33.75" x14ac:dyDescent="0.2">
      <c r="A200" s="42" t="s">
        <v>559</v>
      </c>
      <c r="B200" s="43" t="s">
        <v>393</v>
      </c>
      <c r="C200" s="44" t="s">
        <v>71</v>
      </c>
      <c r="D200" s="18" t="s">
        <v>394</v>
      </c>
      <c r="E200" s="76" t="s">
        <v>54</v>
      </c>
      <c r="F200" s="82">
        <v>1</v>
      </c>
      <c r="G200" s="122">
        <v>0.93</v>
      </c>
      <c r="H200" s="79">
        <v>0.24</v>
      </c>
      <c r="I200" s="80">
        <f t="shared" si="56"/>
        <v>1.1532</v>
      </c>
      <c r="J200" s="149">
        <f t="shared" si="57"/>
        <v>0</v>
      </c>
      <c r="K200" s="150">
        <f t="shared" si="58"/>
        <v>1.1532</v>
      </c>
      <c r="L200" s="150">
        <f t="shared" si="59"/>
        <v>1.1532</v>
      </c>
      <c r="M200" s="169"/>
      <c r="N200" s="152"/>
    </row>
    <row r="201" spans="1:15" ht="22.5" x14ac:dyDescent="0.2">
      <c r="A201" s="42" t="s">
        <v>560</v>
      </c>
      <c r="B201" s="43" t="s">
        <v>395</v>
      </c>
      <c r="C201" s="44" t="s">
        <v>71</v>
      </c>
      <c r="D201" s="18" t="s">
        <v>396</v>
      </c>
      <c r="E201" s="76" t="s">
        <v>54</v>
      </c>
      <c r="F201" s="82">
        <v>1</v>
      </c>
      <c r="G201" s="122">
        <v>1.1000000000000001</v>
      </c>
      <c r="H201" s="79">
        <v>0.24</v>
      </c>
      <c r="I201" s="80">
        <f t="shared" si="56"/>
        <v>1.3640000000000001</v>
      </c>
      <c r="J201" s="149">
        <f t="shared" si="57"/>
        <v>0</v>
      </c>
      <c r="K201" s="150">
        <f t="shared" si="58"/>
        <v>1.3640000000000001</v>
      </c>
      <c r="L201" s="150">
        <f t="shared" si="59"/>
        <v>1.3640000000000001</v>
      </c>
      <c r="M201" s="169"/>
      <c r="N201" s="152"/>
    </row>
    <row r="202" spans="1:15" ht="22.5" x14ac:dyDescent="0.2">
      <c r="A202" s="42" t="s">
        <v>561</v>
      </c>
      <c r="B202" s="43" t="s">
        <v>397</v>
      </c>
      <c r="C202" s="44" t="s">
        <v>52</v>
      </c>
      <c r="D202" s="18" t="s">
        <v>398</v>
      </c>
      <c r="E202" s="76" t="s">
        <v>58</v>
      </c>
      <c r="F202" s="82">
        <v>1</v>
      </c>
      <c r="G202" s="122">
        <v>30.21</v>
      </c>
      <c r="H202" s="79">
        <v>0.24</v>
      </c>
      <c r="I202" s="80">
        <f t="shared" si="56"/>
        <v>37.4604</v>
      </c>
      <c r="J202" s="149">
        <f t="shared" si="57"/>
        <v>0</v>
      </c>
      <c r="K202" s="150">
        <f t="shared" si="58"/>
        <v>37.4604</v>
      </c>
      <c r="L202" s="150">
        <f t="shared" si="59"/>
        <v>37.4604</v>
      </c>
      <c r="M202" s="169"/>
      <c r="N202" s="152"/>
    </row>
    <row r="203" spans="1:15" x14ac:dyDescent="0.2">
      <c r="A203" s="42" t="s">
        <v>562</v>
      </c>
      <c r="B203" s="43" t="s">
        <v>399</v>
      </c>
      <c r="C203" s="44" t="s">
        <v>71</v>
      </c>
      <c r="D203" s="50" t="s">
        <v>400</v>
      </c>
      <c r="E203" s="125" t="s">
        <v>54</v>
      </c>
      <c r="F203" s="82">
        <v>1</v>
      </c>
      <c r="G203" s="122">
        <v>17.010000000000002</v>
      </c>
      <c r="H203" s="79">
        <v>0.24</v>
      </c>
      <c r="I203" s="80">
        <f t="shared" si="56"/>
        <v>21.092400000000001</v>
      </c>
      <c r="J203" s="149">
        <f t="shared" si="57"/>
        <v>0</v>
      </c>
      <c r="K203" s="150">
        <f t="shared" si="58"/>
        <v>21.092400000000001</v>
      </c>
      <c r="L203" s="150">
        <f t="shared" si="59"/>
        <v>21.092400000000001</v>
      </c>
      <c r="M203" s="172"/>
      <c r="N203" s="152"/>
    </row>
    <row r="204" spans="1:15" ht="33.75" x14ac:dyDescent="0.2">
      <c r="A204" s="42" t="s">
        <v>563</v>
      </c>
      <c r="B204" s="43" t="s">
        <v>401</v>
      </c>
      <c r="C204" s="44" t="s">
        <v>61</v>
      </c>
      <c r="D204" s="18" t="s">
        <v>402</v>
      </c>
      <c r="E204" s="76" t="s">
        <v>58</v>
      </c>
      <c r="F204" s="82">
        <v>2</v>
      </c>
      <c r="G204" s="122">
        <v>6200.43</v>
      </c>
      <c r="H204" s="79">
        <v>0.24</v>
      </c>
      <c r="I204" s="80">
        <f t="shared" si="56"/>
        <v>7688.5331999999999</v>
      </c>
      <c r="J204" s="149">
        <f t="shared" si="57"/>
        <v>0</v>
      </c>
      <c r="K204" s="150">
        <f t="shared" si="58"/>
        <v>7688.5331999999999</v>
      </c>
      <c r="L204" s="150">
        <f t="shared" si="59"/>
        <v>15377.0664</v>
      </c>
      <c r="M204" s="169"/>
      <c r="N204" s="152"/>
    </row>
    <row r="205" spans="1:15" ht="45" x14ac:dyDescent="0.2">
      <c r="A205" s="42" t="s">
        <v>564</v>
      </c>
      <c r="B205" s="43" t="s">
        <v>403</v>
      </c>
      <c r="C205" s="44" t="s">
        <v>61</v>
      </c>
      <c r="D205" s="18" t="s">
        <v>404</v>
      </c>
      <c r="E205" s="76" t="s">
        <v>58</v>
      </c>
      <c r="F205" s="82">
        <v>1</v>
      </c>
      <c r="G205" s="122">
        <v>7050.84</v>
      </c>
      <c r="H205" s="79">
        <v>0.24</v>
      </c>
      <c r="I205" s="80">
        <f t="shared" si="56"/>
        <v>8743.0416000000005</v>
      </c>
      <c r="J205" s="149">
        <f t="shared" si="57"/>
        <v>0</v>
      </c>
      <c r="K205" s="150">
        <f t="shared" si="58"/>
        <v>8743.0416000000005</v>
      </c>
      <c r="L205" s="150">
        <f t="shared" si="59"/>
        <v>8743.0416000000005</v>
      </c>
      <c r="M205" s="169"/>
      <c r="N205" s="152"/>
    </row>
    <row r="206" spans="1:15" ht="33.75" x14ac:dyDescent="0.2">
      <c r="A206" s="42" t="s">
        <v>565</v>
      </c>
      <c r="B206" s="43" t="s">
        <v>405</v>
      </c>
      <c r="C206" s="44" t="s">
        <v>61</v>
      </c>
      <c r="D206" s="18" t="s">
        <v>406</v>
      </c>
      <c r="E206" s="76" t="s">
        <v>58</v>
      </c>
      <c r="F206" s="82">
        <v>1</v>
      </c>
      <c r="G206" s="122">
        <v>14500</v>
      </c>
      <c r="H206" s="79">
        <v>0.24</v>
      </c>
      <c r="I206" s="80">
        <f t="shared" si="56"/>
        <v>17980</v>
      </c>
      <c r="J206" s="149">
        <f t="shared" si="57"/>
        <v>0</v>
      </c>
      <c r="K206" s="150">
        <f t="shared" si="58"/>
        <v>17980</v>
      </c>
      <c r="L206" s="150">
        <f t="shared" si="59"/>
        <v>17980</v>
      </c>
      <c r="M206" s="169"/>
      <c r="N206" s="152"/>
    </row>
    <row r="207" spans="1:15" ht="22.5" x14ac:dyDescent="0.2">
      <c r="A207" s="42" t="s">
        <v>566</v>
      </c>
      <c r="B207" s="43" t="s">
        <v>407</v>
      </c>
      <c r="C207" s="44" t="s">
        <v>61</v>
      </c>
      <c r="D207" s="18" t="s">
        <v>408</v>
      </c>
      <c r="E207" s="76" t="s">
        <v>58</v>
      </c>
      <c r="F207" s="82">
        <v>1</v>
      </c>
      <c r="G207" s="122">
        <v>160</v>
      </c>
      <c r="H207" s="79">
        <v>0.24</v>
      </c>
      <c r="I207" s="80">
        <f t="shared" si="56"/>
        <v>198.4</v>
      </c>
      <c r="J207" s="149">
        <f t="shared" si="57"/>
        <v>0</v>
      </c>
      <c r="K207" s="150">
        <f t="shared" si="58"/>
        <v>198.4</v>
      </c>
      <c r="L207" s="150">
        <f t="shared" si="59"/>
        <v>198.4</v>
      </c>
      <c r="M207" s="169"/>
      <c r="N207" s="152"/>
    </row>
    <row r="208" spans="1:15" ht="6.95" customHeight="1" x14ac:dyDescent="0.2">
      <c r="A208" s="59"/>
      <c r="B208" s="60"/>
      <c r="C208" s="61"/>
      <c r="D208" s="62"/>
      <c r="E208" s="63"/>
      <c r="F208" s="67"/>
      <c r="G208" s="66"/>
      <c r="H208" s="64"/>
      <c r="I208" s="65"/>
      <c r="J208" s="127"/>
      <c r="K208" s="128"/>
      <c r="L208" s="128"/>
      <c r="M208" s="130"/>
      <c r="N208" s="129"/>
    </row>
    <row r="209" spans="1:14" x14ac:dyDescent="0.2">
      <c r="A209" s="201" t="s">
        <v>28</v>
      </c>
      <c r="B209" s="202"/>
      <c r="C209" s="202"/>
      <c r="D209" s="202"/>
      <c r="E209" s="202"/>
      <c r="F209" s="202"/>
      <c r="G209" s="202"/>
      <c r="H209" s="202"/>
      <c r="I209" s="202"/>
      <c r="J209" s="133">
        <v>0</v>
      </c>
      <c r="K209" s="134"/>
      <c r="L209" s="134"/>
      <c r="M209" s="135"/>
      <c r="N209" s="135">
        <f>SUM(N11:N208)</f>
        <v>375919.36781999993</v>
      </c>
    </row>
    <row r="210" spans="1:14" ht="35.25" customHeight="1" x14ac:dyDescent="0.2">
      <c r="A210" s="195" t="s">
        <v>5</v>
      </c>
      <c r="B210" s="195"/>
      <c r="C210" s="195"/>
      <c r="D210" s="195"/>
      <c r="E210" s="195"/>
      <c r="F210" s="195"/>
      <c r="G210" s="194" t="s">
        <v>580</v>
      </c>
      <c r="H210" s="194"/>
      <c r="I210" s="194"/>
      <c r="J210" s="194"/>
      <c r="K210" s="194"/>
      <c r="L210" s="194"/>
      <c r="M210" s="194"/>
      <c r="N210" s="194"/>
    </row>
    <row r="211" spans="1:14" ht="40.5" customHeight="1" x14ac:dyDescent="0.2">
      <c r="A211" s="194" t="s">
        <v>4</v>
      </c>
      <c r="B211" s="194"/>
      <c r="C211" s="194"/>
      <c r="D211" s="194"/>
      <c r="E211" s="194" t="s">
        <v>581</v>
      </c>
      <c r="F211" s="194"/>
      <c r="G211" s="194"/>
      <c r="H211" s="194"/>
      <c r="I211" s="194"/>
      <c r="J211" s="194"/>
      <c r="K211" s="194"/>
      <c r="L211" s="194"/>
      <c r="M211" s="194"/>
      <c r="N211" s="194"/>
    </row>
    <row r="212" spans="1:14" x14ac:dyDescent="0.2">
      <c r="A212" s="197" t="s">
        <v>6</v>
      </c>
      <c r="B212" s="196" t="s">
        <v>588</v>
      </c>
      <c r="C212" s="196"/>
      <c r="D212" s="196"/>
      <c r="E212" s="196"/>
      <c r="F212" s="196"/>
      <c r="G212" s="196"/>
      <c r="H212" s="196"/>
      <c r="I212" s="196"/>
      <c r="J212" s="196"/>
      <c r="K212" s="196"/>
      <c r="L212" s="196"/>
      <c r="M212" s="196"/>
      <c r="N212" s="196"/>
    </row>
    <row r="213" spans="1:14" ht="26.25" customHeight="1" x14ac:dyDescent="0.2">
      <c r="A213" s="198"/>
      <c r="B213" s="203" t="s">
        <v>589</v>
      </c>
      <c r="C213" s="204"/>
      <c r="D213" s="204"/>
      <c r="E213" s="204"/>
      <c r="F213" s="204"/>
      <c r="G213" s="204"/>
      <c r="H213" s="204"/>
      <c r="I213" s="204"/>
      <c r="J213" s="204"/>
      <c r="K213" s="204"/>
      <c r="L213" s="204"/>
      <c r="M213" s="204"/>
      <c r="N213" s="204"/>
    </row>
    <row r="214" spans="1:14" ht="18.75" customHeight="1" x14ac:dyDescent="0.2">
      <c r="A214" s="198"/>
      <c r="B214" s="192" t="s">
        <v>584</v>
      </c>
      <c r="C214" s="192"/>
      <c r="D214" s="192"/>
      <c r="E214" s="192"/>
      <c r="F214" s="192"/>
      <c r="G214" s="192"/>
      <c r="H214" s="192"/>
      <c r="I214" s="192"/>
      <c r="J214" s="192"/>
      <c r="K214" s="192"/>
      <c r="L214" s="192"/>
      <c r="M214" s="192"/>
      <c r="N214" s="192"/>
    </row>
    <row r="215" spans="1:14" ht="21" customHeight="1" x14ac:dyDescent="0.2">
      <c r="A215" s="198"/>
      <c r="B215" s="193" t="s">
        <v>585</v>
      </c>
      <c r="C215" s="193"/>
      <c r="D215" s="193"/>
      <c r="E215" s="193"/>
      <c r="F215" s="193"/>
      <c r="G215" s="193"/>
      <c r="H215" s="193"/>
      <c r="I215" s="193"/>
      <c r="J215" s="193"/>
      <c r="K215" s="193"/>
      <c r="L215" s="193"/>
      <c r="M215" s="193"/>
      <c r="N215" s="193"/>
    </row>
    <row r="216" spans="1:14" x14ac:dyDescent="0.2">
      <c r="A216" s="198"/>
      <c r="B216" s="193" t="s">
        <v>586</v>
      </c>
      <c r="C216" s="193"/>
      <c r="D216" s="193"/>
      <c r="E216" s="193"/>
      <c r="F216" s="193"/>
      <c r="G216" s="193"/>
      <c r="H216" s="193"/>
      <c r="I216" s="193"/>
      <c r="J216" s="193"/>
      <c r="K216" s="193"/>
      <c r="L216" s="193"/>
      <c r="M216" s="193"/>
      <c r="N216" s="193"/>
    </row>
    <row r="217" spans="1:14" ht="18" customHeight="1" x14ac:dyDescent="0.2">
      <c r="A217" s="198"/>
      <c r="B217" s="193" t="s">
        <v>587</v>
      </c>
      <c r="C217" s="193"/>
      <c r="D217" s="193"/>
      <c r="E217" s="193"/>
      <c r="F217" s="193"/>
      <c r="G217" s="193"/>
      <c r="H217" s="193"/>
      <c r="I217" s="193"/>
      <c r="J217" s="193"/>
      <c r="K217" s="193"/>
      <c r="L217" s="193"/>
      <c r="M217" s="193"/>
      <c r="N217" s="193"/>
    </row>
    <row r="218" spans="1:14" ht="42.75" customHeight="1" x14ac:dyDescent="0.2">
      <c r="A218" s="198"/>
      <c r="B218" s="199" t="s">
        <v>20</v>
      </c>
      <c r="C218" s="199"/>
      <c r="D218" s="199"/>
      <c r="E218" s="199"/>
      <c r="F218" s="199"/>
      <c r="G218" s="199"/>
      <c r="H218" s="199"/>
      <c r="I218" s="199"/>
      <c r="J218" s="199"/>
      <c r="K218" s="199"/>
      <c r="L218" s="199"/>
      <c r="M218" s="199"/>
      <c r="N218" s="199"/>
    </row>
    <row r="372" spans="15:15" ht="15" customHeight="1" x14ac:dyDescent="0.2">
      <c r="O372" s="145"/>
    </row>
    <row r="373" spans="15:15" ht="33.75" customHeight="1" x14ac:dyDescent="0.2"/>
    <row r="374" spans="15:15" ht="31.5" customHeight="1" x14ac:dyDescent="0.2"/>
    <row r="375" spans="15:15" ht="24.75" customHeight="1" x14ac:dyDescent="0.2"/>
    <row r="380" spans="15:15" ht="26.25" customHeight="1" x14ac:dyDescent="0.2"/>
  </sheetData>
  <sheetProtection algorithmName="SHA-512" hashValue="+AEU9sFba4cIGbeRfcH1zSFwv00rDXj+x3gqLto0lJ2FARyL4HjWMSclTmEAHMisZXu9k4s664wAajQQ1DbsDA==" saltValue="HLoVrF7eYnB/mGYymJFAJw==" spinCount="100000" sheet="1" objects="1" scenarios="1"/>
  <mergeCells count="32">
    <mergeCell ref="J8:N8"/>
    <mergeCell ref="E8:I8"/>
    <mergeCell ref="B214:N214"/>
    <mergeCell ref="B217:N217"/>
    <mergeCell ref="G210:N211"/>
    <mergeCell ref="B215:N215"/>
    <mergeCell ref="B216:N216"/>
    <mergeCell ref="A210:F210"/>
    <mergeCell ref="A211:D211"/>
    <mergeCell ref="E211:F211"/>
    <mergeCell ref="B212:N212"/>
    <mergeCell ref="A212:A218"/>
    <mergeCell ref="B218:N218"/>
    <mergeCell ref="K9:N9"/>
    <mergeCell ref="A209:I209"/>
    <mergeCell ref="B213:N213"/>
    <mergeCell ref="A7:N7"/>
    <mergeCell ref="A1:N1"/>
    <mergeCell ref="A2:N2"/>
    <mergeCell ref="A3:N3"/>
    <mergeCell ref="F9:F10"/>
    <mergeCell ref="G9:G10"/>
    <mergeCell ref="H9:H10"/>
    <mergeCell ref="I9:I10"/>
    <mergeCell ref="J9:J10"/>
    <mergeCell ref="A9:A10"/>
    <mergeCell ref="B9:B10"/>
    <mergeCell ref="C9:C10"/>
    <mergeCell ref="D9:D10"/>
    <mergeCell ref="E9:E10"/>
    <mergeCell ref="A6:N6"/>
    <mergeCell ref="A5:N5"/>
  </mergeCells>
  <phoneticPr fontId="35" type="noConversion"/>
  <printOptions horizontalCentered="1"/>
  <pageMargins left="0" right="0" top="0.69" bottom="0.51" header="0.23622047244094491" footer="0.19685039370078741"/>
  <pageSetup paperSize="9" scale="75" fitToHeight="16" orientation="landscape" r:id="rId1"/>
  <headerFooter>
    <oddHeader>&amp;R&amp;"Verdana,Normal"&amp;8Fls.:______
Processo n.º 23069.165514/2021-00</oddHeader>
    <oddFooter>&amp;R&amp;"Verdana,Normal"&amp;8Pág.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49"/>
  <sheetViews>
    <sheetView zoomScaleNormal="100" workbookViewId="0">
      <selection activeCell="E46" sqref="E46"/>
    </sheetView>
  </sheetViews>
  <sheetFormatPr defaultRowHeight="15" x14ac:dyDescent="0.25"/>
  <cols>
    <col min="1" max="1" width="6" bestFit="1" customWidth="1"/>
    <col min="2" max="2" width="32.5703125" customWidth="1"/>
    <col min="3" max="3" width="13" bestFit="1" customWidth="1"/>
    <col min="4" max="4" width="14" customWidth="1"/>
    <col min="5" max="5" width="21.140625" customWidth="1"/>
    <col min="6" max="6" width="20.42578125" customWidth="1"/>
    <col min="7" max="7" width="12.140625" customWidth="1"/>
    <col min="8" max="8" width="12.28515625" customWidth="1"/>
  </cols>
  <sheetData>
    <row r="1" spans="1:14" ht="15.75" x14ac:dyDescent="0.25">
      <c r="A1" s="226" t="s">
        <v>29</v>
      </c>
      <c r="B1" s="226"/>
      <c r="C1" s="226"/>
      <c r="D1" s="226"/>
      <c r="E1" s="226"/>
      <c r="F1" s="226"/>
      <c r="G1" s="226"/>
      <c r="H1" s="32"/>
      <c r="I1" s="32"/>
      <c r="J1" s="32"/>
    </row>
    <row r="2" spans="1:14" ht="15.75" x14ac:dyDescent="0.25">
      <c r="A2" s="226" t="s">
        <v>30</v>
      </c>
      <c r="B2" s="226"/>
      <c r="C2" s="226"/>
      <c r="D2" s="226"/>
      <c r="E2" s="226"/>
      <c r="F2" s="226"/>
      <c r="G2" s="226"/>
      <c r="H2" s="32"/>
      <c r="I2" s="32"/>
      <c r="J2" s="32"/>
    </row>
    <row r="3" spans="1:14" ht="15.75" x14ac:dyDescent="0.25">
      <c r="A3" s="227" t="s">
        <v>583</v>
      </c>
      <c r="B3" s="227"/>
      <c r="C3" s="227"/>
      <c r="D3" s="227"/>
      <c r="E3" s="227"/>
      <c r="F3" s="227"/>
      <c r="G3" s="227"/>
      <c r="H3" s="33"/>
      <c r="I3" s="33"/>
      <c r="J3" s="33"/>
    </row>
    <row r="4" spans="1:14" x14ac:dyDescent="0.25">
      <c r="A4" s="1"/>
      <c r="B4" s="14"/>
      <c r="C4" s="1"/>
      <c r="D4" s="15"/>
      <c r="E4" s="2"/>
      <c r="F4" s="2"/>
      <c r="G4" s="4"/>
      <c r="H4" s="4"/>
      <c r="I4" s="16"/>
      <c r="J4" s="17"/>
    </row>
    <row r="5" spans="1:14" x14ac:dyDescent="0.25">
      <c r="A5" s="228" t="s">
        <v>44</v>
      </c>
      <c r="B5" s="228"/>
      <c r="C5" s="228"/>
      <c r="D5" s="228"/>
      <c r="E5" s="228"/>
      <c r="F5" s="228"/>
      <c r="G5" s="228"/>
      <c r="H5" s="34"/>
      <c r="I5" s="34"/>
      <c r="J5" s="34"/>
    </row>
    <row r="6" spans="1:14" ht="35.25" customHeight="1" x14ac:dyDescent="0.25">
      <c r="A6" s="229" t="s">
        <v>48</v>
      </c>
      <c r="B6" s="229"/>
      <c r="C6" s="229"/>
      <c r="D6" s="229"/>
      <c r="E6" s="229"/>
      <c r="F6" s="229"/>
      <c r="G6" s="229"/>
      <c r="H6" s="20"/>
      <c r="I6" s="20"/>
      <c r="J6" s="20"/>
      <c r="K6" s="20"/>
      <c r="L6" s="20"/>
      <c r="M6" s="20"/>
      <c r="N6" s="20"/>
    </row>
    <row r="7" spans="1:14" ht="15.75" thickBot="1" x14ac:dyDescent="0.3">
      <c r="A7" s="224" t="s">
        <v>49</v>
      </c>
      <c r="B7" s="224"/>
      <c r="C7" s="224"/>
      <c r="D7" s="224"/>
      <c r="E7" s="224"/>
      <c r="F7" s="224"/>
      <c r="G7" s="224"/>
      <c r="H7" s="35"/>
      <c r="I7" s="35"/>
      <c r="J7" s="35"/>
      <c r="K7" s="35"/>
      <c r="L7" s="35"/>
      <c r="M7" s="35"/>
      <c r="N7" s="35"/>
    </row>
    <row r="8" spans="1:14" ht="15.75" thickTop="1" x14ac:dyDescent="0.25">
      <c r="A8" s="246" t="s">
        <v>0</v>
      </c>
      <c r="B8" s="248" t="s">
        <v>14</v>
      </c>
      <c r="C8" s="248" t="s">
        <v>15</v>
      </c>
      <c r="D8" s="248" t="s">
        <v>16</v>
      </c>
      <c r="E8" s="243" t="s">
        <v>19</v>
      </c>
      <c r="F8" s="243"/>
      <c r="G8" s="239" t="s">
        <v>33</v>
      </c>
      <c r="H8" s="19"/>
    </row>
    <row r="9" spans="1:14" x14ac:dyDescent="0.25">
      <c r="A9" s="247"/>
      <c r="B9" s="249"/>
      <c r="C9" s="249"/>
      <c r="D9" s="249"/>
      <c r="E9" s="13" t="s">
        <v>8</v>
      </c>
      <c r="F9" s="13" t="s">
        <v>9</v>
      </c>
      <c r="G9" s="240"/>
      <c r="H9" s="19"/>
    </row>
    <row r="10" spans="1:14" ht="15" customHeight="1" x14ac:dyDescent="0.25">
      <c r="A10" s="230" t="s">
        <v>37</v>
      </c>
      <c r="B10" s="251" t="s">
        <v>31</v>
      </c>
      <c r="C10" s="253">
        <f>Orçamento!$N$11</f>
        <v>1476.5176000000001</v>
      </c>
      <c r="D10" s="207">
        <f>C10/C$44</f>
        <v>3.9277508061436074E-3</v>
      </c>
      <c r="E10" s="23"/>
      <c r="F10" s="22">
        <v>1</v>
      </c>
      <c r="G10" s="26">
        <f t="shared" ref="G10:G43" si="0">SUM(E10:F10)</f>
        <v>1</v>
      </c>
      <c r="H10" s="19"/>
    </row>
    <row r="11" spans="1:14" ht="15" customHeight="1" x14ac:dyDescent="0.25">
      <c r="A11" s="210"/>
      <c r="B11" s="252"/>
      <c r="C11" s="254"/>
      <c r="D11" s="208"/>
      <c r="E11" s="24"/>
      <c r="F11" s="12">
        <f>$C10*F10</f>
        <v>1476.5176000000001</v>
      </c>
      <c r="G11" s="28">
        <f t="shared" si="0"/>
        <v>1476.5176000000001</v>
      </c>
      <c r="H11" s="19"/>
    </row>
    <row r="12" spans="1:14" ht="15" customHeight="1" x14ac:dyDescent="0.25">
      <c r="A12" s="209" t="s">
        <v>38</v>
      </c>
      <c r="B12" s="211" t="s">
        <v>32</v>
      </c>
      <c r="C12" s="244">
        <f>Orçamento!$N$14</f>
        <v>25643.857199999999</v>
      </c>
      <c r="D12" s="207">
        <f>C12/C$44</f>
        <v>6.8216376689266389E-2</v>
      </c>
      <c r="E12" s="36">
        <v>0.46</v>
      </c>
      <c r="F12" s="36">
        <v>0.54</v>
      </c>
      <c r="G12" s="29">
        <f t="shared" si="0"/>
        <v>1</v>
      </c>
      <c r="H12" s="19"/>
    </row>
    <row r="13" spans="1:14" x14ac:dyDescent="0.25">
      <c r="A13" s="210"/>
      <c r="B13" s="212"/>
      <c r="C13" s="250"/>
      <c r="D13" s="208"/>
      <c r="E13" s="12">
        <f t="shared" ref="E13:F17" si="1">$C12*E12</f>
        <v>11796.174311999999</v>
      </c>
      <c r="F13" s="12">
        <f t="shared" si="1"/>
        <v>13847.682887999999</v>
      </c>
      <c r="G13" s="28">
        <f t="shared" si="0"/>
        <v>25643.857199999999</v>
      </c>
      <c r="H13" s="19"/>
    </row>
    <row r="14" spans="1:14" x14ac:dyDescent="0.25">
      <c r="A14" s="209" t="s">
        <v>39</v>
      </c>
      <c r="B14" s="211" t="s">
        <v>63</v>
      </c>
      <c r="C14" s="205">
        <f>Orçamento!$N$16</f>
        <v>39966.532751999999</v>
      </c>
      <c r="D14" s="207">
        <f t="shared" ref="D14" si="2">C14/C$44</f>
        <v>0.10631676942789769</v>
      </c>
      <c r="E14" s="22">
        <v>1</v>
      </c>
      <c r="F14" s="24"/>
      <c r="G14" s="29">
        <f t="shared" si="0"/>
        <v>1</v>
      </c>
      <c r="H14" s="19"/>
    </row>
    <row r="15" spans="1:14" x14ac:dyDescent="0.25">
      <c r="A15" s="210"/>
      <c r="B15" s="212"/>
      <c r="C15" s="206"/>
      <c r="D15" s="208"/>
      <c r="E15" s="12">
        <f t="shared" si="1"/>
        <v>39966.532751999999</v>
      </c>
      <c r="F15" s="24"/>
      <c r="G15" s="28">
        <f t="shared" si="0"/>
        <v>39966.532751999999</v>
      </c>
      <c r="H15" s="19"/>
    </row>
    <row r="16" spans="1:14" x14ac:dyDescent="0.25">
      <c r="A16" s="209" t="s">
        <v>40</v>
      </c>
      <c r="B16" s="211" t="s">
        <v>118</v>
      </c>
      <c r="C16" s="205">
        <f>Orçamento!$N$35</f>
        <v>1006.292736</v>
      </c>
      <c r="D16" s="207">
        <f t="shared" ref="D16" si="3">C16/C$44</f>
        <v>2.6768845187083827E-3</v>
      </c>
      <c r="E16" s="12"/>
      <c r="F16" s="22">
        <v>1</v>
      </c>
      <c r="G16" s="29">
        <f t="shared" si="0"/>
        <v>1</v>
      </c>
      <c r="H16" s="19"/>
    </row>
    <row r="17" spans="1:8" x14ac:dyDescent="0.25">
      <c r="A17" s="210"/>
      <c r="B17" s="212"/>
      <c r="C17" s="206"/>
      <c r="D17" s="208"/>
      <c r="E17" s="12"/>
      <c r="F17" s="12">
        <f t="shared" si="1"/>
        <v>1006.292736</v>
      </c>
      <c r="G17" s="28">
        <f t="shared" si="0"/>
        <v>1006.292736</v>
      </c>
      <c r="H17" s="19"/>
    </row>
    <row r="18" spans="1:8" x14ac:dyDescent="0.25">
      <c r="A18" s="219" t="s">
        <v>567</v>
      </c>
      <c r="B18" s="213" t="s">
        <v>122</v>
      </c>
      <c r="C18" s="205">
        <f>Orçamento!$N$37</f>
        <v>117737.637176</v>
      </c>
      <c r="D18" s="207">
        <f t="shared" ref="D18" si="4">C18/C$44</f>
        <v>0.3131991784801465</v>
      </c>
      <c r="E18" s="22">
        <v>0.3</v>
      </c>
      <c r="F18" s="22">
        <v>0.7</v>
      </c>
      <c r="G18" s="29">
        <f t="shared" si="0"/>
        <v>1</v>
      </c>
      <c r="H18" s="19"/>
    </row>
    <row r="19" spans="1:8" x14ac:dyDescent="0.25">
      <c r="A19" s="219"/>
      <c r="B19" s="213"/>
      <c r="C19" s="206"/>
      <c r="D19" s="208"/>
      <c r="E19" s="12">
        <f t="shared" ref="E19:F19" si="5">$C18*E18</f>
        <v>35321.291152799997</v>
      </c>
      <c r="F19" s="12">
        <f t="shared" si="5"/>
        <v>82416.346023199992</v>
      </c>
      <c r="G19" s="28">
        <f t="shared" si="0"/>
        <v>117737.63717599999</v>
      </c>
      <c r="H19" s="19"/>
    </row>
    <row r="20" spans="1:8" x14ac:dyDescent="0.25">
      <c r="A20" s="209" t="s">
        <v>568</v>
      </c>
      <c r="B20" s="211" t="s">
        <v>139</v>
      </c>
      <c r="C20" s="205">
        <f>Orçamento!$N$46</f>
        <v>7049.4446400000006</v>
      </c>
      <c r="D20" s="207">
        <f t="shared" ref="D20" si="6">C20/C$44</f>
        <v>1.8752544411001083E-2</v>
      </c>
      <c r="E20" s="12"/>
      <c r="F20" s="22">
        <v>1</v>
      </c>
      <c r="G20" s="29">
        <f t="shared" si="0"/>
        <v>1</v>
      </c>
      <c r="H20" s="19"/>
    </row>
    <row r="21" spans="1:8" x14ac:dyDescent="0.25">
      <c r="A21" s="219"/>
      <c r="B21" s="212"/>
      <c r="C21" s="206"/>
      <c r="D21" s="208"/>
      <c r="E21" s="12"/>
      <c r="F21" s="12">
        <f t="shared" ref="F21" si="7">$C20*F20</f>
        <v>7049.4446400000006</v>
      </c>
      <c r="G21" s="28">
        <f t="shared" si="0"/>
        <v>7049.4446400000006</v>
      </c>
      <c r="H21" s="19"/>
    </row>
    <row r="22" spans="1:8" x14ac:dyDescent="0.25">
      <c r="A22" s="209" t="s">
        <v>569</v>
      </c>
      <c r="B22" s="213" t="s">
        <v>144</v>
      </c>
      <c r="C22" s="205">
        <f>Orçamento!$N$49</f>
        <v>15981.373083999999</v>
      </c>
      <c r="D22" s="207">
        <f t="shared" ref="D22" si="8">C22/C$44</f>
        <v>4.2512768567040955E-2</v>
      </c>
      <c r="E22" s="22">
        <v>0.7</v>
      </c>
      <c r="F22" s="22">
        <v>0.3</v>
      </c>
      <c r="G22" s="29">
        <f t="shared" si="0"/>
        <v>1</v>
      </c>
      <c r="H22" s="19"/>
    </row>
    <row r="23" spans="1:8" x14ac:dyDescent="0.25">
      <c r="A23" s="210"/>
      <c r="B23" s="213"/>
      <c r="C23" s="206"/>
      <c r="D23" s="208"/>
      <c r="E23" s="12">
        <f t="shared" ref="E23:F23" si="9">$C22*E22</f>
        <v>11186.961158799999</v>
      </c>
      <c r="F23" s="12">
        <f t="shared" si="9"/>
        <v>4794.4119251999991</v>
      </c>
      <c r="G23" s="28">
        <f t="shared" si="0"/>
        <v>15981.373083999999</v>
      </c>
      <c r="H23" s="19"/>
    </row>
    <row r="24" spans="1:8" x14ac:dyDescent="0.25">
      <c r="A24" s="219" t="s">
        <v>570</v>
      </c>
      <c r="B24" s="211" t="s">
        <v>41</v>
      </c>
      <c r="C24" s="205">
        <f>Orçamento!$N$83</f>
        <v>40888.466800000002</v>
      </c>
      <c r="D24" s="207">
        <f t="shared" ref="D24" si="10">C24/C$44</f>
        <v>0.10876924761051011</v>
      </c>
      <c r="E24" s="22">
        <v>0.5</v>
      </c>
      <c r="F24" s="22">
        <v>0.5</v>
      </c>
      <c r="G24" s="29">
        <f t="shared" si="0"/>
        <v>1</v>
      </c>
      <c r="H24" s="19"/>
    </row>
    <row r="25" spans="1:8" x14ac:dyDescent="0.25">
      <c r="A25" s="219"/>
      <c r="B25" s="212"/>
      <c r="C25" s="206"/>
      <c r="D25" s="208"/>
      <c r="E25" s="12">
        <f t="shared" ref="E25:F25" si="11">$C24*E24</f>
        <v>20444.233400000001</v>
      </c>
      <c r="F25" s="12">
        <f t="shared" si="11"/>
        <v>20444.233400000001</v>
      </c>
      <c r="G25" s="28">
        <f t="shared" si="0"/>
        <v>40888.466800000002</v>
      </c>
      <c r="H25" s="19"/>
    </row>
    <row r="26" spans="1:8" x14ac:dyDescent="0.25">
      <c r="A26" s="209" t="s">
        <v>571</v>
      </c>
      <c r="B26" s="213" t="s">
        <v>316</v>
      </c>
      <c r="C26" s="205">
        <f>Orçamento!$N$137</f>
        <v>7124.2712000000001</v>
      </c>
      <c r="D26" s="207">
        <f t="shared" ref="D26" si="12">C26/C$44</f>
        <v>1.8951593905135764E-2</v>
      </c>
      <c r="E26" s="12"/>
      <c r="F26" s="22">
        <v>1</v>
      </c>
      <c r="G26" s="29">
        <f t="shared" si="0"/>
        <v>1</v>
      </c>
      <c r="H26" s="19"/>
    </row>
    <row r="27" spans="1:8" x14ac:dyDescent="0.25">
      <c r="A27" s="210"/>
      <c r="B27" s="213"/>
      <c r="C27" s="206"/>
      <c r="D27" s="208"/>
      <c r="E27" s="12"/>
      <c r="F27" s="12">
        <f t="shared" ref="F27" si="13">$C26*F26</f>
        <v>7124.2712000000001</v>
      </c>
      <c r="G27" s="28">
        <f t="shared" si="0"/>
        <v>7124.2712000000001</v>
      </c>
      <c r="H27" s="19"/>
    </row>
    <row r="28" spans="1:8" x14ac:dyDescent="0.25">
      <c r="A28" s="219" t="s">
        <v>572</v>
      </c>
      <c r="B28" s="211" t="s">
        <v>330</v>
      </c>
      <c r="C28" s="205">
        <f>Orçamento!$N$163</f>
        <v>580.48119999999994</v>
      </c>
      <c r="D28" s="207">
        <f t="shared" ref="D28" si="14">C28/C$44</f>
        <v>1.5441641205300963E-3</v>
      </c>
      <c r="E28" s="12"/>
      <c r="F28" s="22">
        <v>1</v>
      </c>
      <c r="G28" s="29">
        <f t="shared" si="0"/>
        <v>1</v>
      </c>
      <c r="H28" s="19"/>
    </row>
    <row r="29" spans="1:8" x14ac:dyDescent="0.25">
      <c r="A29" s="219"/>
      <c r="B29" s="213"/>
      <c r="C29" s="206"/>
      <c r="D29" s="208"/>
      <c r="E29" s="12"/>
      <c r="F29" s="12">
        <f t="shared" ref="F29:F31" si="15">$C28*F28</f>
        <v>580.48119999999994</v>
      </c>
      <c r="G29" s="28">
        <f t="shared" si="0"/>
        <v>580.48119999999994</v>
      </c>
      <c r="H29" s="19"/>
    </row>
    <row r="30" spans="1:8" x14ac:dyDescent="0.25">
      <c r="A30" s="209" t="s">
        <v>573</v>
      </c>
      <c r="B30" s="211" t="s">
        <v>339</v>
      </c>
      <c r="C30" s="205">
        <f>Orçamento!$N$168</f>
        <v>11200.3372</v>
      </c>
      <c r="D30" s="207">
        <f t="shared" ref="D30" si="16">C30/C$44</f>
        <v>2.9794520205096257E-2</v>
      </c>
      <c r="E30" s="12"/>
      <c r="F30" s="22">
        <v>1</v>
      </c>
      <c r="G30" s="29">
        <f t="shared" si="0"/>
        <v>1</v>
      </c>
      <c r="H30" s="19"/>
    </row>
    <row r="31" spans="1:8" x14ac:dyDescent="0.25">
      <c r="A31" s="210"/>
      <c r="B31" s="212"/>
      <c r="C31" s="206"/>
      <c r="D31" s="208"/>
      <c r="E31" s="12"/>
      <c r="F31" s="12">
        <f t="shared" si="15"/>
        <v>11200.3372</v>
      </c>
      <c r="G31" s="28">
        <f t="shared" si="0"/>
        <v>11200.3372</v>
      </c>
      <c r="H31" s="19"/>
    </row>
    <row r="32" spans="1:8" ht="15" customHeight="1" x14ac:dyDescent="0.25">
      <c r="A32" s="209" t="s">
        <v>574</v>
      </c>
      <c r="B32" s="214" t="s">
        <v>344</v>
      </c>
      <c r="C32" s="244">
        <f>Orçamento!$N$171</f>
        <v>18188.620203999999</v>
      </c>
      <c r="D32" s="207">
        <f t="shared" ref="D32" si="17">C32/C$44</f>
        <v>4.8384365800245729E-2</v>
      </c>
      <c r="E32" s="22">
        <v>0.1</v>
      </c>
      <c r="F32" s="22">
        <v>0.9</v>
      </c>
      <c r="G32" s="30">
        <f t="shared" si="0"/>
        <v>1</v>
      </c>
      <c r="H32" s="19"/>
    </row>
    <row r="33" spans="1:8" x14ac:dyDescent="0.25">
      <c r="A33" s="210"/>
      <c r="B33" s="215"/>
      <c r="C33" s="245"/>
      <c r="D33" s="208"/>
      <c r="E33" s="12">
        <f t="shared" ref="E33:F33" si="18">$C32*E32</f>
        <v>1818.8620203999999</v>
      </c>
      <c r="F33" s="12">
        <f t="shared" si="18"/>
        <v>16369.758183599999</v>
      </c>
      <c r="G33" s="27">
        <f t="shared" si="0"/>
        <v>18188.620203999999</v>
      </c>
      <c r="H33" s="19"/>
    </row>
    <row r="34" spans="1:8" x14ac:dyDescent="0.25">
      <c r="A34" s="209" t="s">
        <v>575</v>
      </c>
      <c r="B34" s="214" t="s">
        <v>355</v>
      </c>
      <c r="C34" s="205">
        <f>Orçamento!$N$177</f>
        <v>31790.905108000003</v>
      </c>
      <c r="D34" s="207">
        <f t="shared" ref="D34" si="19">C34/C$44</f>
        <v>8.4568415009737732E-2</v>
      </c>
      <c r="E34" s="22">
        <v>0.8</v>
      </c>
      <c r="F34" s="22">
        <v>0.2</v>
      </c>
      <c r="G34" s="29">
        <f t="shared" si="0"/>
        <v>1</v>
      </c>
      <c r="H34" s="19"/>
    </row>
    <row r="35" spans="1:8" x14ac:dyDescent="0.25">
      <c r="A35" s="219"/>
      <c r="B35" s="215"/>
      <c r="C35" s="206"/>
      <c r="D35" s="208"/>
      <c r="E35" s="12">
        <f t="shared" ref="E35:F35" si="20">$C34*E34</f>
        <v>25432.724086400005</v>
      </c>
      <c r="F35" s="12">
        <f t="shared" si="20"/>
        <v>6358.1810216000013</v>
      </c>
      <c r="G35" s="28">
        <f t="shared" si="0"/>
        <v>31790.905108000006</v>
      </c>
      <c r="H35" s="19"/>
    </row>
    <row r="36" spans="1:8" x14ac:dyDescent="0.25">
      <c r="A36" s="209" t="s">
        <v>576</v>
      </c>
      <c r="B36" s="216" t="s">
        <v>376</v>
      </c>
      <c r="C36" s="205">
        <f>Orçamento!$N$189</f>
        <v>4424.3703440000008</v>
      </c>
      <c r="D36" s="207">
        <f t="shared" ref="D36" si="21">C36/C$44</f>
        <v>1.1769466334382925E-2</v>
      </c>
      <c r="E36" s="22">
        <v>0.3</v>
      </c>
      <c r="F36" s="22">
        <v>0.7</v>
      </c>
      <c r="G36" s="29">
        <f t="shared" si="0"/>
        <v>1</v>
      </c>
      <c r="H36" s="19"/>
    </row>
    <row r="37" spans="1:8" x14ac:dyDescent="0.25">
      <c r="A37" s="210"/>
      <c r="B37" s="215"/>
      <c r="C37" s="206"/>
      <c r="D37" s="208"/>
      <c r="E37" s="12">
        <f t="shared" ref="E37:F37" si="22">$C36*E36</f>
        <v>1327.3111032000002</v>
      </c>
      <c r="F37" s="12">
        <f t="shared" si="22"/>
        <v>3097.0592408000002</v>
      </c>
      <c r="G37" s="28">
        <f t="shared" si="0"/>
        <v>4424.3703440000008</v>
      </c>
      <c r="H37" s="19"/>
    </row>
    <row r="38" spans="1:8" ht="15" customHeight="1" x14ac:dyDescent="0.25">
      <c r="A38" s="209" t="s">
        <v>577</v>
      </c>
      <c r="B38" s="217" t="s">
        <v>385</v>
      </c>
      <c r="C38" s="244">
        <f>Orçamento!$N$194</f>
        <v>1478.4053759999999</v>
      </c>
      <c r="D38" s="207">
        <f t="shared" ref="D38" si="23">C38/C$44</f>
        <v>3.9327725638969987E-3</v>
      </c>
      <c r="E38" s="12"/>
      <c r="F38" s="22">
        <v>1</v>
      </c>
      <c r="G38" s="30">
        <f t="shared" si="0"/>
        <v>1</v>
      </c>
      <c r="H38" s="19"/>
    </row>
    <row r="39" spans="1:8" x14ac:dyDescent="0.25">
      <c r="A39" s="210"/>
      <c r="B39" s="218"/>
      <c r="C39" s="245"/>
      <c r="D39" s="208"/>
      <c r="E39" s="12"/>
      <c r="F39" s="12">
        <f t="shared" ref="F39" si="24">$C38*F38</f>
        <v>1478.4053759999999</v>
      </c>
      <c r="G39" s="31">
        <f t="shared" si="0"/>
        <v>1478.4053759999999</v>
      </c>
      <c r="H39" s="19"/>
    </row>
    <row r="40" spans="1:8" x14ac:dyDescent="0.25">
      <c r="A40" s="209" t="s">
        <v>578</v>
      </c>
      <c r="B40" s="217" t="s">
        <v>388</v>
      </c>
      <c r="C40" s="205">
        <f>Orçamento!$N$196</f>
        <v>9019.4624000000003</v>
      </c>
      <c r="D40" s="207">
        <f t="shared" ref="D40" si="25">C40/C$44</f>
        <v>2.3993077165204098E-2</v>
      </c>
      <c r="E40" s="22">
        <v>1</v>
      </c>
      <c r="F40" s="57"/>
      <c r="G40" s="29">
        <f t="shared" si="0"/>
        <v>1</v>
      </c>
      <c r="H40" s="19"/>
    </row>
    <row r="41" spans="1:8" x14ac:dyDescent="0.25">
      <c r="A41" s="210"/>
      <c r="B41" s="218"/>
      <c r="C41" s="206"/>
      <c r="D41" s="208"/>
      <c r="E41" s="12">
        <f t="shared" ref="E41:F43" si="26">$C40*E40</f>
        <v>9019.4624000000003</v>
      </c>
      <c r="F41" s="57"/>
      <c r="G41" s="28">
        <f t="shared" si="0"/>
        <v>9019.4624000000003</v>
      </c>
      <c r="H41" s="19"/>
    </row>
    <row r="42" spans="1:8" x14ac:dyDescent="0.25">
      <c r="A42" s="231">
        <v>17</v>
      </c>
      <c r="B42" s="217" t="s">
        <v>18</v>
      </c>
      <c r="C42" s="264">
        <f>Orçamento!$N$198</f>
        <v>42362.392800000001</v>
      </c>
      <c r="D42" s="207">
        <f t="shared" ref="D42" si="27">C42/C$44</f>
        <v>0.11269010438505586</v>
      </c>
      <c r="E42" s="25"/>
      <c r="F42" s="22">
        <v>1</v>
      </c>
      <c r="G42" s="30">
        <f t="shared" si="0"/>
        <v>1</v>
      </c>
      <c r="H42" s="19"/>
    </row>
    <row r="43" spans="1:8" ht="15" customHeight="1" thickBot="1" x14ac:dyDescent="0.3">
      <c r="A43" s="232"/>
      <c r="B43" s="218"/>
      <c r="C43" s="265"/>
      <c r="D43" s="208"/>
      <c r="E43" s="24"/>
      <c r="F43" s="12">
        <f t="shared" si="26"/>
        <v>42362.392800000001</v>
      </c>
      <c r="G43" s="28">
        <f t="shared" si="0"/>
        <v>42362.392800000001</v>
      </c>
      <c r="H43" s="19"/>
    </row>
    <row r="44" spans="1:8" ht="15.75" thickTop="1" x14ac:dyDescent="0.25">
      <c r="A44" s="241" t="s">
        <v>34</v>
      </c>
      <c r="B44" s="242"/>
      <c r="C44" s="21">
        <f>SUM(C10:C43)</f>
        <v>375919.36781999993</v>
      </c>
      <c r="D44" s="41">
        <f>SUM(D10:D43)</f>
        <v>1</v>
      </c>
      <c r="E44" s="40"/>
      <c r="F44" s="48"/>
      <c r="G44" s="221"/>
      <c r="H44" s="9"/>
    </row>
    <row r="45" spans="1:8" x14ac:dyDescent="0.25">
      <c r="A45" s="258" t="s">
        <v>42</v>
      </c>
      <c r="B45" s="259"/>
      <c r="C45" s="259"/>
      <c r="D45" s="260"/>
      <c r="E45" s="38">
        <f>E11+E13+E15+E17+E19+E21+E23+E25+E27+E29+E31+E33+E35+E37+E39+E41+E43</f>
        <v>156313.55238559999</v>
      </c>
      <c r="F45" s="38">
        <f>F11+F13+F15+F17+F19+F21+F23+F25+F27+F29+F31+F33+F35+F37+F39+F41+F43</f>
        <v>219605.81543440002</v>
      </c>
      <c r="G45" s="222"/>
      <c r="H45" s="9"/>
    </row>
    <row r="46" spans="1:8" x14ac:dyDescent="0.25">
      <c r="A46" s="258" t="s">
        <v>43</v>
      </c>
      <c r="B46" s="259"/>
      <c r="C46" s="259"/>
      <c r="D46" s="260"/>
      <c r="E46" s="37">
        <f>E45/C44</f>
        <v>0.41581670370452162</v>
      </c>
      <c r="F46" s="37">
        <f>F45/C44</f>
        <v>0.5841832962954786</v>
      </c>
      <c r="G46" s="222"/>
      <c r="H46" s="9"/>
    </row>
    <row r="47" spans="1:8" x14ac:dyDescent="0.25">
      <c r="A47" s="258" t="s">
        <v>35</v>
      </c>
      <c r="B47" s="259"/>
      <c r="C47" s="259"/>
      <c r="D47" s="260"/>
      <c r="E47" s="39">
        <f>E45</f>
        <v>156313.55238559999</v>
      </c>
      <c r="F47" s="39">
        <f>E47+F45</f>
        <v>375919.36782000004</v>
      </c>
      <c r="G47" s="222"/>
      <c r="H47" s="9"/>
    </row>
    <row r="48" spans="1:8" ht="15.75" thickBot="1" x14ac:dyDescent="0.3">
      <c r="A48" s="261" t="s">
        <v>36</v>
      </c>
      <c r="B48" s="262"/>
      <c r="C48" s="262"/>
      <c r="D48" s="263"/>
      <c r="E48" s="47">
        <f>E46</f>
        <v>0.41581670370452162</v>
      </c>
      <c r="F48" s="11">
        <f>E48+F46</f>
        <v>1.0000000000000002</v>
      </c>
      <c r="G48" s="223"/>
      <c r="H48" s="9"/>
    </row>
    <row r="49" spans="1:8" ht="33" customHeight="1" thickTop="1" x14ac:dyDescent="0.25">
      <c r="A49" s="266" t="s">
        <v>5</v>
      </c>
      <c r="B49" s="267"/>
      <c r="C49" s="267"/>
      <c r="D49" s="268"/>
      <c r="E49" s="233" t="s">
        <v>582</v>
      </c>
      <c r="F49" s="234"/>
      <c r="G49" s="235"/>
      <c r="H49" s="9"/>
    </row>
    <row r="50" spans="1:8" ht="33" customHeight="1" x14ac:dyDescent="0.25">
      <c r="A50" s="255" t="s">
        <v>4</v>
      </c>
      <c r="B50" s="256"/>
      <c r="C50" s="257"/>
      <c r="D50" s="58" t="s">
        <v>579</v>
      </c>
      <c r="E50" s="236"/>
      <c r="F50" s="237"/>
      <c r="G50" s="238"/>
      <c r="H50" s="9"/>
    </row>
    <row r="51" spans="1:8" x14ac:dyDescent="0.25">
      <c r="A51" s="225" t="s">
        <v>6</v>
      </c>
      <c r="B51" s="225"/>
      <c r="C51" s="1"/>
      <c r="D51" s="1"/>
      <c r="E51" s="8"/>
      <c r="F51" s="2"/>
      <c r="G51" s="4"/>
      <c r="H51" s="3"/>
    </row>
    <row r="52" spans="1:8" ht="27" customHeight="1" x14ac:dyDescent="0.25">
      <c r="A52" s="10"/>
      <c r="B52" s="220" t="s">
        <v>17</v>
      </c>
      <c r="C52" s="220"/>
      <c r="D52" s="220"/>
      <c r="E52" s="220"/>
      <c r="F52" s="220"/>
      <c r="G52" s="220"/>
      <c r="H52" s="6"/>
    </row>
    <row r="53" spans="1:8" x14ac:dyDescent="0.25">
      <c r="A53" s="1"/>
      <c r="B53" s="7"/>
      <c r="C53" s="8"/>
      <c r="D53" s="8"/>
      <c r="E53" s="8"/>
      <c r="F53" s="8"/>
      <c r="G53" s="8"/>
      <c r="H53" s="8"/>
    </row>
    <row r="54" spans="1:8" x14ac:dyDescent="0.25">
      <c r="A54" s="1"/>
      <c r="B54" s="7"/>
      <c r="C54" s="8"/>
      <c r="D54" s="8"/>
      <c r="E54" s="9"/>
      <c r="F54" s="8"/>
      <c r="G54" s="8"/>
      <c r="H54" s="8"/>
    </row>
    <row r="55" spans="1:8" x14ac:dyDescent="0.25">
      <c r="A55" s="5"/>
      <c r="B55" s="7"/>
      <c r="C55" s="8"/>
      <c r="D55" s="8"/>
      <c r="E55" s="9"/>
      <c r="F55" s="8"/>
      <c r="G55" s="8"/>
      <c r="H55" s="8"/>
    </row>
    <row r="56" spans="1:8" x14ac:dyDescent="0.25">
      <c r="A56" s="1"/>
      <c r="B56" s="9"/>
      <c r="C56" s="9"/>
      <c r="D56" s="9"/>
      <c r="E56" s="9"/>
      <c r="F56" s="9"/>
      <c r="G56" s="9"/>
      <c r="H56" s="3"/>
    </row>
    <row r="57" spans="1:8" x14ac:dyDescent="0.25">
      <c r="A57" s="9"/>
      <c r="B57" s="9"/>
      <c r="C57" s="9"/>
      <c r="D57" s="9"/>
      <c r="E57" s="9"/>
      <c r="F57" s="9"/>
      <c r="G57" s="9"/>
      <c r="H57" s="9"/>
    </row>
    <row r="58" spans="1:8" x14ac:dyDescent="0.25">
      <c r="A58" s="9"/>
      <c r="B58" s="9"/>
      <c r="C58" s="9"/>
      <c r="D58" s="9"/>
      <c r="E58" s="9"/>
      <c r="F58" s="9"/>
      <c r="G58" s="9"/>
      <c r="H58" s="9"/>
    </row>
    <row r="59" spans="1:8" x14ac:dyDescent="0.25">
      <c r="A59" s="9"/>
      <c r="B59" s="9"/>
      <c r="C59" s="9"/>
      <c r="D59" s="9"/>
      <c r="E59" s="9"/>
      <c r="F59" s="9"/>
      <c r="G59" s="9"/>
      <c r="H59" s="9"/>
    </row>
    <row r="60" spans="1:8" x14ac:dyDescent="0.25">
      <c r="A60" s="9"/>
      <c r="B60" s="9"/>
      <c r="C60" s="9"/>
      <c r="D60" s="9"/>
      <c r="E60" s="9"/>
      <c r="F60" s="9"/>
      <c r="G60" s="9"/>
      <c r="H60" s="9"/>
    </row>
    <row r="61" spans="1:8" x14ac:dyDescent="0.25">
      <c r="A61" s="9"/>
      <c r="B61" s="9"/>
      <c r="C61" s="9"/>
      <c r="D61" s="9"/>
      <c r="E61" s="9"/>
      <c r="F61" s="9"/>
      <c r="G61" s="9"/>
      <c r="H61" s="9"/>
    </row>
    <row r="62" spans="1:8" x14ac:dyDescent="0.25">
      <c r="A62" s="9"/>
      <c r="B62" s="9"/>
      <c r="C62" s="9"/>
      <c r="D62" s="9"/>
      <c r="E62" s="9"/>
      <c r="F62" s="9"/>
      <c r="G62" s="9"/>
      <c r="H62" s="9"/>
    </row>
    <row r="63" spans="1:8" x14ac:dyDescent="0.25">
      <c r="A63" s="9"/>
      <c r="B63" s="9"/>
      <c r="C63" s="9"/>
      <c r="D63" s="9"/>
      <c r="E63" s="9"/>
      <c r="F63" s="9"/>
      <c r="G63" s="9"/>
      <c r="H63" s="9"/>
    </row>
    <row r="64" spans="1:8" x14ac:dyDescent="0.25">
      <c r="A64" s="9"/>
      <c r="B64" s="9"/>
      <c r="C64" s="9"/>
      <c r="D64" s="9"/>
      <c r="E64" s="9"/>
      <c r="F64" s="9"/>
      <c r="G64" s="9"/>
      <c r="H64" s="9"/>
    </row>
    <row r="65" spans="1:8" x14ac:dyDescent="0.25">
      <c r="A65" s="9"/>
      <c r="B65" s="9"/>
      <c r="C65" s="9"/>
      <c r="D65" s="9"/>
      <c r="E65" s="9"/>
      <c r="F65" s="9"/>
      <c r="G65" s="9"/>
      <c r="H65" s="9"/>
    </row>
    <row r="66" spans="1:8" x14ac:dyDescent="0.25">
      <c r="A66" s="9"/>
      <c r="B66" s="9"/>
      <c r="C66" s="9"/>
      <c r="D66" s="9"/>
      <c r="E66" s="9"/>
      <c r="F66" s="9"/>
      <c r="G66" s="9"/>
      <c r="H66" s="9"/>
    </row>
    <row r="67" spans="1:8" x14ac:dyDescent="0.25">
      <c r="A67" s="9"/>
      <c r="B67" s="9"/>
      <c r="C67" s="9"/>
      <c r="D67" s="9"/>
      <c r="E67" s="9"/>
      <c r="F67" s="9"/>
      <c r="G67" s="9"/>
      <c r="H67" s="9"/>
    </row>
    <row r="68" spans="1:8" x14ac:dyDescent="0.25">
      <c r="A68" s="9"/>
      <c r="B68" s="9"/>
      <c r="C68" s="9"/>
      <c r="D68" s="9"/>
      <c r="E68" s="9"/>
      <c r="F68" s="9"/>
      <c r="G68" s="9"/>
      <c r="H68" s="9"/>
    </row>
    <row r="69" spans="1:8" x14ac:dyDescent="0.25">
      <c r="A69" s="9"/>
      <c r="B69" s="9"/>
      <c r="C69" s="9"/>
      <c r="D69" s="9"/>
      <c r="E69" s="9"/>
      <c r="F69" s="9"/>
      <c r="G69" s="9"/>
      <c r="H69" s="9"/>
    </row>
    <row r="70" spans="1:8" x14ac:dyDescent="0.25">
      <c r="A70" s="9"/>
      <c r="B70" s="9"/>
      <c r="C70" s="9"/>
      <c r="D70" s="9"/>
      <c r="E70" s="9"/>
      <c r="F70" s="9"/>
      <c r="G70" s="9"/>
      <c r="H70" s="9"/>
    </row>
    <row r="71" spans="1:8" x14ac:dyDescent="0.25">
      <c r="A71" s="9"/>
      <c r="B71" s="9"/>
      <c r="C71" s="9"/>
      <c r="D71" s="9"/>
      <c r="E71" s="9"/>
      <c r="F71" s="9"/>
      <c r="G71" s="9"/>
      <c r="H71" s="9"/>
    </row>
    <row r="72" spans="1:8" x14ac:dyDescent="0.25">
      <c r="A72" s="9"/>
      <c r="B72" s="9"/>
      <c r="C72" s="9"/>
      <c r="D72" s="9"/>
      <c r="E72" s="9"/>
      <c r="F72" s="9"/>
      <c r="G72" s="9"/>
      <c r="H72" s="9"/>
    </row>
    <row r="73" spans="1:8" x14ac:dyDescent="0.25">
      <c r="A73" s="9"/>
      <c r="B73" s="9"/>
      <c r="C73" s="9"/>
      <c r="D73" s="9"/>
      <c r="E73" s="9"/>
      <c r="F73" s="9"/>
      <c r="G73" s="9"/>
      <c r="H73" s="9"/>
    </row>
    <row r="74" spans="1:8" x14ac:dyDescent="0.25">
      <c r="A74" s="9"/>
      <c r="B74" s="9"/>
      <c r="C74" s="9"/>
      <c r="D74" s="9"/>
      <c r="E74" s="9"/>
      <c r="F74" s="9"/>
      <c r="G74" s="9"/>
      <c r="H74" s="9"/>
    </row>
    <row r="75" spans="1:8" x14ac:dyDescent="0.25">
      <c r="A75" s="9"/>
      <c r="B75" s="9"/>
      <c r="C75" s="9"/>
      <c r="D75" s="9"/>
      <c r="E75" s="9"/>
      <c r="F75" s="9"/>
      <c r="G75" s="9"/>
      <c r="H75" s="9"/>
    </row>
    <row r="76" spans="1:8" x14ac:dyDescent="0.25">
      <c r="A76" s="9"/>
      <c r="B76" s="9"/>
      <c r="C76" s="9"/>
      <c r="D76" s="9"/>
      <c r="E76" s="9"/>
      <c r="F76" s="9"/>
      <c r="G76" s="9"/>
      <c r="H76" s="9"/>
    </row>
    <row r="77" spans="1:8" x14ac:dyDescent="0.25">
      <c r="A77" s="9"/>
      <c r="B77" s="9"/>
      <c r="C77" s="9"/>
      <c r="D77" s="9"/>
      <c r="E77" s="9"/>
      <c r="F77" s="9"/>
      <c r="G77" s="9"/>
      <c r="H77" s="9"/>
    </row>
    <row r="78" spans="1:8" x14ac:dyDescent="0.25">
      <c r="A78" s="9"/>
      <c r="B78" s="9"/>
      <c r="C78" s="9"/>
      <c r="D78" s="9"/>
      <c r="E78" s="9"/>
      <c r="F78" s="9"/>
      <c r="G78" s="9"/>
      <c r="H78" s="9"/>
    </row>
    <row r="79" spans="1:8" x14ac:dyDescent="0.25">
      <c r="A79" s="9"/>
      <c r="B79" s="9"/>
      <c r="C79" s="9"/>
      <c r="D79" s="9"/>
      <c r="E79" s="9"/>
      <c r="F79" s="9"/>
      <c r="G79" s="9"/>
      <c r="H79" s="9"/>
    </row>
    <row r="80" spans="1:8" x14ac:dyDescent="0.25">
      <c r="A80" s="9"/>
      <c r="B80" s="9"/>
      <c r="C80" s="9"/>
      <c r="D80" s="9"/>
      <c r="E80" s="9"/>
      <c r="F80" s="9"/>
      <c r="G80" s="9"/>
      <c r="H80" s="9"/>
    </row>
    <row r="81" spans="1:8" x14ac:dyDescent="0.25">
      <c r="A81" s="9"/>
      <c r="B81" s="9"/>
      <c r="C81" s="9"/>
      <c r="D81" s="9"/>
      <c r="E81" s="9"/>
      <c r="F81" s="9"/>
      <c r="G81" s="9"/>
      <c r="H81" s="9"/>
    </row>
    <row r="82" spans="1:8" x14ac:dyDescent="0.25">
      <c r="A82" s="9"/>
      <c r="B82" s="9"/>
      <c r="C82" s="9"/>
      <c r="D82" s="9"/>
      <c r="E82" s="9"/>
      <c r="F82" s="9"/>
      <c r="G82" s="9"/>
      <c r="H82" s="9"/>
    </row>
    <row r="83" spans="1:8" x14ac:dyDescent="0.25">
      <c r="A83" s="9"/>
      <c r="B83" s="9"/>
      <c r="C83" s="9"/>
      <c r="D83" s="9"/>
      <c r="E83" s="9"/>
      <c r="F83" s="9"/>
      <c r="G83" s="9"/>
      <c r="H83" s="9"/>
    </row>
    <row r="84" spans="1:8" x14ac:dyDescent="0.25">
      <c r="A84" s="9"/>
      <c r="B84" s="9"/>
      <c r="C84" s="9"/>
      <c r="D84" s="9"/>
      <c r="E84" s="9"/>
      <c r="F84" s="9"/>
      <c r="G84" s="9"/>
      <c r="H84" s="9"/>
    </row>
    <row r="85" spans="1:8" x14ac:dyDescent="0.25">
      <c r="A85" s="9"/>
      <c r="B85" s="9"/>
      <c r="C85" s="9"/>
      <c r="D85" s="9"/>
      <c r="E85" s="9"/>
      <c r="F85" s="9"/>
      <c r="G85" s="9"/>
      <c r="H85" s="9"/>
    </row>
    <row r="86" spans="1:8" x14ac:dyDescent="0.25">
      <c r="A86" s="9"/>
      <c r="B86" s="9"/>
      <c r="C86" s="9"/>
      <c r="D86" s="9"/>
      <c r="E86" s="9"/>
      <c r="F86" s="9"/>
      <c r="G86" s="9"/>
      <c r="H86" s="9"/>
    </row>
    <row r="87" spans="1:8" x14ac:dyDescent="0.25">
      <c r="A87" s="9"/>
      <c r="B87" s="9"/>
      <c r="C87" s="9"/>
      <c r="D87" s="9"/>
      <c r="E87" s="9"/>
      <c r="F87" s="9"/>
      <c r="G87" s="9"/>
      <c r="H87" s="9"/>
    </row>
    <row r="88" spans="1:8" x14ac:dyDescent="0.25">
      <c r="A88" s="9"/>
      <c r="B88" s="9"/>
      <c r="C88" s="9"/>
      <c r="D88" s="9"/>
      <c r="E88" s="9"/>
      <c r="F88" s="9"/>
      <c r="G88" s="9"/>
      <c r="H88" s="9"/>
    </row>
    <row r="89" spans="1:8" x14ac:dyDescent="0.25">
      <c r="A89" s="9"/>
      <c r="B89" s="9"/>
      <c r="C89" s="9"/>
      <c r="D89" s="9"/>
      <c r="E89" s="9"/>
      <c r="F89" s="9"/>
      <c r="G89" s="9"/>
      <c r="H89" s="9"/>
    </row>
    <row r="90" spans="1:8" x14ac:dyDescent="0.25">
      <c r="A90" s="9"/>
      <c r="B90" s="9"/>
      <c r="C90" s="9"/>
      <c r="D90" s="9"/>
      <c r="E90" s="9"/>
      <c r="F90" s="9"/>
      <c r="G90" s="9"/>
      <c r="H90" s="9"/>
    </row>
    <row r="91" spans="1:8" x14ac:dyDescent="0.25">
      <c r="A91" s="9"/>
      <c r="B91" s="9"/>
      <c r="C91" s="9"/>
      <c r="D91" s="9"/>
      <c r="E91" s="9"/>
      <c r="F91" s="9"/>
      <c r="G91" s="9"/>
      <c r="H91" s="9"/>
    </row>
    <row r="92" spans="1:8" x14ac:dyDescent="0.25">
      <c r="A92" s="9"/>
      <c r="B92" s="9"/>
      <c r="C92" s="9"/>
      <c r="D92" s="9"/>
      <c r="E92" s="9"/>
      <c r="F92" s="9"/>
      <c r="G92" s="9"/>
      <c r="H92" s="9"/>
    </row>
    <row r="93" spans="1:8" x14ac:dyDescent="0.25">
      <c r="A93" s="9"/>
      <c r="B93" s="9"/>
      <c r="C93" s="9"/>
      <c r="D93" s="9"/>
      <c r="E93" s="9"/>
      <c r="F93" s="9"/>
      <c r="G93" s="9"/>
      <c r="H93" s="9"/>
    </row>
    <row r="94" spans="1:8" x14ac:dyDescent="0.25">
      <c r="A94" s="9"/>
      <c r="B94" s="9"/>
      <c r="C94" s="9"/>
      <c r="D94" s="9"/>
      <c r="E94" s="9"/>
      <c r="F94" s="9"/>
      <c r="G94" s="9"/>
      <c r="H94" s="9"/>
    </row>
    <row r="95" spans="1:8" x14ac:dyDescent="0.25">
      <c r="A95" s="9"/>
      <c r="B95" s="9"/>
      <c r="C95" s="9"/>
      <c r="D95" s="9"/>
      <c r="E95" s="9"/>
      <c r="F95" s="9"/>
      <c r="G95" s="9"/>
      <c r="H95" s="9"/>
    </row>
    <row r="96" spans="1:8" x14ac:dyDescent="0.25">
      <c r="A96" s="9"/>
      <c r="B96" s="9"/>
      <c r="C96" s="9"/>
      <c r="D96" s="9"/>
      <c r="E96" s="9"/>
      <c r="F96" s="9"/>
      <c r="G96" s="9"/>
      <c r="H96" s="9"/>
    </row>
    <row r="97" spans="1:8" x14ac:dyDescent="0.25">
      <c r="A97" s="9"/>
      <c r="B97" s="9"/>
      <c r="C97" s="9"/>
      <c r="D97" s="9"/>
      <c r="E97" s="9"/>
      <c r="F97" s="9"/>
      <c r="G97" s="9"/>
      <c r="H97" s="9"/>
    </row>
    <row r="98" spans="1:8" x14ac:dyDescent="0.25">
      <c r="A98" s="9"/>
      <c r="B98" s="9"/>
      <c r="C98" s="9"/>
      <c r="D98" s="9"/>
      <c r="E98" s="9"/>
      <c r="F98" s="9"/>
      <c r="G98" s="9"/>
      <c r="H98" s="9"/>
    </row>
    <row r="99" spans="1:8" x14ac:dyDescent="0.25">
      <c r="A99" s="9"/>
      <c r="B99" s="9"/>
      <c r="C99" s="9"/>
      <c r="D99" s="9"/>
      <c r="E99" s="9"/>
      <c r="F99" s="9"/>
      <c r="G99" s="9"/>
      <c r="H99" s="9"/>
    </row>
    <row r="100" spans="1:8" x14ac:dyDescent="0.25">
      <c r="A100" s="9"/>
      <c r="B100" s="9"/>
      <c r="C100" s="9"/>
      <c r="D100" s="9"/>
      <c r="E100" s="9"/>
      <c r="F100" s="9"/>
      <c r="G100" s="9"/>
      <c r="H100" s="9"/>
    </row>
    <row r="101" spans="1:8" x14ac:dyDescent="0.25">
      <c r="A101" s="9"/>
      <c r="B101" s="9"/>
      <c r="C101" s="9"/>
      <c r="D101" s="9"/>
      <c r="E101" s="9"/>
      <c r="F101" s="9"/>
      <c r="G101" s="9"/>
      <c r="H101" s="9"/>
    </row>
    <row r="102" spans="1:8" x14ac:dyDescent="0.25">
      <c r="A102" s="9"/>
      <c r="B102" s="9"/>
      <c r="C102" s="9"/>
      <c r="D102" s="9"/>
      <c r="E102" s="9"/>
      <c r="F102" s="9"/>
      <c r="G102" s="9"/>
      <c r="H102" s="9"/>
    </row>
    <row r="103" spans="1:8" x14ac:dyDescent="0.25">
      <c r="A103" s="9"/>
      <c r="B103" s="9"/>
      <c r="C103" s="9"/>
      <c r="D103" s="9"/>
      <c r="E103" s="9"/>
      <c r="F103" s="9"/>
      <c r="G103" s="9"/>
      <c r="H103" s="9"/>
    </row>
    <row r="104" spans="1:8" x14ac:dyDescent="0.25">
      <c r="A104" s="9"/>
      <c r="B104" s="9"/>
      <c r="C104" s="9"/>
      <c r="D104" s="9"/>
      <c r="E104" s="9"/>
      <c r="F104" s="9"/>
      <c r="G104" s="9"/>
      <c r="H104" s="9"/>
    </row>
    <row r="105" spans="1:8" x14ac:dyDescent="0.25">
      <c r="A105" s="9"/>
      <c r="B105" s="9"/>
      <c r="C105" s="9"/>
      <c r="D105" s="9"/>
      <c r="E105" s="9"/>
      <c r="F105" s="9"/>
      <c r="G105" s="9"/>
      <c r="H105" s="9"/>
    </row>
    <row r="106" spans="1:8" x14ac:dyDescent="0.25">
      <c r="A106" s="9"/>
      <c r="B106" s="9"/>
      <c r="C106" s="9"/>
      <c r="D106" s="9"/>
      <c r="E106" s="9"/>
      <c r="F106" s="9"/>
      <c r="G106" s="9"/>
      <c r="H106" s="9"/>
    </row>
    <row r="107" spans="1:8" x14ac:dyDescent="0.25">
      <c r="A107" s="9"/>
      <c r="B107" s="9"/>
      <c r="C107" s="9"/>
      <c r="D107" s="9"/>
      <c r="E107" s="9"/>
      <c r="F107" s="9"/>
      <c r="G107" s="9"/>
      <c r="H107" s="9"/>
    </row>
    <row r="108" spans="1:8" x14ac:dyDescent="0.25">
      <c r="A108" s="9"/>
      <c r="B108" s="9"/>
      <c r="C108" s="9"/>
      <c r="D108" s="9"/>
      <c r="E108" s="9"/>
      <c r="F108" s="9"/>
      <c r="G108" s="9"/>
      <c r="H108" s="9"/>
    </row>
    <row r="109" spans="1:8" x14ac:dyDescent="0.25">
      <c r="A109" s="9"/>
      <c r="B109" s="9"/>
      <c r="C109" s="9"/>
      <c r="D109" s="9"/>
      <c r="E109" s="9"/>
      <c r="F109" s="9"/>
      <c r="G109" s="9"/>
      <c r="H109" s="9"/>
    </row>
    <row r="110" spans="1:8" x14ac:dyDescent="0.25">
      <c r="A110" s="9"/>
      <c r="B110" s="9"/>
      <c r="C110" s="9"/>
      <c r="D110" s="9"/>
      <c r="E110" s="9"/>
      <c r="F110" s="9"/>
      <c r="G110" s="9"/>
      <c r="H110" s="9"/>
    </row>
    <row r="111" spans="1:8" x14ac:dyDescent="0.25">
      <c r="A111" s="9"/>
      <c r="B111" s="9"/>
      <c r="C111" s="9"/>
      <c r="D111" s="9"/>
      <c r="E111" s="9"/>
      <c r="F111" s="9"/>
      <c r="G111" s="9"/>
      <c r="H111" s="9"/>
    </row>
    <row r="112" spans="1:8" x14ac:dyDescent="0.25">
      <c r="A112" s="9"/>
      <c r="B112" s="9"/>
      <c r="C112" s="9"/>
      <c r="D112" s="9"/>
      <c r="E112" s="9"/>
      <c r="F112" s="9"/>
      <c r="G112" s="9"/>
      <c r="H112" s="9"/>
    </row>
    <row r="113" spans="1:8" x14ac:dyDescent="0.25">
      <c r="A113" s="9"/>
      <c r="B113" s="9"/>
      <c r="C113" s="9"/>
      <c r="D113" s="9"/>
      <c r="E113" s="9"/>
      <c r="F113" s="9"/>
      <c r="G113" s="9"/>
      <c r="H113" s="9"/>
    </row>
    <row r="114" spans="1:8" x14ac:dyDescent="0.25">
      <c r="A114" s="9"/>
      <c r="B114" s="9"/>
      <c r="C114" s="9"/>
      <c r="D114" s="9"/>
      <c r="E114" s="9"/>
      <c r="F114" s="9"/>
      <c r="G114" s="9"/>
      <c r="H114" s="9"/>
    </row>
    <row r="115" spans="1:8" x14ac:dyDescent="0.25">
      <c r="A115" s="9"/>
      <c r="B115" s="9"/>
      <c r="C115" s="9"/>
      <c r="D115" s="9"/>
      <c r="E115" s="9"/>
      <c r="F115" s="9"/>
      <c r="G115" s="9"/>
      <c r="H115" s="9"/>
    </row>
    <row r="116" spans="1:8" x14ac:dyDescent="0.25">
      <c r="A116" s="9"/>
      <c r="B116" s="9"/>
      <c r="C116" s="9"/>
      <c r="D116" s="9"/>
      <c r="E116" s="9"/>
      <c r="F116" s="9"/>
      <c r="G116" s="9"/>
      <c r="H116" s="9"/>
    </row>
    <row r="117" spans="1:8" x14ac:dyDescent="0.25">
      <c r="A117" s="9"/>
      <c r="B117" s="9"/>
      <c r="C117" s="9"/>
      <c r="D117" s="9"/>
      <c r="E117" s="9"/>
      <c r="F117" s="9"/>
      <c r="G117" s="9"/>
      <c r="H117" s="9"/>
    </row>
    <row r="118" spans="1:8" x14ac:dyDescent="0.25">
      <c r="A118" s="9"/>
      <c r="B118" s="9"/>
      <c r="C118" s="9"/>
      <c r="D118" s="9"/>
      <c r="E118" s="9"/>
      <c r="F118" s="9"/>
      <c r="G118" s="9"/>
      <c r="H118" s="9"/>
    </row>
    <row r="119" spans="1:8" x14ac:dyDescent="0.25">
      <c r="A119" s="9"/>
      <c r="B119" s="9"/>
      <c r="C119" s="9"/>
      <c r="D119" s="9"/>
      <c r="E119" s="9"/>
      <c r="F119" s="9"/>
      <c r="G119" s="9"/>
      <c r="H119" s="9"/>
    </row>
    <row r="120" spans="1:8" x14ac:dyDescent="0.25">
      <c r="A120" s="9"/>
      <c r="B120" s="9"/>
      <c r="C120" s="9"/>
      <c r="D120" s="9"/>
      <c r="E120" s="9"/>
      <c r="F120" s="9"/>
      <c r="G120" s="9"/>
      <c r="H120" s="9"/>
    </row>
    <row r="121" spans="1:8" x14ac:dyDescent="0.25">
      <c r="A121" s="9"/>
      <c r="B121" s="9"/>
      <c r="C121" s="9"/>
      <c r="D121" s="9"/>
      <c r="E121" s="9"/>
      <c r="F121" s="9"/>
      <c r="G121" s="9"/>
      <c r="H121" s="9"/>
    </row>
    <row r="122" spans="1:8" x14ac:dyDescent="0.25">
      <c r="A122" s="9"/>
      <c r="B122" s="9"/>
      <c r="C122" s="9"/>
      <c r="D122" s="9"/>
      <c r="E122" s="9"/>
      <c r="F122" s="9"/>
      <c r="G122" s="9"/>
      <c r="H122" s="9"/>
    </row>
    <row r="123" spans="1:8" x14ac:dyDescent="0.25">
      <c r="A123" s="9"/>
      <c r="B123" s="9"/>
      <c r="C123" s="9"/>
      <c r="D123" s="9"/>
      <c r="E123" s="9"/>
      <c r="F123" s="9"/>
      <c r="G123" s="9"/>
      <c r="H123" s="9"/>
    </row>
    <row r="124" spans="1:8" x14ac:dyDescent="0.25">
      <c r="A124" s="9"/>
      <c r="B124" s="9"/>
      <c r="C124" s="9"/>
      <c r="D124" s="9"/>
      <c r="E124" s="9"/>
      <c r="F124" s="9"/>
      <c r="G124" s="9"/>
      <c r="H124" s="9"/>
    </row>
    <row r="125" spans="1:8" x14ac:dyDescent="0.25">
      <c r="A125" s="9"/>
      <c r="B125" s="9"/>
      <c r="C125" s="9"/>
      <c r="D125" s="9"/>
      <c r="E125" s="9"/>
      <c r="F125" s="9"/>
      <c r="G125" s="9"/>
      <c r="H125" s="9"/>
    </row>
    <row r="126" spans="1:8" x14ac:dyDescent="0.25">
      <c r="A126" s="9"/>
      <c r="B126" s="9"/>
      <c r="C126" s="9"/>
      <c r="D126" s="9"/>
      <c r="E126" s="9"/>
      <c r="F126" s="9"/>
      <c r="G126" s="9"/>
      <c r="H126" s="9"/>
    </row>
    <row r="127" spans="1:8" x14ac:dyDescent="0.25">
      <c r="A127" s="9"/>
      <c r="B127" s="9"/>
      <c r="C127" s="9"/>
      <c r="D127" s="9"/>
      <c r="E127" s="9"/>
      <c r="F127" s="9"/>
      <c r="G127" s="9"/>
      <c r="H127" s="9"/>
    </row>
    <row r="128" spans="1:8" x14ac:dyDescent="0.25">
      <c r="A128" s="9"/>
      <c r="B128" s="9"/>
      <c r="C128" s="9"/>
      <c r="D128" s="9"/>
      <c r="E128" s="9"/>
      <c r="F128" s="9"/>
      <c r="G128" s="9"/>
      <c r="H128" s="9"/>
    </row>
    <row r="129" spans="1:8" x14ac:dyDescent="0.25">
      <c r="A129" s="9"/>
      <c r="B129" s="9"/>
      <c r="C129" s="9"/>
      <c r="D129" s="9"/>
      <c r="E129" s="9"/>
      <c r="F129" s="9"/>
      <c r="G129" s="9"/>
      <c r="H129" s="9"/>
    </row>
    <row r="130" spans="1:8" x14ac:dyDescent="0.25">
      <c r="A130" s="9"/>
      <c r="B130" s="9"/>
      <c r="C130" s="9"/>
      <c r="D130" s="9"/>
      <c r="E130" s="9"/>
      <c r="F130" s="9"/>
      <c r="G130" s="9"/>
      <c r="H130" s="9"/>
    </row>
    <row r="131" spans="1:8" x14ac:dyDescent="0.25">
      <c r="A131" s="9"/>
      <c r="B131" s="9"/>
      <c r="C131" s="9"/>
      <c r="D131" s="9"/>
      <c r="E131" s="9"/>
      <c r="F131" s="9"/>
      <c r="G131" s="9"/>
      <c r="H131" s="9"/>
    </row>
    <row r="132" spans="1:8" x14ac:dyDescent="0.25">
      <c r="A132" s="9"/>
      <c r="B132" s="9"/>
      <c r="C132" s="9"/>
      <c r="D132" s="9"/>
      <c r="E132" s="9"/>
      <c r="F132" s="9"/>
      <c r="G132" s="9"/>
      <c r="H132" s="9"/>
    </row>
    <row r="133" spans="1:8" x14ac:dyDescent="0.25">
      <c r="A133" s="9"/>
      <c r="B133" s="9"/>
      <c r="C133" s="9"/>
      <c r="D133" s="9"/>
      <c r="E133" s="9"/>
      <c r="F133" s="9"/>
      <c r="G133" s="9"/>
      <c r="H133" s="9"/>
    </row>
    <row r="134" spans="1:8" x14ac:dyDescent="0.25">
      <c r="A134" s="9"/>
      <c r="B134" s="9"/>
      <c r="C134" s="9"/>
      <c r="D134" s="9"/>
      <c r="E134" s="9"/>
      <c r="F134" s="9"/>
      <c r="G134" s="9"/>
      <c r="H134" s="9"/>
    </row>
    <row r="135" spans="1:8" x14ac:dyDescent="0.25">
      <c r="A135" s="9"/>
      <c r="B135" s="9"/>
      <c r="C135" s="9"/>
      <c r="D135" s="9"/>
      <c r="E135" s="9"/>
      <c r="F135" s="9"/>
      <c r="G135" s="9"/>
      <c r="H135" s="9"/>
    </row>
    <row r="136" spans="1:8" x14ac:dyDescent="0.25">
      <c r="A136" s="9"/>
      <c r="B136" s="9"/>
      <c r="C136" s="9"/>
      <c r="D136" s="9"/>
      <c r="E136" s="9"/>
      <c r="F136" s="9"/>
      <c r="G136" s="9"/>
      <c r="H136" s="9"/>
    </row>
    <row r="137" spans="1:8" x14ac:dyDescent="0.25">
      <c r="A137" s="9"/>
      <c r="B137" s="9"/>
      <c r="C137" s="9"/>
      <c r="D137" s="9"/>
      <c r="E137" s="9"/>
      <c r="F137" s="9"/>
      <c r="G137" s="9"/>
      <c r="H137" s="9"/>
    </row>
    <row r="138" spans="1:8" x14ac:dyDescent="0.25">
      <c r="A138" s="9"/>
      <c r="B138" s="9"/>
      <c r="C138" s="9"/>
      <c r="D138" s="9"/>
      <c r="E138" s="9"/>
      <c r="F138" s="9"/>
      <c r="G138" s="9"/>
      <c r="H138" s="9"/>
    </row>
    <row r="139" spans="1:8" x14ac:dyDescent="0.25">
      <c r="A139" s="9"/>
      <c r="B139" s="9"/>
      <c r="C139" s="9"/>
      <c r="D139" s="9"/>
      <c r="E139" s="9"/>
      <c r="F139" s="9"/>
      <c r="G139" s="9"/>
      <c r="H139" s="9"/>
    </row>
    <row r="140" spans="1:8" x14ac:dyDescent="0.25">
      <c r="A140" s="9"/>
      <c r="B140" s="9"/>
      <c r="C140" s="9"/>
      <c r="D140" s="9"/>
      <c r="E140" s="9"/>
      <c r="F140" s="9"/>
      <c r="G140" s="9"/>
      <c r="H140" s="9"/>
    </row>
    <row r="141" spans="1:8" x14ac:dyDescent="0.25">
      <c r="A141" s="9"/>
      <c r="B141" s="9"/>
      <c r="C141" s="9"/>
      <c r="D141" s="9"/>
      <c r="E141" s="9"/>
      <c r="F141" s="9"/>
      <c r="G141" s="9"/>
      <c r="H141" s="9"/>
    </row>
    <row r="142" spans="1:8" x14ac:dyDescent="0.25">
      <c r="A142" s="9"/>
      <c r="B142" s="9"/>
      <c r="C142" s="9"/>
      <c r="D142" s="9"/>
      <c r="E142" s="9"/>
      <c r="F142" s="9"/>
      <c r="G142" s="9"/>
      <c r="H142" s="9"/>
    </row>
    <row r="143" spans="1:8" x14ac:dyDescent="0.25">
      <c r="A143" s="9"/>
      <c r="B143" s="9"/>
      <c r="C143" s="9"/>
      <c r="D143" s="9"/>
      <c r="E143" s="9"/>
      <c r="F143" s="9"/>
      <c r="G143" s="9"/>
      <c r="H143" s="9"/>
    </row>
    <row r="144" spans="1:8" x14ac:dyDescent="0.25">
      <c r="A144" s="9"/>
      <c r="B144" s="9"/>
      <c r="C144" s="9"/>
      <c r="D144" s="9"/>
      <c r="E144" s="9"/>
      <c r="F144" s="9"/>
      <c r="G144" s="9"/>
      <c r="H144" s="9"/>
    </row>
    <row r="145" spans="1:8" x14ac:dyDescent="0.25">
      <c r="A145" s="9"/>
      <c r="B145" s="9"/>
      <c r="C145" s="9"/>
      <c r="D145" s="9"/>
      <c r="E145" s="9"/>
      <c r="F145" s="9"/>
      <c r="G145" s="9"/>
      <c r="H145" s="9"/>
    </row>
    <row r="146" spans="1:8" x14ac:dyDescent="0.25">
      <c r="A146" s="9"/>
      <c r="B146" s="9"/>
      <c r="C146" s="9"/>
      <c r="D146" s="9"/>
      <c r="E146" s="9"/>
      <c r="F146" s="9"/>
      <c r="G146" s="9"/>
      <c r="H146" s="9"/>
    </row>
    <row r="147" spans="1:8" x14ac:dyDescent="0.25">
      <c r="A147" s="9"/>
      <c r="B147" s="9"/>
      <c r="C147" s="9"/>
      <c r="D147" s="9"/>
      <c r="E147" s="9"/>
      <c r="F147" s="9"/>
      <c r="G147" s="9"/>
      <c r="H147" s="9"/>
    </row>
    <row r="148" spans="1:8" x14ac:dyDescent="0.25">
      <c r="A148" s="9"/>
      <c r="B148" s="9"/>
      <c r="C148" s="9"/>
      <c r="D148" s="9"/>
      <c r="F148" s="9"/>
      <c r="G148" s="9"/>
      <c r="H148" s="9"/>
    </row>
    <row r="149" spans="1:8" x14ac:dyDescent="0.25">
      <c r="A149" s="9"/>
      <c r="B149" s="9"/>
      <c r="C149" s="9"/>
      <c r="D149" s="9"/>
      <c r="F149" s="9"/>
      <c r="G149" s="9"/>
      <c r="H149" s="9"/>
    </row>
  </sheetData>
  <mergeCells count="91">
    <mergeCell ref="A14:A15"/>
    <mergeCell ref="A16:A17"/>
    <mergeCell ref="A18:A19"/>
    <mergeCell ref="A20:A21"/>
    <mergeCell ref="A22:A23"/>
    <mergeCell ref="A8:A9"/>
    <mergeCell ref="B8:B9"/>
    <mergeCell ref="C8:C9"/>
    <mergeCell ref="B12:B13"/>
    <mergeCell ref="C12:C13"/>
    <mergeCell ref="B10:B11"/>
    <mergeCell ref="C10:C11"/>
    <mergeCell ref="E8:F8"/>
    <mergeCell ref="B32:B33"/>
    <mergeCell ref="C32:C33"/>
    <mergeCell ref="D32:D33"/>
    <mergeCell ref="B38:B39"/>
    <mergeCell ref="C38:C39"/>
    <mergeCell ref="D38:D39"/>
    <mergeCell ref="D8:D9"/>
    <mergeCell ref="D10:D11"/>
    <mergeCell ref="D12:D13"/>
    <mergeCell ref="A7:G7"/>
    <mergeCell ref="A51:B51"/>
    <mergeCell ref="A1:G1"/>
    <mergeCell ref="A2:G2"/>
    <mergeCell ref="A3:G3"/>
    <mergeCell ref="A5:G5"/>
    <mergeCell ref="A6:G6"/>
    <mergeCell ref="B42:B43"/>
    <mergeCell ref="A10:A11"/>
    <mergeCell ref="A12:A13"/>
    <mergeCell ref="A32:A33"/>
    <mergeCell ref="A38:A39"/>
    <mergeCell ref="A42:A43"/>
    <mergeCell ref="E49:G50"/>
    <mergeCell ref="G8:G9"/>
    <mergeCell ref="A44:B44"/>
    <mergeCell ref="A28:A29"/>
    <mergeCell ref="A30:A31"/>
    <mergeCell ref="A34:A35"/>
    <mergeCell ref="B52:G52"/>
    <mergeCell ref="G44:G48"/>
    <mergeCell ref="D42:D43"/>
    <mergeCell ref="A50:C50"/>
    <mergeCell ref="A45:D45"/>
    <mergeCell ref="A46:D46"/>
    <mergeCell ref="A47:D47"/>
    <mergeCell ref="A48:D48"/>
    <mergeCell ref="C42:C43"/>
    <mergeCell ref="A49:D49"/>
    <mergeCell ref="A36:A37"/>
    <mergeCell ref="A40:A41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4:B35"/>
    <mergeCell ref="B36:B37"/>
    <mergeCell ref="B40:B41"/>
    <mergeCell ref="A24:A25"/>
    <mergeCell ref="A26:A27"/>
    <mergeCell ref="C28:C29"/>
    <mergeCell ref="C30:C31"/>
    <mergeCell ref="C34:C35"/>
    <mergeCell ref="C14:C15"/>
    <mergeCell ref="C16:C17"/>
    <mergeCell ref="C18:C19"/>
    <mergeCell ref="C20:C21"/>
    <mergeCell ref="C22:C23"/>
    <mergeCell ref="C36:C37"/>
    <mergeCell ref="C40:C41"/>
    <mergeCell ref="D14:D15"/>
    <mergeCell ref="D16:D17"/>
    <mergeCell ref="D18:D19"/>
    <mergeCell ref="D20:D21"/>
    <mergeCell ref="D22:D23"/>
    <mergeCell ref="D24:D25"/>
    <mergeCell ref="D26:D27"/>
    <mergeCell ref="D28:D29"/>
    <mergeCell ref="D30:D31"/>
    <mergeCell ref="D34:D35"/>
    <mergeCell ref="D36:D37"/>
    <mergeCell ref="D40:D41"/>
    <mergeCell ref="C24:C25"/>
    <mergeCell ref="C26:C27"/>
  </mergeCells>
  <printOptions horizontalCentered="1"/>
  <pageMargins left="0" right="0" top="0.70866141732283472" bottom="0.43307086614173229" header="0.31496062992125984" footer="0.11811023622047245"/>
  <pageSetup paperSize="9" orientation="landscape" r:id="rId1"/>
  <headerFooter>
    <oddHeader>&amp;RFls.:________
Processo n.º 23069.165514/2021-00</oddHeader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Orçamento</vt:lpstr>
      <vt:lpstr>Cronograma</vt:lpstr>
      <vt:lpstr>Cronograma!Area_de_impressao</vt:lpstr>
      <vt:lpstr>Orçamento!Area_de_impressao</vt:lpstr>
      <vt:lpstr>Cronograma!Titulos_de_impressao</vt:lpstr>
      <vt:lpstr>Orçamento!Titulos_de_impressao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ARISTOCLES</cp:lastModifiedBy>
  <cp:lastPrinted>2021-11-26T13:23:44Z</cp:lastPrinted>
  <dcterms:created xsi:type="dcterms:W3CDTF">2009-04-27T20:33:58Z</dcterms:created>
  <dcterms:modified xsi:type="dcterms:W3CDTF">2021-11-27T14:44:04Z</dcterms:modified>
</cp:coreProperties>
</file>