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e\Desktop\PE 26-2021 Laboratorial 3\"/>
    </mc:Choice>
  </mc:AlternateContent>
  <xr:revisionPtr revIDLastSave="0" documentId="13_ncr:1_{F9A68572-741F-4F95-B021-AAFF65C8C0D4}" xr6:coauthVersionLast="46" xr6:coauthVersionMax="46" xr10:uidLastSave="{00000000-0000-0000-0000-000000000000}"/>
  <bookViews>
    <workbookView xWindow="0" yWindow="0" windowWidth="28785" windowHeight="15600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Folha1!$A$1:$K$145</definedName>
  </definedNames>
  <calcPr calcId="181029"/>
</workbook>
</file>

<file path=xl/calcChain.xml><?xml version="1.0" encoding="utf-8"?>
<calcChain xmlns="http://schemas.openxmlformats.org/spreadsheetml/2006/main">
  <c r="K43" i="1" l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E22" i="1"/>
  <c r="E21" i="1"/>
  <c r="E16" i="1" l="1"/>
  <c r="E107" i="1" l="1"/>
  <c r="E142" i="1"/>
  <c r="E64" i="1"/>
  <c r="E57" i="1"/>
  <c r="E32" i="1"/>
  <c r="E10" i="1"/>
  <c r="G144" i="1" l="1"/>
  <c r="G143" i="1"/>
  <c r="E103" i="1"/>
  <c r="E132" i="1" l="1"/>
  <c r="E125" i="1"/>
  <c r="E102" i="1"/>
  <c r="E80" i="1"/>
  <c r="E79" i="1"/>
  <c r="E75" i="1"/>
  <c r="E58" i="1"/>
  <c r="E56" i="1"/>
  <c r="E53" i="1"/>
  <c r="E52" i="1"/>
  <c r="E51" i="1"/>
  <c r="E42" i="1"/>
  <c r="E41" i="1"/>
  <c r="G123" i="1" l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K7" i="1" l="1"/>
  <c r="G7" i="1" l="1"/>
  <c r="G145" i="1" s="1"/>
</calcChain>
</file>

<file path=xl/sharedStrings.xml><?xml version="1.0" encoding="utf-8"?>
<sst xmlns="http://schemas.openxmlformats.org/spreadsheetml/2006/main" count="725" uniqueCount="180">
  <si>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</si>
  <si>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</si>
  <si>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</si>
  <si>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</si>
  <si>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</si>
  <si>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</si>
  <si>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</si>
  <si>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</si>
  <si>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</si>
  <si>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</si>
  <si>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</si>
  <si>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</si>
  <si>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</si>
  <si>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</si>
  <si>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</si>
  <si>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Unidade</t>
  </si>
  <si>
    <t>unidade</t>
  </si>
  <si>
    <t>UNIDADE</t>
  </si>
  <si>
    <t>PAPEL GRAU CIRÚRGICO, LARGURA 20 CM, COMPRIMENTO 100 M</t>
  </si>
  <si>
    <t>Papel para Pesagem 9x11,5cm MN Indicado para pesagem de uma gama de substâncias (produtos viscosos, pós, pasta, etc) Superficie transparente e lisa para não adesão de pós Gramatura de 40 g/m² Espessura de 0,03 mm Medidas da Folha: 9,0 x 11,5 cm Embalagem: Bloco com 100 folhas</t>
  </si>
  <si>
    <t>PAPEL TORNASSOL: AZUL - Ácido - Para a cor vermelha pH &lt;= 5,0; para cor azul pH &gt;= 8,0. Fornecimento em caixa com 100 tiras</t>
  </si>
  <si>
    <t>PAPEL TORNASSOL: VERMELHO - Alcalino - Para a cor vermelha pH &lt;= 5,0; para cor azul pH &gt;= 8,0. Fornecimento em caixa com 100 tiras</t>
  </si>
  <si>
    <t>Pera insufladora com rabicho para acoplagem a bureta automática, material borracha.</t>
  </si>
  <si>
    <t>Pinça de dissecação anatômica comprimento 10 cm, material aço inox</t>
  </si>
  <si>
    <t>Pinça de dissecação anatômica comprimento 16 cm, material aço inox - pinça cirúrgica, características adicionais anatômica, aplicação hospitalar</t>
  </si>
  <si>
    <t>Pinça de Dissecação Ponta Curva de 15 Cm - Indicado para uso geral. Material: Aço Inox. Tamanho: 15 cm. Unidade de Fornecimento: Unidade</t>
  </si>
  <si>
    <t>Pinça laboratório, material aço inoxidável, aplicação para tubo de ensaio, comprimento cerca de 20 cm</t>
  </si>
  <si>
    <t>Pinça laboratório, material madeira, aplicação para tubo de ensaio, comprimento cerca de 20 cm</t>
  </si>
  <si>
    <t>Pinça laboratório, material metal, modelo castaloy, aplicação para bureta, comprimento cerca de 25 cm, adicional dupla e com mufa</t>
  </si>
  <si>
    <t>Pinça laboratório, material metal, modelo tenaz, aplicação para cadinho, tipo ponta curva, comprimento cerca de 22 cm</t>
  </si>
  <si>
    <t>Pinça laboratório, material metal, modelo tenaz, aplicação para cadinho, tipo ponta reta, comprimento cerca de 25 cm</t>
  </si>
  <si>
    <t>Pipeta, tipo sorológica, graduação graduada, capacidade 0,1mL, material vidro, escala escala 0,001 em 0,001 ml, esgotamento esgotamento total</t>
  </si>
  <si>
    <t>Pipeta, tipo sorológica, graduação graduada, capacidade 0,2mL, material vidro, escala escala 0,001 em 0,001 ml, esgotamento esgotamento total</t>
  </si>
  <si>
    <t>Pipeta, tipo sorológica, graduação graduada, capacidade 0,5mL, material vidro, escala escala 0,05 em 0,05 ml, esgotamento esgotamento total</t>
  </si>
  <si>
    <t>Pipeta, tipo sorológica, graduação graduada, capacidade 10mL, material vidro, escala escala 0,1 em 0,1 ml, esgotamento esgotamento total</t>
  </si>
  <si>
    <t>Pipeta, tipo sorológica, graduação graduada, capacidade 1mL, material vidro, escala escala 0,01 em 0,01 ml, esgotamento esgotamento total</t>
  </si>
  <si>
    <t>Pipeta, tipo sorológica, graduação graduada, capacidade 20mL, material vidro, escala escala 0,1 em 0,1 ml, esgotamento esgotamento total</t>
  </si>
  <si>
    <t>PIPETA, TIPO SOROLÓGICA, GRADUAÇÃO GRADUADA, CAPACIDADE 25 ML, MATERIAL PLÁSTICO, ESCALA ESCALA 0,2 EM 0,2 ML, ESTERILIDADE ESTÉRIL, EMBALAGEM EMBALAGEM INDIVIDUAL, TIPO USO DESCARTÁVEL, ACESSÓRIOS COM FILTRO HIDRÓFOBO</t>
  </si>
  <si>
    <t>Pipeta, tipo sorológica, graduação graduada, capacidade 25mL, material vidro, escala escala 0,1 em 0,1 ml, esgotamento esgotamento total</t>
  </si>
  <si>
    <t>Pipeta, tipo sorológica, graduação graduada, capacidade 2mL, material vidro, escala escala 0,1 em 0,1 ml, esgotamento esgotamento total</t>
  </si>
  <si>
    <t>Pipeta, tipo sorológica, graduação graduada, capacidade 5mL, material vidro, escala escala 0,1 em 0,1 ml, esgotamento esgotamento total</t>
  </si>
  <si>
    <t>pipeta, tipo volumétrica, capacidade 10mL, material vidro, esgotamento esgotamento total</t>
  </si>
  <si>
    <t>pipeta, tipo volumétrica, capacidade 15mL, material vidro, esgotamento esgotamento total</t>
  </si>
  <si>
    <t>pipeta, tipo volumétrica, capacidade 1mL, material vidro, esgotamento esgotamento total</t>
  </si>
  <si>
    <t>pipeta, tipo volumétrica, capacidade 25mL, material vidro, esgotamento esgotamento total</t>
  </si>
  <si>
    <t>pipeta, tipo volumétrica, capacidade 2mL, material vidro, esgotamento esgotamento total</t>
  </si>
  <si>
    <t>pipeta, tipo volumétrica, capacidade 5mL, material vidro, esgotamento esgotamento total</t>
  </si>
  <si>
    <t>Pipetador (tetina), material látex ou silicone, capacidade até 3, ajuste tipo bulbo para pipeta pasteur</t>
  </si>
  <si>
    <t>Pipetador Pi-Pump: Para pipetas de até 10ml - Cor: Verde</t>
  </si>
  <si>
    <t>Pipetador Pi-Pump: Para pipetas de até 25ml - Cor: Vermelho</t>
  </si>
  <si>
    <t>Pipetador Pi-Pump: Para pipetas de até 2ml - Cor: Azul</t>
  </si>
  <si>
    <t>PIPETADOR, MATERIAL BORRACHA, TIPO MANUAL, CAPACIDADE ATÉ 100 ML, AJUSTE TIPO PERA, COMPONENTES* COM 3 VIAS</t>
  </si>
  <si>
    <t>Pipetador, material borracha, tipo manual, capacidade até 50mL, ajuste tipo pera, componentes* com 3 vias</t>
  </si>
  <si>
    <t>Pisseta – Capacidade 500 mL, com graduação, com bico curvo, Identificação: Álcool.</t>
  </si>
  <si>
    <t>Pisseta – Capacidade 500 mL, com graduação, com bico curvo, sem identificação</t>
  </si>
  <si>
    <t>Pisseta – Capacidade: 250mL, com Graduação, material: plástico, com bico curvo.</t>
  </si>
  <si>
    <t>Pisseta em poliestireno de Bico Reto: 250mL Graduada</t>
  </si>
  <si>
    <t>Pisseta em poliestireno de Bico Reto: 500 ml Sem Graduação Confeccionada em Polietileno e graduada em alto relevo com bico reto. Capacidade: 500ml. Bico: Reto.</t>
  </si>
  <si>
    <t>Pisseta em Polietileno 250ml Sem Graduação bico curvo</t>
  </si>
  <si>
    <t>Placa de cobre (lâmina de cobre). Utilizada em experimentos e análises; Eletrolítica; Grau de pureza: 99,9%; Dimensões: 100x20mm;​ Espessura: 1mm;</t>
  </si>
  <si>
    <t>Placa de ferro (lâmina de ferro). Utilizada em experimentos e análises; Grau de pureza: 80%; Dimensões: 100x20mm. Espessura: 1mm;</t>
  </si>
  <si>
    <t>PLACA DE PETRI, TRATADA PARA CULTURA DE CÉLULAS; MATERIAL PLÁSTICO, FORMATO REDONDA, DIMENSÕES CERCA DE 15 X 90MM, ESTERILIDADE ESTÉRIL, TIPO USO DESCARTÁVEL.</t>
  </si>
  <si>
    <t>Placa de zinco para eletrodo, dimensões 100x20mm, espessura 1mm, pureza &gt;99,0%</t>
  </si>
  <si>
    <t>Placa laboratório, tipo de toque, material porcelana, capacidade 9 poços</t>
  </si>
  <si>
    <t>Placa Laboratório, Tipo Para Cultura, Material Plástico, Capacidade 06 Poços, Fundo Chato, Componentes Com Tampa, Esterilidade Estéril, Apirogênica, Livre de Dnase e Rnase, Tipo Uso Descartável, Embalagem individual.</t>
  </si>
  <si>
    <t>PLACA LABORATÓRIO, TIPO PARA CULTURA, MATERIAL POLIETILENO, CAPACIDADE 24 POÇOS, TIPO FUNDO FUNDO CHATO, COMPONENTES COM TAMPA, IDENTIFICAÇÃO ALFA- NUMÉRICA, ADICIONAL SUPERFÍCIE TRATADA, ESTERILIDADE* ESTÉRIL, APIROGÊNICA, LIVRE DE DNASE E RNASE, TIPO USO* DESCARTÁVEL, EMBALAGEM PRIMÁRIA EMBALAGEM INDIVIDUAL</t>
  </si>
  <si>
    <t>PLACA LABORATÓRIO, TIPO PARA PCR, MATERIAL PLÁSTICO, CAPACIDADE 96 POÇOS, TIPO FUNDO FUNDO EM "V", ADICIONAL COM MEIA BORDA</t>
  </si>
  <si>
    <t>Placas de Petri em vidro pequena 35X10 MM As Placas de Petri são ideais para produção de células, pré-tratamento, preparação, crescimento celular, armazenamento de amostras etc.</t>
  </si>
  <si>
    <t>Plataforma elevatoria tipo Jack, base em chapa de alumínio reforçada, revestido em epoxi eletrostatico ou aço inox 304 reforçado. Comp. 15 cm larg. 15 cm. Elevação 25 cm</t>
  </si>
  <si>
    <t>Ponteira 1000 microlitros, sem filtro, autoclaváveis, fabricadas em polipropileno atóxico com 99,9% de pureza; Livre de DNase, RNase, pirogenios, minerais ou metais pesados. Pacote com 1000 unidades.</t>
  </si>
  <si>
    <t>Porta Lâmina para Citologia - Tipo Frasco Capacidade para até 3 Lâmina. Capacidade para 3 lâminas. Tampa com rosca. Material polipropileno. Cor: Natural Pacotes com 100 unidades.</t>
  </si>
  <si>
    <t>Pote Vidro Conserva - Saladas - Compotas Boca Larga 600ml Cores de tampa: branca e dourada. Altura do pote - 13,0 cm Largura (diâmetro) do pote - 8,6 cm Largura (diâmetro) da boca - 8,6 cm</t>
  </si>
  <si>
    <t>Proveta Graduada de Vidro: com Base de Vidro, 25ml</t>
  </si>
  <si>
    <t>Proveta Graduada de Vidro: com Base de Vidro, 50ml</t>
  </si>
  <si>
    <t>Proveta graduada em Polipropileno 250mL</t>
  </si>
  <si>
    <t>Proveta graduada em polipropileno: 10mL</t>
  </si>
  <si>
    <t>Proveta graduada em polipropileno: 500mL</t>
  </si>
  <si>
    <t>Proveta, material polipropileno, graduação graduada, capacidade 25 mL, base plástica, adicional com orla e bico</t>
  </si>
  <si>
    <t>Proveta, material vidro, graduação graduada, capacidade 10 mL, base plástica, adicional com orla e bico</t>
  </si>
  <si>
    <t>Proveta, material vidro, graduação graduada, capacidade 1000 mL, base plástica, adicional com orla e bico</t>
  </si>
  <si>
    <t>Proveta, material vidro, graduação graduada, capacidade 100mL, base plástica, adicional com orla e bico</t>
  </si>
  <si>
    <t>Proveta, material vidro, graduação graduada, capacidade 250 mL, base plástica, adicional com orla e bico</t>
  </si>
  <si>
    <t>Proveta, material vidro, graduação graduada, capacidade 5 mL, base plástica, adicional com orla e bico</t>
  </si>
  <si>
    <t>Proveta, material vidro, graduação graduada, capacidade 50 mL, base plástica, adicional com orla e bico</t>
  </si>
  <si>
    <t>Proveta, material vidro, graduação graduada, capacidade 500 mL, base plástica, adicional com orla e bico</t>
  </si>
  <si>
    <t>Rack de ponteiras para 100 ponteiras 200 - 1000 mcL: em polipropileno;</t>
  </si>
  <si>
    <t>Rack de ponteiras para 96 - 100 ponteiras 0 - 200 mcL: em polipropileno;</t>
  </si>
  <si>
    <t>Rack dupla face para tubos de 0,5 , 1,5 ou 2ml: Rack (estante) dupla face reversível; em Polipropileno, Permite acomodar de um lado 96 microtubos de 0.5ml e do outro lado 96 microtubos de 1.5ml/2ml; Corpo e tampa fabricados em polipropileno rígido; Autoclavável a 121ºC por no máximo 20 minutos; Resistente a temperaturas desde 86ºC até +121ºC; Tampa transparente destacável, com dois encaixes (sem dobradiça); Formato retangular com base codificada alfa-numericamente com 8 fileiras de A e H e de 1 a 12; Dimensões: 24,6 x 12 x 5cm.</t>
  </si>
  <si>
    <t>Rack Reversível com tampa e base em polipropileno autoclaváveis para PCR, 0,2mL e 12 microtubos de 1,6mL ou 2mL de um lado e do outro lado 40 microtubos de 0,5 mL e 12 de 1,5mL , para 168 POÇOS (armazenameno de asmotras à -80ºC).</t>
  </si>
  <si>
    <t>Rack sem tampa para tubos de 1,5 a 2,0 ml para acomodar até 80 microtubos (11 mm de diâmetro):Em polipropileno autoclavavel Suporta armazenamento em freezer até - 80º . Todos os poços são numerados (16 x 5). Dimensões do rack: 26,5 x 6,5 x 2,8 mm. Cores sortidas</t>
  </si>
  <si>
    <t>Rolha de Silicone Número 09 - Ø Superior = 30 mm x Ø Inferior = 25mm x Altura = 30 mm. Pacote com 10</t>
  </si>
  <si>
    <t>Saco para Autoclave: Polietileno de alta densidade - Dimensões 40x60cm capacidade 20 litros</t>
  </si>
  <si>
    <t>Saco para Autoclave: Polietileno de alta densidade - Dimensões: 50 x 60cm. Capacidade 40 L</t>
  </si>
  <si>
    <t>Seringa laboratório, tipo para cromatografia líquida, material vidro, capacidade 0,1 mL, com agulha fixa.</t>
  </si>
  <si>
    <t>Suporte Giratório para Pipetas, em polipropileno, com haste em aço inox, para 12 pipetas</t>
  </si>
  <si>
    <t>Suporte universal com haste, base fabricada em aço carbono 120x200mm, revestida em epoxi eletrostático, haste em aço carbono zincado altura 70cm</t>
  </si>
  <si>
    <t>Tampa laboratório, material vidro, aplicação para dessecador, características adicionais com 1 junta, dimensões cerca de 150 mm</t>
  </si>
  <si>
    <t>Terminal de destilação, com saída para vácuo, junta 14/20: Tubo conectante, com duas juntas uma macho e outra fêmea, ambas esmerilhadas 14/20, e mais uma saída para o vácuo. (também chamado de adaptador com saída para vácuo ou trap com saída para vácuo). Modelo com ângulo de 105°.</t>
  </si>
  <si>
    <t>Terminal de destilação, com saída para vácuo, junta 24/40: Tubo conectante, com duas juntas uma macho e outra fêmea, ambas esmerilhadas 24/40, e mais uma saída para o vácuo. (também chamado de adaptador com saída para vácuo ou trap com saída para vácuo). Modelo com ângulo de 105°.</t>
  </si>
  <si>
    <t>Termômetro químico de vidro: escala interna álcool. Escala -10 +110ºC</t>
  </si>
  <si>
    <t>Termômetro químico de vidro: escala interna álcool. Escala -10 +200ºC.</t>
  </si>
  <si>
    <t>Termômetro químico de vidro: escala interna álcool. Escala -10 +60ºC</t>
  </si>
  <si>
    <t>Triângulo de Arame Galvanizado com Tubos de Porcelana. Usado para sustentar cadinhos de porcelana em aquecimento direto, ficando sobre um anel ou tripé. Fabricado com tubo de porcelana Ø 8 mm e arame de aço carbono galvanizado – Medidas: 5x5x5</t>
  </si>
  <si>
    <t>Triângulo de Arame Galvanizado com Tubos de Porcelana. Usado para sustentar cadinhos de porcelana em aquecimento direto, ficando sobre um anel ou tripé. Fabricado com tubo de porcelana Ø 8 mm e arame de aço carbono galvanizado – Medidas: 7x7x7</t>
  </si>
  <si>
    <t>Tripé de ferro galvanizado, fabricado em arame de aço carbono zincado, diametro 12 cm, altura 20 cm</t>
  </si>
  <si>
    <t>Tubo conectante em "U", diam. ext. do tubo 10mm comprimento de cada haste 60mm</t>
  </si>
  <si>
    <t>TUBO DE CENTRIFUGAÇÃO TIPO FALCON. VOL. 15ML Não possui uma função específica tendo várias utilidades, como fazer um meio de cultura de células, auxiliar no preparo das soluções e guardá-las, pode-se triturar material como bastão e vidro entre outros. Fabricado em polipropileno (PP), autoclavável a 121ºC por até 10 minutos. Tampa rosqueável em polietileno. Graduado, com superfície para marcação de amostras. Fundo cônico. Modelos com capacidade para 15 ml. Apresentação: Embalagem com 100 unidades.</t>
  </si>
  <si>
    <t>TUBO DE CENTRIFUGAÇÃO TIPO FALCON. VOL. 50ML Não possui uma função específica tendo várias utilidades, como fazer um meio de cultura de células, auxiliar no preparo das soluções e guardá-las, pode-se triturar material como bastão e vidro entre outros. Fabricado em polipropileno (PP), autoclavável a 121ºC por até 10 minutos. Tampa rosqueável em polietileno. Graduado, com superfície para marcação de amostras. Fundo cônico. Modelos com capacidade para 50 ml. Apresentação: Embalagem com 100 unidades.</t>
  </si>
  <si>
    <t>Tubo de ensaio em vidro borossilicato transparente resistente a altas e baixas temperaturas e a choque térmico - Autoclavável e resistente a calor seco. Medidas 25 x 150 mm (diâmetro x altura) com tampa rosqueável. Volume nominal aproximado = 60 ml;</t>
  </si>
  <si>
    <t>Tubo de Thiele 25X150mm: Fabricado em vidro borossilicato. Utilizado para medir ponto de fusão; Dimensões:Diâmetro: 25mm; Comprimento: 150mm; Espessura: 2mm.</t>
  </si>
  <si>
    <t>Tubo laboratório, tipo centrífuga, material vidro, tipo fundo cônico, capacidade 15 mL, graduado, 15 x 120 mm, adicional com orla</t>
  </si>
  <si>
    <t>TUBO LABORATÓRIO, TIPO ENSAIO, MATERIAL VIDRO, TIPO FUNDO FUNDO REDONDO, DIMENSÕES CERCA DE 15 X 150 MM, ACESSÓRIOS TAMPA ROSQUEÁVEL</t>
  </si>
  <si>
    <t>TUBO LABORATÓRIO, TIPO ENSAIO, MATERIAL VIDRO, TIPO FUNDO FUNDO REDONDO, DIMENSÕES CERCA DE 15 X 150 MM, ADICIONAL COM ORLA</t>
  </si>
  <si>
    <t>TUBO LABORATÓRIO, TIPO ENSAIO, MATERIAL VIDRO, TIPO FUNDO FUNDO REDONDO, DIMENSÕES CERCA DE 20 X 150 MM, ADICIONAL SEM ORLA</t>
  </si>
  <si>
    <t>Vidro de relógio, formato côncavo, diâmetro cerca de 15 cm</t>
  </si>
  <si>
    <t>ROLO C/100 M</t>
  </si>
  <si>
    <t>Bloco com 100 folhas</t>
  </si>
  <si>
    <t>Suporte universal com base em aço carbono e haste de alumínio de 45cm</t>
  </si>
  <si>
    <t>Termômetro químico com escala externa mercúrio de -10°C a +110°C Div. 1°C</t>
  </si>
  <si>
    <t xml:space="preserve">	408325</t>
  </si>
  <si>
    <t xml:space="preserve">	408326</t>
  </si>
  <si>
    <t xml:space="preserve">	408335</t>
  </si>
  <si>
    <t xml:space="preserve">	422087</t>
  </si>
  <si>
    <t xml:space="preserve">	417047</t>
  </si>
  <si>
    <t xml:space="preserve">	417047 </t>
  </si>
  <si>
    <t xml:space="preserve">	414246</t>
  </si>
  <si>
    <t xml:space="preserve">	451862</t>
  </si>
  <si>
    <t xml:space="preserve">	422440</t>
  </si>
  <si>
    <t xml:space="preserve">	409880</t>
  </si>
  <si>
    <t xml:space="preserve">	414306</t>
  </si>
  <si>
    <t xml:space="preserve">	409046</t>
  </si>
  <si>
    <t xml:space="preserve">	409032</t>
  </si>
  <si>
    <t xml:space="preserve">	409718</t>
  </si>
  <si>
    <t xml:space="preserve">	373156</t>
  </si>
  <si>
    <t xml:space="preserve">	38857</t>
  </si>
  <si>
    <t xml:space="preserve">	375086</t>
  </si>
  <si>
    <t>SIM</t>
  </si>
  <si>
    <t>NÃO</t>
  </si>
  <si>
    <t>Placa Laboratório, Tipo Para Cultura, Material Plástico, Capacidade 96 Poços, Tipo Fundo Fundo Chato, Componentes Com Tampa, Esterilidade Estéril, Apirogênica, Livre de Dnase e Rnase, Tipo Uso Descartável, Embalagem Embalagem individual</t>
  </si>
  <si>
    <t>VALOR TOTAL</t>
  </si>
  <si>
    <t>TUBOS DE COLETA DE SANGUE A VACUO COM HEPARINA  9mL</t>
  </si>
  <si>
    <t>Rack termoestável dupla face tipo Cooler com capacidade para 20 microtubos de 0,5 ml, 1,5ml ou 2,0ml. Mantém os microtubos refrigerados em bancada a - 20°C por um período de 3 horas.</t>
  </si>
  <si>
    <t>Pinça laboratório, material aço inoxidável, aplicação para tubo de ensaio, comprimento cerca de 18 cm</t>
  </si>
  <si>
    <t>Papel de filtro, tipo qualitativo, 80g/m², diâmetro cerca de 120 mm - Pacote com 100 unidades</t>
  </si>
  <si>
    <t>PAPEL FILTRO, TIPO QUALITATIVO, 40 X 40CM, GRAMATURA 80G, FORMATO QUADRADO - Caixa com 100 unidades</t>
  </si>
  <si>
    <t>PAPEL FILTRO, TIPO QUALITATIVO, DIÂMETRO 400 MM, GRAMATURA 80G, FORMATO: REDONDO - Caixa com 100 unidades</t>
  </si>
  <si>
    <t>PAPEL FILTRO, TIPO QUALITATIVO, DIÂMETRO 500 MM, GRAMATURA 80G, FORMATO: REDONDO - Pacote com 100 unidades</t>
  </si>
  <si>
    <t>PAPEL FILTRO, TIPO QUALITATIVO, 50 X 50CM, GRAMATURA 80G, FORMATO QUADRADO. - Caixa com 100 unidades</t>
  </si>
  <si>
    <t>PAPEL DE FILTRO, TIPO QUANTITATIVO, DIÂMETRO CERCA DE 120 MM, TIPO FILTRAÇÃO FILTRAÇÃO MÉDIA - Caixa com 100 unidades</t>
  </si>
  <si>
    <t>Papel de filtro, tipo quantitativo, diâmetro cerca de 120 mm, tipo filtração rápida (faixa preta) - Pacote com 100 unidades</t>
  </si>
  <si>
    <t>PAPEL DE FILTRO, TIPO QUANTITATIVO, DIÂMETRO CERCA DE 150 MM, TIPO FILTRAÇÃO FILTRAÇÃO LENTA - Caixa com 100 unidades</t>
  </si>
  <si>
    <t>PAPEL DE FILTRO, TIPO QUANTITATIVO, DIÂMETRO CERCA DE 150 MM, TIPO FILTRAÇÃO FILTRAÇÃO RÁPIDA - Caixa com 100 unidades</t>
  </si>
  <si>
    <t>Pipeta Pasteur de Vidro, Ponta Curta: 150mm - Caixa com 250 unidades</t>
  </si>
  <si>
    <t>PIPETA, TIPO PASTEUR, GRADUAÇÃO GRADUADA, CAPACIDADE 1 ML, MATERIAL PLÁSTICO, ESCALA ESCALA 0,25 EM 0,25 ML, TIPO USO DESCARTÁVEL - Pacote com 500 unidades</t>
  </si>
  <si>
    <t>PIPETA, TIPO PASTEUR, GRADUAÇÃO GRADUADA, CAPACIDADE 3 ML, MATERIAL PLÁSTICO, ESCALA ESCALA 0,5 EM 0,5 ML, TIPO USO DESCARTÁVEL. (Pipeta Pasteur em polietileno, 3mL, descartável - Esterilidade por óxido de etileno.) - Pacote com 100 unidades</t>
  </si>
  <si>
    <t>Pipeta, tipo pasteur, graduação graduada, capacidade 3mL, material plástico, escala escala 0,5 em 0,5 ml, esterilidade não estéril - Pacote com 100 unidades</t>
  </si>
  <si>
    <t>Placa de Petri de vidro: Tamanho 60 x 15 mm - Caixa com 48 unidades</t>
  </si>
  <si>
    <t>Placa de Petri de vidro: Tamanho 80 x 15 mm - Caixa com 48 unidades</t>
  </si>
  <si>
    <t>Ponteiras para Micropipetas com filtro Estéreis Para uso Universal; Não estéreis; Fabricado em polipropileno atóxico com 99,9% de pureza; Livre de DNase, RNase, pirogenios, minerais ou metais pesados. 1-20µL - Baixa Retenção - Transparente - Pacote com 1000 unidades</t>
  </si>
  <si>
    <t>Ponteiras para Micropipetas com filtro. Para uso Universal; Não estéreis; Fabricado em polipropileno atóxico com 99,9% de pureza; Livre de DNase, RNase, pirogenios, minerais ou metais pesados; Autoclavável a 121ºC por 15 minutos. 1 a 100µL - Pacote com 1000 unidades</t>
  </si>
  <si>
    <t>Ponteiras para Micropipetas sem filtro Estéreis - em Rack Para uso Universal; Fabricado em polipropileno atóxico com 99,9% de pureza; Livre de DNase, RNase, pirogenios, minerais ou metais pesados; Autoclavável a 121ºC por 15 minutos. 100 1000µL - Azul - Rack com 96 unidades</t>
  </si>
  <si>
    <t>Ponteiras para Micropipetas sem filtro. Para uso Universal; Não estéreis; Fabricado em polipropileno atóxico com 99,9% de pureza; Livre de DNase, RNase, pirogenios, minerais ou metais pesados; Autoclavável a 121ºC por 15 minutos. Volume 0,1-10µL - Transparente - Pacote com 1000 unidades</t>
  </si>
  <si>
    <t>Ponteiras para Micropipetas sem filtro. Para uso Universal; Não estéreis; Fabricado em polipropileno atóxico com 99,9% de pureza; Livre de DNase, RNase, pirogenios, minerais ou metais pesados; Autoclavável a 121ºC por 15 minutos. vOLUME DE 1 a 200µL - Amarela - Pacote com 1000 unidades</t>
  </si>
  <si>
    <t>Pré-Filtro AP20 em microfibra de vidro, retenção normal de 0.8 a 8.0 micra, 47mm de diametro (AP2004700) Millipore – caixa com 100 unidades Caracteristica Técnicas: Pré-Filtro, AP20, em Microfibra de Vidro, Hidrofílico, grau de retenção de 0,8 a 8µm de poro, 47mm de diâmetro, fluxo líquido 1,3mL/min x cm², espessura 380um, fluxo de ar 46,4L/min x cm2, ligação de proteínas 60µg/cm2, porosidade 90%. 100 unidades/caixa - Caixa com 100 unidades</t>
  </si>
  <si>
    <t>Rolha de borracha nº 10 (33X27X38 mm) - Pacote com 10 unidades</t>
  </si>
  <si>
    <t>Rolha de Silicone Número 05 - Diâmetro Superior = 18 mm x Diâmetro Inferior = 14mm x Altura = 25 mm - Pacote com 10 unidades</t>
  </si>
  <si>
    <t>Rolo com 20 unidades</t>
  </si>
  <si>
    <t>Tubo Criogênico 2,0 ml rosca interna, resistente a -80ºC - Pacote com 100 unidades</t>
  </si>
  <si>
    <t>Tubo de centrifuga de polipropileno 15 mL com tampa de rosca. Tubo laboratório, tipo centrífuga, material polipropileno, tipo fundo cônico, capacidade 15, graduado, uso autoclavável - Pacote com 50 unidades</t>
  </si>
  <si>
    <t>Tubo de Ensaio Vidro Neutro: em vidro, Medidas 20 x 250mm - Pacote com 100 unidades</t>
  </si>
  <si>
    <t>Tubo de ensaio, material vidro, fundo redondo com saída lateral diam. 20 x comp. 150 mm - Caixa com 100 unidades</t>
  </si>
  <si>
    <t>Tubo laboratório, tipo ensaio, material vidro, tipo fundo fundo redondo, dimensões cerca de 10 x 100 mm, adicional sem orla - Caixa com 100 unidades</t>
  </si>
  <si>
    <t>Tubo laboratório, tipo ensaio, material vidro, tipo fundo fundo redondo, dimensões cerca de 15 x 100 mm, adicional sem orla - Caixa com 100 unidades</t>
  </si>
  <si>
    <t>Tubo laboratório, tipo ensaio, material vidro, tipo fundo fundo redondo, dimensões cerca de 15 x 180 mm, adicional sem orla - Caixa com 100 unidades</t>
  </si>
  <si>
    <t>Tubo laboratório, tipo ensaio, material vidro, tipo fundo fundo redondo, dimensões cerca de 20 x 150 mm, adicional sem orla - Caixa com 100 unidades</t>
  </si>
  <si>
    <t>Tubo para centrífuga: em polipropileno, livre de DNase, RNase, pirogênios e toxinas; Graduado e com superfície para marcação de amostras; Com tampa rosqueável com etiqueta para identificação de amostras; Esterilizados por raios gama. Fundo cônico: 0.1 a 14ml - 120mm (C) x 16,5mm (Ø). 15mL - Pacote com 40 unidades</t>
  </si>
  <si>
    <t>Tubo para centrífuga: em polipropileno, tampa com filtro livre de DNase, RNase, pirogênios e toxinas; Graduado e com superfície para marcação de amostras; Com tampa (polietileno) rosqueável, com etiqueta para identificação de amostras; Esterilizados por raios gama. Fundo cônico com borda lateral de sustentação: 0,5 a 50mL - 115mm (C) x 30mm (Ø). 50mL - Pacote com 20 unidades</t>
  </si>
  <si>
    <t>Tubo Para Coleta à Vácuo: Tampa Vermelha (Seco) - 10 ml - Material polipropileno - caixa com 100 unidades</t>
  </si>
  <si>
    <t>Tubo para congelamento em polipropileno com rosca externa (tampa de rosca externa com anel vedante) graduado, dimensões 18x58mm. Capacidade: 5ml – (Graduado até 5ml, capacidade total de 6ml.). Fundo cônico, com base chata o que mantem o tubo em pé. Atóxico - Pacote com 200 unidades</t>
  </si>
  <si>
    <t>PREGÃO ELETRÔNICO Nº 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</si>
</sst>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9" fillId="0" borderId="3" xfId="1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/>
    </xf>
    <xf numFmtId="44" fontId="9" fillId="0" borderId="3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2" fillId="0" borderId="0" xfId="0" applyFont="1" applyBorder="1" applyAlignment="1">
      <alignment horizontal="center" wrapText="1"/>
    </xf>
    <xf numFmtId="44" fontId="9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5"/>
  <sheetViews>
    <sheetView tabSelected="1" zoomScale="85" zoomScaleNormal="85" zoomScaleSheetLayoutView="80" workbookViewId="0">
      <selection activeCell="A7" sqref="A7:XFD7"/>
    </sheetView>
  </sheetViews>
  <sheetFormatPr defaultColWidth="9.140625" defaultRowHeight="12.75" x14ac:dyDescent="0.2"/>
  <cols>
    <col min="1" max="1" width="7" style="2" customWidth="1"/>
    <col min="2" max="2" width="35.7109375" style="2" customWidth="1"/>
    <col min="3" max="3" width="9.7109375" style="2" customWidth="1"/>
    <col min="4" max="4" width="12.5703125" style="3" customWidth="1"/>
    <col min="5" max="5" width="11.42578125" style="4" bestFit="1" customWidth="1"/>
    <col min="6" max="6" width="9.7109375" style="4" bestFit="1" customWidth="1"/>
    <col min="7" max="7" width="16.28515625" style="4" customWidth="1"/>
    <col min="8" max="8" width="10.5703125" style="4" customWidth="1"/>
    <col min="9" max="9" width="11.5703125" style="4" customWidth="1"/>
    <col min="10" max="10" width="8.7109375" style="7" customWidth="1"/>
    <col min="11" max="11" width="14.5703125" style="4" customWidth="1"/>
    <col min="12" max="12" width="30.140625" style="1" customWidth="1"/>
    <col min="13" max="13" width="33" style="1" customWidth="1"/>
    <col min="14" max="16384" width="9.140625" style="1"/>
  </cols>
  <sheetData>
    <row r="1" spans="1:1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30" t="s">
        <v>179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6" spans="1:11" ht="82.9" customHeight="1" x14ac:dyDescent="0.2">
      <c r="A6" s="5" t="s">
        <v>1</v>
      </c>
      <c r="B6" s="8" t="s">
        <v>5</v>
      </c>
      <c r="C6" s="6" t="s">
        <v>13</v>
      </c>
      <c r="D6" s="8" t="s">
        <v>2</v>
      </c>
      <c r="E6" s="8" t="s">
        <v>14</v>
      </c>
      <c r="F6" s="6" t="s">
        <v>7</v>
      </c>
      <c r="G6" s="6" t="s">
        <v>6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s="18" customFormat="1" ht="22.5" x14ac:dyDescent="0.2">
      <c r="A7" s="10">
        <v>1</v>
      </c>
      <c r="B7" s="11" t="s">
        <v>143</v>
      </c>
      <c r="C7" s="12">
        <v>408320</v>
      </c>
      <c r="D7" s="13" t="s">
        <v>15</v>
      </c>
      <c r="E7" s="14">
        <v>178</v>
      </c>
      <c r="F7" s="15">
        <v>6.89</v>
      </c>
      <c r="G7" s="16">
        <f>F7*E7</f>
        <v>1226.4199999999998</v>
      </c>
      <c r="H7" s="16" t="s">
        <v>136</v>
      </c>
      <c r="I7" s="16" t="s">
        <v>137</v>
      </c>
      <c r="J7" s="17" t="s">
        <v>12</v>
      </c>
      <c r="K7" s="32">
        <f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0.02</v>
      </c>
    </row>
    <row r="8" spans="1:11" s="18" customFormat="1" ht="33.75" x14ac:dyDescent="0.2">
      <c r="A8" s="19">
        <v>2</v>
      </c>
      <c r="B8" s="20" t="s">
        <v>144</v>
      </c>
      <c r="C8" s="21">
        <v>449087</v>
      </c>
      <c r="D8" s="22" t="s">
        <v>15</v>
      </c>
      <c r="E8" s="23">
        <v>32</v>
      </c>
      <c r="F8" s="24">
        <v>68.78</v>
      </c>
      <c r="G8" s="25">
        <f t="shared" ref="G8:G69" si="0">F8*E8</f>
        <v>2200.96</v>
      </c>
      <c r="H8" s="25" t="s">
        <v>136</v>
      </c>
      <c r="I8" s="25" t="s">
        <v>137</v>
      </c>
      <c r="J8" s="17" t="s">
        <v>12</v>
      </c>
      <c r="K8" s="31">
        <f t="shared" ref="K8:K71" si="1">IF(F8&lt;0.01,"",IF(AND(F8&gt;=0.01,F8&lt;=5),0.01,IF(F8&lt;=10,0.02,IF(F8&lt;=20,0.03,IF(F8&lt;=50,0.05,IF(F8&lt;=100,0.1,IF(F8&lt;=200,0.12,IF(F8&lt;=500,0.2,IF(F8&lt;=1000,0.4,IF(F8&lt;=2000,0.5,IF(F8&lt;=5000,0.8,IF(F8&lt;=10000,F8*0.005,"Avaliação Específica"))))))))))))</f>
        <v>0.1</v>
      </c>
    </row>
    <row r="9" spans="1:11" s="18" customFormat="1" ht="33.75" x14ac:dyDescent="0.2">
      <c r="A9" s="10">
        <v>3</v>
      </c>
      <c r="B9" s="11" t="s">
        <v>145</v>
      </c>
      <c r="C9" s="12">
        <v>428687</v>
      </c>
      <c r="D9" s="13" t="s">
        <v>15</v>
      </c>
      <c r="E9" s="14">
        <v>19</v>
      </c>
      <c r="F9" s="15">
        <v>70.8</v>
      </c>
      <c r="G9" s="16">
        <f t="shared" si="0"/>
        <v>1345.2</v>
      </c>
      <c r="H9" s="16" t="s">
        <v>136</v>
      </c>
      <c r="I9" s="16" t="s">
        <v>137</v>
      </c>
      <c r="J9" s="17" t="s">
        <v>12</v>
      </c>
      <c r="K9" s="32">
        <f t="shared" si="1"/>
        <v>0.1</v>
      </c>
    </row>
    <row r="10" spans="1:11" s="18" customFormat="1" ht="33.75" x14ac:dyDescent="0.2">
      <c r="A10" s="10">
        <v>4</v>
      </c>
      <c r="B10" s="11" t="s">
        <v>146</v>
      </c>
      <c r="C10" s="12" t="s">
        <v>119</v>
      </c>
      <c r="D10" s="13" t="s">
        <v>15</v>
      </c>
      <c r="E10" s="14">
        <f>5+2</f>
        <v>7</v>
      </c>
      <c r="F10" s="15">
        <v>80</v>
      </c>
      <c r="G10" s="16">
        <f t="shared" si="0"/>
        <v>560</v>
      </c>
      <c r="H10" s="16" t="s">
        <v>136</v>
      </c>
      <c r="I10" s="16" t="s">
        <v>137</v>
      </c>
      <c r="J10" s="17" t="s">
        <v>12</v>
      </c>
      <c r="K10" s="32">
        <f t="shared" si="1"/>
        <v>0.1</v>
      </c>
    </row>
    <row r="11" spans="1:11" s="18" customFormat="1" ht="33.75" x14ac:dyDescent="0.2">
      <c r="A11" s="19">
        <v>5</v>
      </c>
      <c r="B11" s="20" t="s">
        <v>147</v>
      </c>
      <c r="C11" s="21" t="s">
        <v>120</v>
      </c>
      <c r="D11" s="22" t="s">
        <v>15</v>
      </c>
      <c r="E11" s="23">
        <v>68</v>
      </c>
      <c r="F11" s="24">
        <v>75.33</v>
      </c>
      <c r="G11" s="25">
        <f t="shared" si="0"/>
        <v>5122.4399999999996</v>
      </c>
      <c r="H11" s="25" t="s">
        <v>136</v>
      </c>
      <c r="I11" s="25" t="s">
        <v>137</v>
      </c>
      <c r="J11" s="17" t="s">
        <v>12</v>
      </c>
      <c r="K11" s="31">
        <f t="shared" si="1"/>
        <v>0.1</v>
      </c>
    </row>
    <row r="12" spans="1:11" s="18" customFormat="1" ht="33.75" x14ac:dyDescent="0.2">
      <c r="A12" s="10">
        <v>6</v>
      </c>
      <c r="B12" s="11" t="s">
        <v>148</v>
      </c>
      <c r="C12" s="12">
        <v>408332</v>
      </c>
      <c r="D12" s="13" t="s">
        <v>15</v>
      </c>
      <c r="E12" s="14">
        <v>22</v>
      </c>
      <c r="F12" s="15">
        <v>55.07</v>
      </c>
      <c r="G12" s="16">
        <f t="shared" si="0"/>
        <v>1211.54</v>
      </c>
      <c r="H12" s="16" t="s">
        <v>136</v>
      </c>
      <c r="I12" s="16" t="s">
        <v>137</v>
      </c>
      <c r="J12" s="17" t="s">
        <v>12</v>
      </c>
      <c r="K12" s="32">
        <f t="shared" si="1"/>
        <v>0.1</v>
      </c>
    </row>
    <row r="13" spans="1:11" s="18" customFormat="1" ht="33.75" x14ac:dyDescent="0.2">
      <c r="A13" s="10">
        <v>7</v>
      </c>
      <c r="B13" s="11" t="s">
        <v>149</v>
      </c>
      <c r="C13" s="12">
        <v>408331</v>
      </c>
      <c r="D13" s="13" t="s">
        <v>15</v>
      </c>
      <c r="E13" s="14">
        <v>8</v>
      </c>
      <c r="F13" s="15">
        <v>58.31</v>
      </c>
      <c r="G13" s="16">
        <f t="shared" si="0"/>
        <v>466.48</v>
      </c>
      <c r="H13" s="16" t="s">
        <v>136</v>
      </c>
      <c r="I13" s="16" t="s">
        <v>137</v>
      </c>
      <c r="J13" s="17" t="s">
        <v>12</v>
      </c>
      <c r="K13" s="32">
        <f t="shared" si="1"/>
        <v>0.1</v>
      </c>
    </row>
    <row r="14" spans="1:11" s="18" customFormat="1" ht="33.75" x14ac:dyDescent="0.2">
      <c r="A14" s="10">
        <v>8</v>
      </c>
      <c r="B14" s="11" t="s">
        <v>150</v>
      </c>
      <c r="C14" s="12">
        <v>408339</v>
      </c>
      <c r="D14" s="13" t="s">
        <v>15</v>
      </c>
      <c r="E14" s="14">
        <v>19</v>
      </c>
      <c r="F14" s="15">
        <v>78.97</v>
      </c>
      <c r="G14" s="16">
        <f t="shared" si="0"/>
        <v>1500.43</v>
      </c>
      <c r="H14" s="16" t="s">
        <v>136</v>
      </c>
      <c r="I14" s="16" t="s">
        <v>137</v>
      </c>
      <c r="J14" s="17" t="s">
        <v>12</v>
      </c>
      <c r="K14" s="32">
        <f t="shared" si="1"/>
        <v>0.1</v>
      </c>
    </row>
    <row r="15" spans="1:11" s="18" customFormat="1" ht="33.75" x14ac:dyDescent="0.2">
      <c r="A15" s="10">
        <v>9</v>
      </c>
      <c r="B15" s="11" t="s">
        <v>151</v>
      </c>
      <c r="C15" s="12" t="s">
        <v>121</v>
      </c>
      <c r="D15" s="13" t="s">
        <v>15</v>
      </c>
      <c r="E15" s="14">
        <v>5</v>
      </c>
      <c r="F15" s="15">
        <v>83.78</v>
      </c>
      <c r="G15" s="16">
        <f t="shared" si="0"/>
        <v>418.9</v>
      </c>
      <c r="H15" s="16" t="s">
        <v>136</v>
      </c>
      <c r="I15" s="16" t="s">
        <v>137</v>
      </c>
      <c r="J15" s="17" t="s">
        <v>12</v>
      </c>
      <c r="K15" s="32">
        <f t="shared" si="1"/>
        <v>0.1</v>
      </c>
    </row>
    <row r="16" spans="1:11" s="18" customFormat="1" ht="22.5" x14ac:dyDescent="0.2">
      <c r="A16" s="10">
        <v>10</v>
      </c>
      <c r="B16" s="11" t="s">
        <v>18</v>
      </c>
      <c r="C16" s="12">
        <v>466530</v>
      </c>
      <c r="D16" s="13" t="s">
        <v>115</v>
      </c>
      <c r="E16" s="14">
        <f>5+1+8</f>
        <v>14</v>
      </c>
      <c r="F16" s="15">
        <v>114.23</v>
      </c>
      <c r="G16" s="16">
        <f t="shared" si="0"/>
        <v>1599.22</v>
      </c>
      <c r="H16" s="16" t="s">
        <v>136</v>
      </c>
      <c r="I16" s="16" t="s">
        <v>137</v>
      </c>
      <c r="J16" s="17" t="s">
        <v>12</v>
      </c>
      <c r="K16" s="32">
        <f t="shared" si="1"/>
        <v>0.12</v>
      </c>
    </row>
    <row r="17" spans="1:11" s="18" customFormat="1" ht="67.5" x14ac:dyDescent="0.2">
      <c r="A17" s="10">
        <v>11</v>
      </c>
      <c r="B17" s="11" t="s">
        <v>19</v>
      </c>
      <c r="C17" s="12">
        <v>282190</v>
      </c>
      <c r="D17" s="13" t="s">
        <v>116</v>
      </c>
      <c r="E17" s="14">
        <v>5</v>
      </c>
      <c r="F17" s="15">
        <v>147.38999999999999</v>
      </c>
      <c r="G17" s="16">
        <f t="shared" si="0"/>
        <v>736.94999999999993</v>
      </c>
      <c r="H17" s="16" t="s">
        <v>136</v>
      </c>
      <c r="I17" s="16" t="s">
        <v>137</v>
      </c>
      <c r="J17" s="17" t="s">
        <v>12</v>
      </c>
      <c r="K17" s="32">
        <f t="shared" si="1"/>
        <v>0.12</v>
      </c>
    </row>
    <row r="18" spans="1:11" s="18" customFormat="1" ht="33.75" x14ac:dyDescent="0.2">
      <c r="A18" s="10">
        <v>12</v>
      </c>
      <c r="B18" s="11" t="s">
        <v>20</v>
      </c>
      <c r="C18" s="12">
        <v>410420</v>
      </c>
      <c r="D18" s="13" t="s">
        <v>15</v>
      </c>
      <c r="E18" s="14">
        <v>45</v>
      </c>
      <c r="F18" s="15">
        <v>21.1</v>
      </c>
      <c r="G18" s="16">
        <f t="shared" si="0"/>
        <v>949.50000000000011</v>
      </c>
      <c r="H18" s="16" t="s">
        <v>136</v>
      </c>
      <c r="I18" s="16" t="s">
        <v>137</v>
      </c>
      <c r="J18" s="17" t="s">
        <v>12</v>
      </c>
      <c r="K18" s="32">
        <f t="shared" si="1"/>
        <v>0.05</v>
      </c>
    </row>
    <row r="19" spans="1:11" s="18" customFormat="1" ht="33.75" x14ac:dyDescent="0.2">
      <c r="A19" s="10">
        <v>13</v>
      </c>
      <c r="B19" s="11" t="s">
        <v>21</v>
      </c>
      <c r="C19" s="12">
        <v>410421</v>
      </c>
      <c r="D19" s="13" t="s">
        <v>15</v>
      </c>
      <c r="E19" s="14">
        <v>37</v>
      </c>
      <c r="F19" s="15">
        <v>20.170000000000002</v>
      </c>
      <c r="G19" s="16">
        <f t="shared" si="0"/>
        <v>746.29000000000008</v>
      </c>
      <c r="H19" s="16" t="s">
        <v>136</v>
      </c>
      <c r="I19" s="16" t="s">
        <v>137</v>
      </c>
      <c r="J19" s="17" t="s">
        <v>12</v>
      </c>
      <c r="K19" s="32">
        <f t="shared" si="1"/>
        <v>0.05</v>
      </c>
    </row>
    <row r="20" spans="1:11" s="18" customFormat="1" ht="22.5" x14ac:dyDescent="0.2">
      <c r="A20" s="10">
        <v>14</v>
      </c>
      <c r="B20" s="11" t="s">
        <v>22</v>
      </c>
      <c r="C20" s="12">
        <v>471317</v>
      </c>
      <c r="D20" s="13" t="s">
        <v>15</v>
      </c>
      <c r="E20" s="14">
        <v>33</v>
      </c>
      <c r="F20" s="15">
        <v>50.68</v>
      </c>
      <c r="G20" s="16">
        <f t="shared" si="0"/>
        <v>1672.44</v>
      </c>
      <c r="H20" s="16" t="s">
        <v>136</v>
      </c>
      <c r="I20" s="16" t="s">
        <v>137</v>
      </c>
      <c r="J20" s="17" t="s">
        <v>12</v>
      </c>
      <c r="K20" s="32">
        <f t="shared" si="1"/>
        <v>0.1</v>
      </c>
    </row>
    <row r="21" spans="1:11" s="18" customFormat="1" ht="22.5" x14ac:dyDescent="0.2">
      <c r="A21" s="10">
        <v>15</v>
      </c>
      <c r="B21" s="11" t="s">
        <v>23</v>
      </c>
      <c r="C21" s="12" t="s">
        <v>122</v>
      </c>
      <c r="D21" s="13" t="s">
        <v>15</v>
      </c>
      <c r="E21" s="14">
        <f>82+13</f>
        <v>95</v>
      </c>
      <c r="F21" s="15">
        <v>14.25</v>
      </c>
      <c r="G21" s="16">
        <f t="shared" si="0"/>
        <v>1353.75</v>
      </c>
      <c r="H21" s="16" t="s">
        <v>136</v>
      </c>
      <c r="I21" s="16" t="s">
        <v>137</v>
      </c>
      <c r="J21" s="17" t="s">
        <v>12</v>
      </c>
      <c r="K21" s="32">
        <f t="shared" si="1"/>
        <v>0.03</v>
      </c>
    </row>
    <row r="22" spans="1:11" s="18" customFormat="1" ht="45" x14ac:dyDescent="0.2">
      <c r="A22" s="10">
        <v>16</v>
      </c>
      <c r="B22" s="11" t="s">
        <v>24</v>
      </c>
      <c r="C22" s="12">
        <v>474441</v>
      </c>
      <c r="D22" s="13" t="s">
        <v>15</v>
      </c>
      <c r="E22" s="14">
        <f>60+6+15</f>
        <v>81</v>
      </c>
      <c r="F22" s="15">
        <v>19.829999999999998</v>
      </c>
      <c r="G22" s="16">
        <f t="shared" si="0"/>
        <v>1606.2299999999998</v>
      </c>
      <c r="H22" s="16" t="s">
        <v>136</v>
      </c>
      <c r="I22" s="16" t="s">
        <v>137</v>
      </c>
      <c r="J22" s="17" t="s">
        <v>12</v>
      </c>
      <c r="K22" s="32">
        <f t="shared" si="1"/>
        <v>0.03</v>
      </c>
    </row>
    <row r="23" spans="1:11" s="18" customFormat="1" ht="45" x14ac:dyDescent="0.2">
      <c r="A23" s="10">
        <v>17</v>
      </c>
      <c r="B23" s="11" t="s">
        <v>25</v>
      </c>
      <c r="C23" s="12">
        <v>437386</v>
      </c>
      <c r="D23" s="13" t="s">
        <v>15</v>
      </c>
      <c r="E23" s="14">
        <v>18</v>
      </c>
      <c r="F23" s="15">
        <v>17.39</v>
      </c>
      <c r="G23" s="16">
        <f t="shared" si="0"/>
        <v>313.02</v>
      </c>
      <c r="H23" s="16" t="s">
        <v>136</v>
      </c>
      <c r="I23" s="16" t="s">
        <v>137</v>
      </c>
      <c r="J23" s="17" t="s">
        <v>12</v>
      </c>
      <c r="K23" s="32">
        <f t="shared" si="1"/>
        <v>0.03</v>
      </c>
    </row>
    <row r="24" spans="1:11" s="18" customFormat="1" ht="33.75" x14ac:dyDescent="0.2">
      <c r="A24" s="10">
        <v>18</v>
      </c>
      <c r="B24" s="11" t="s">
        <v>142</v>
      </c>
      <c r="C24" s="12">
        <v>431725</v>
      </c>
      <c r="D24" s="13" t="s">
        <v>15</v>
      </c>
      <c r="E24" s="14">
        <v>12</v>
      </c>
      <c r="F24" s="15">
        <v>30.09</v>
      </c>
      <c r="G24" s="16">
        <f t="shared" si="0"/>
        <v>361.08</v>
      </c>
      <c r="H24" s="16" t="s">
        <v>136</v>
      </c>
      <c r="I24" s="16" t="s">
        <v>137</v>
      </c>
      <c r="J24" s="17" t="s">
        <v>12</v>
      </c>
      <c r="K24" s="32">
        <f t="shared" si="1"/>
        <v>0.05</v>
      </c>
    </row>
    <row r="25" spans="1:11" s="18" customFormat="1" ht="33.75" x14ac:dyDescent="0.2">
      <c r="A25" s="10">
        <v>19</v>
      </c>
      <c r="B25" s="11" t="s">
        <v>26</v>
      </c>
      <c r="C25" s="12">
        <v>431725</v>
      </c>
      <c r="D25" s="13" t="s">
        <v>15</v>
      </c>
      <c r="E25" s="14">
        <v>23</v>
      </c>
      <c r="F25" s="15">
        <v>23.09</v>
      </c>
      <c r="G25" s="16">
        <f t="shared" si="0"/>
        <v>531.07000000000005</v>
      </c>
      <c r="H25" s="16" t="s">
        <v>136</v>
      </c>
      <c r="I25" s="16" t="s">
        <v>137</v>
      </c>
      <c r="J25" s="17" t="s">
        <v>12</v>
      </c>
      <c r="K25" s="32">
        <f t="shared" si="1"/>
        <v>0.05</v>
      </c>
    </row>
    <row r="26" spans="1:11" s="18" customFormat="1" ht="22.5" x14ac:dyDescent="0.2">
      <c r="A26" s="10">
        <v>20</v>
      </c>
      <c r="B26" s="11" t="s">
        <v>27</v>
      </c>
      <c r="C26" s="12">
        <v>419313</v>
      </c>
      <c r="D26" s="13" t="s">
        <v>15</v>
      </c>
      <c r="E26" s="14">
        <v>138</v>
      </c>
      <c r="F26" s="15">
        <v>3.35</v>
      </c>
      <c r="G26" s="16">
        <f t="shared" si="0"/>
        <v>462.3</v>
      </c>
      <c r="H26" s="16" t="s">
        <v>136</v>
      </c>
      <c r="I26" s="16" t="s">
        <v>137</v>
      </c>
      <c r="J26" s="17" t="s">
        <v>12</v>
      </c>
      <c r="K26" s="32">
        <f t="shared" si="1"/>
        <v>0.01</v>
      </c>
    </row>
    <row r="27" spans="1:11" s="18" customFormat="1" ht="33.75" x14ac:dyDescent="0.2">
      <c r="A27" s="10">
        <v>21</v>
      </c>
      <c r="B27" s="11" t="s">
        <v>28</v>
      </c>
      <c r="C27" s="12">
        <v>420484</v>
      </c>
      <c r="D27" s="13" t="s">
        <v>15</v>
      </c>
      <c r="E27" s="14">
        <v>13</v>
      </c>
      <c r="F27" s="15">
        <v>142.16999999999999</v>
      </c>
      <c r="G27" s="16">
        <f t="shared" si="0"/>
        <v>1848.2099999999998</v>
      </c>
      <c r="H27" s="16" t="s">
        <v>136</v>
      </c>
      <c r="I27" s="16" t="s">
        <v>137</v>
      </c>
      <c r="J27" s="17" t="s">
        <v>12</v>
      </c>
      <c r="K27" s="32">
        <f t="shared" si="1"/>
        <v>0.12</v>
      </c>
    </row>
    <row r="28" spans="1:11" s="18" customFormat="1" ht="33.75" x14ac:dyDescent="0.2">
      <c r="A28" s="10">
        <v>22</v>
      </c>
      <c r="B28" s="11" t="s">
        <v>29</v>
      </c>
      <c r="C28" s="12">
        <v>428968</v>
      </c>
      <c r="D28" s="13" t="s">
        <v>15</v>
      </c>
      <c r="E28" s="14">
        <v>27</v>
      </c>
      <c r="F28" s="15">
        <v>36.369999999999997</v>
      </c>
      <c r="G28" s="16">
        <f t="shared" si="0"/>
        <v>981.9899999999999</v>
      </c>
      <c r="H28" s="16" t="s">
        <v>136</v>
      </c>
      <c r="I28" s="16" t="s">
        <v>137</v>
      </c>
      <c r="J28" s="17" t="s">
        <v>12</v>
      </c>
      <c r="K28" s="32">
        <f t="shared" si="1"/>
        <v>0.05</v>
      </c>
    </row>
    <row r="29" spans="1:11" s="18" customFormat="1" ht="33.75" x14ac:dyDescent="0.2">
      <c r="A29" s="10">
        <v>23</v>
      </c>
      <c r="B29" s="11" t="s">
        <v>30</v>
      </c>
      <c r="C29" s="12">
        <v>415338</v>
      </c>
      <c r="D29" s="13" t="s">
        <v>15</v>
      </c>
      <c r="E29" s="14">
        <v>18</v>
      </c>
      <c r="F29" s="15">
        <v>28.1</v>
      </c>
      <c r="G29" s="16">
        <f t="shared" si="0"/>
        <v>505.8</v>
      </c>
      <c r="H29" s="16" t="s">
        <v>136</v>
      </c>
      <c r="I29" s="16" t="s">
        <v>137</v>
      </c>
      <c r="J29" s="17" t="s">
        <v>12</v>
      </c>
      <c r="K29" s="32">
        <f t="shared" si="1"/>
        <v>0.05</v>
      </c>
    </row>
    <row r="30" spans="1:11" s="18" customFormat="1" ht="22.5" x14ac:dyDescent="0.2">
      <c r="A30" s="10">
        <v>24</v>
      </c>
      <c r="B30" s="11" t="s">
        <v>152</v>
      </c>
      <c r="C30" s="12">
        <v>411078</v>
      </c>
      <c r="D30" s="13" t="s">
        <v>15</v>
      </c>
      <c r="E30" s="14">
        <v>15</v>
      </c>
      <c r="F30" s="15">
        <v>121.12</v>
      </c>
      <c r="G30" s="16">
        <f t="shared" si="0"/>
        <v>1816.8000000000002</v>
      </c>
      <c r="H30" s="16" t="s">
        <v>136</v>
      </c>
      <c r="I30" s="16" t="s">
        <v>137</v>
      </c>
      <c r="J30" s="17" t="s">
        <v>12</v>
      </c>
      <c r="K30" s="32">
        <f t="shared" si="1"/>
        <v>0.12</v>
      </c>
    </row>
    <row r="31" spans="1:11" s="18" customFormat="1" ht="45" x14ac:dyDescent="0.2">
      <c r="A31" s="10">
        <v>25</v>
      </c>
      <c r="B31" s="11" t="s">
        <v>153</v>
      </c>
      <c r="C31" s="12">
        <v>410569</v>
      </c>
      <c r="D31" s="13" t="s">
        <v>15</v>
      </c>
      <c r="E31" s="14">
        <v>8</v>
      </c>
      <c r="F31" s="15">
        <v>96.65</v>
      </c>
      <c r="G31" s="16">
        <f t="shared" si="0"/>
        <v>773.2</v>
      </c>
      <c r="H31" s="16" t="s">
        <v>136</v>
      </c>
      <c r="I31" s="16" t="s">
        <v>137</v>
      </c>
      <c r="J31" s="17" t="s">
        <v>12</v>
      </c>
      <c r="K31" s="32">
        <f t="shared" si="1"/>
        <v>0.1</v>
      </c>
    </row>
    <row r="32" spans="1:11" s="18" customFormat="1" ht="67.5" x14ac:dyDescent="0.2">
      <c r="A32" s="10">
        <v>26</v>
      </c>
      <c r="B32" s="11" t="s">
        <v>154</v>
      </c>
      <c r="C32" s="12" t="s">
        <v>123</v>
      </c>
      <c r="D32" s="13" t="s">
        <v>15</v>
      </c>
      <c r="E32" s="14">
        <f>2136+4</f>
        <v>2140</v>
      </c>
      <c r="F32" s="15">
        <v>38.950000000000003</v>
      </c>
      <c r="G32" s="16">
        <f t="shared" si="0"/>
        <v>83353</v>
      </c>
      <c r="H32" s="16" t="s">
        <v>137</v>
      </c>
      <c r="I32" s="16" t="s">
        <v>137</v>
      </c>
      <c r="J32" s="17" t="s">
        <v>12</v>
      </c>
      <c r="K32" s="32">
        <f t="shared" si="1"/>
        <v>0.05</v>
      </c>
    </row>
    <row r="33" spans="1:11" s="18" customFormat="1" ht="45" x14ac:dyDescent="0.2">
      <c r="A33" s="10">
        <v>27</v>
      </c>
      <c r="B33" s="11" t="s">
        <v>155</v>
      </c>
      <c r="C33" s="12" t="s">
        <v>124</v>
      </c>
      <c r="D33" s="13" t="s">
        <v>15</v>
      </c>
      <c r="E33" s="14">
        <v>300</v>
      </c>
      <c r="F33" s="15">
        <v>54.5</v>
      </c>
      <c r="G33" s="16">
        <f t="shared" si="0"/>
        <v>16350</v>
      </c>
      <c r="H33" s="16" t="s">
        <v>136</v>
      </c>
      <c r="I33" s="16" t="s">
        <v>137</v>
      </c>
      <c r="J33" s="17" t="s">
        <v>12</v>
      </c>
      <c r="K33" s="32">
        <f t="shared" si="1"/>
        <v>0.1</v>
      </c>
    </row>
    <row r="34" spans="1:11" s="18" customFormat="1" ht="45" x14ac:dyDescent="0.2">
      <c r="A34" s="10">
        <v>28</v>
      </c>
      <c r="B34" s="11" t="s">
        <v>31</v>
      </c>
      <c r="C34" s="12">
        <v>410427</v>
      </c>
      <c r="D34" s="13" t="s">
        <v>16</v>
      </c>
      <c r="E34" s="14">
        <v>25</v>
      </c>
      <c r="F34" s="15">
        <v>19.989999999999998</v>
      </c>
      <c r="G34" s="16">
        <f t="shared" si="0"/>
        <v>499.74999999999994</v>
      </c>
      <c r="H34" s="16" t="s">
        <v>136</v>
      </c>
      <c r="I34" s="16" t="s">
        <v>137</v>
      </c>
      <c r="J34" s="17" t="s">
        <v>12</v>
      </c>
      <c r="K34" s="32">
        <f t="shared" si="1"/>
        <v>0.03</v>
      </c>
    </row>
    <row r="35" spans="1:11" s="18" customFormat="1" ht="45" x14ac:dyDescent="0.2">
      <c r="A35" s="10">
        <v>29</v>
      </c>
      <c r="B35" s="11" t="s">
        <v>32</v>
      </c>
      <c r="C35" s="12">
        <v>410431</v>
      </c>
      <c r="D35" s="13" t="s">
        <v>16</v>
      </c>
      <c r="E35" s="14">
        <v>18</v>
      </c>
      <c r="F35" s="15">
        <v>18.71</v>
      </c>
      <c r="G35" s="16">
        <f t="shared" si="0"/>
        <v>336.78000000000003</v>
      </c>
      <c r="H35" s="16" t="s">
        <v>136</v>
      </c>
      <c r="I35" s="16" t="s">
        <v>137</v>
      </c>
      <c r="J35" s="17" t="s">
        <v>12</v>
      </c>
      <c r="K35" s="32">
        <f t="shared" si="1"/>
        <v>0.03</v>
      </c>
    </row>
    <row r="36" spans="1:11" s="18" customFormat="1" ht="33.75" x14ac:dyDescent="0.2">
      <c r="A36" s="10">
        <v>30</v>
      </c>
      <c r="B36" s="11" t="s">
        <v>33</v>
      </c>
      <c r="C36" s="12">
        <v>410433</v>
      </c>
      <c r="D36" s="13" t="s">
        <v>16</v>
      </c>
      <c r="E36" s="14">
        <v>18</v>
      </c>
      <c r="F36" s="15">
        <v>7.65</v>
      </c>
      <c r="G36" s="16">
        <f t="shared" si="0"/>
        <v>137.70000000000002</v>
      </c>
      <c r="H36" s="16" t="s">
        <v>136</v>
      </c>
      <c r="I36" s="16" t="s">
        <v>137</v>
      </c>
      <c r="J36" s="17" t="s">
        <v>12</v>
      </c>
      <c r="K36" s="32">
        <f t="shared" si="1"/>
        <v>0.02</v>
      </c>
    </row>
    <row r="37" spans="1:11" s="18" customFormat="1" ht="33.75" x14ac:dyDescent="0.2">
      <c r="A37" s="10">
        <v>31</v>
      </c>
      <c r="B37" s="11" t="s">
        <v>34</v>
      </c>
      <c r="C37" s="12">
        <v>410501</v>
      </c>
      <c r="D37" s="13" t="s">
        <v>16</v>
      </c>
      <c r="E37" s="14">
        <v>410</v>
      </c>
      <c r="F37" s="15">
        <v>5.53</v>
      </c>
      <c r="G37" s="16">
        <f t="shared" si="0"/>
        <v>2267.3000000000002</v>
      </c>
      <c r="H37" s="16" t="s">
        <v>136</v>
      </c>
      <c r="I37" s="16" t="s">
        <v>137</v>
      </c>
      <c r="J37" s="17" t="s">
        <v>12</v>
      </c>
      <c r="K37" s="32">
        <f t="shared" si="1"/>
        <v>0.02</v>
      </c>
    </row>
    <row r="38" spans="1:11" s="18" customFormat="1" ht="33.75" x14ac:dyDescent="0.2">
      <c r="A38" s="10">
        <v>32</v>
      </c>
      <c r="B38" s="11" t="s">
        <v>35</v>
      </c>
      <c r="C38" s="12">
        <v>410449</v>
      </c>
      <c r="D38" s="13" t="s">
        <v>16</v>
      </c>
      <c r="E38" s="14">
        <v>408</v>
      </c>
      <c r="F38" s="15">
        <v>8.56</v>
      </c>
      <c r="G38" s="16">
        <f t="shared" si="0"/>
        <v>3492.48</v>
      </c>
      <c r="H38" s="16" t="s">
        <v>136</v>
      </c>
      <c r="I38" s="16" t="s">
        <v>137</v>
      </c>
      <c r="J38" s="17" t="s">
        <v>12</v>
      </c>
      <c r="K38" s="32">
        <f t="shared" si="1"/>
        <v>0.02</v>
      </c>
    </row>
    <row r="39" spans="1:11" s="18" customFormat="1" ht="33.75" x14ac:dyDescent="0.2">
      <c r="A39" s="10">
        <v>33</v>
      </c>
      <c r="B39" s="11" t="s">
        <v>36</v>
      </c>
      <c r="C39" s="12">
        <v>410504</v>
      </c>
      <c r="D39" s="13" t="s">
        <v>16</v>
      </c>
      <c r="E39" s="14">
        <v>24</v>
      </c>
      <c r="F39" s="15">
        <v>9.25</v>
      </c>
      <c r="G39" s="16">
        <f t="shared" si="0"/>
        <v>222</v>
      </c>
      <c r="H39" s="16" t="s">
        <v>136</v>
      </c>
      <c r="I39" s="16" t="s">
        <v>137</v>
      </c>
      <c r="J39" s="17" t="s">
        <v>12</v>
      </c>
      <c r="K39" s="32">
        <f t="shared" si="1"/>
        <v>0.02</v>
      </c>
    </row>
    <row r="40" spans="1:11" s="18" customFormat="1" ht="67.5" x14ac:dyDescent="0.2">
      <c r="A40" s="10">
        <v>34</v>
      </c>
      <c r="B40" s="11" t="s">
        <v>37</v>
      </c>
      <c r="C40" s="12">
        <v>410539</v>
      </c>
      <c r="D40" s="13" t="s">
        <v>17</v>
      </c>
      <c r="E40" s="14">
        <v>237</v>
      </c>
      <c r="F40" s="15">
        <v>2.67</v>
      </c>
      <c r="G40" s="16">
        <f t="shared" si="0"/>
        <v>632.79</v>
      </c>
      <c r="H40" s="16" t="s">
        <v>136</v>
      </c>
      <c r="I40" s="16" t="s">
        <v>137</v>
      </c>
      <c r="J40" s="17" t="s">
        <v>12</v>
      </c>
      <c r="K40" s="32">
        <f t="shared" si="1"/>
        <v>0.01</v>
      </c>
    </row>
    <row r="41" spans="1:11" s="18" customFormat="1" ht="33.75" x14ac:dyDescent="0.2">
      <c r="A41" s="10">
        <v>35</v>
      </c>
      <c r="B41" s="11" t="s">
        <v>38</v>
      </c>
      <c r="C41" s="12" t="s">
        <v>125</v>
      </c>
      <c r="D41" s="13" t="s">
        <v>16</v>
      </c>
      <c r="E41" s="14">
        <f>21+5</f>
        <v>26</v>
      </c>
      <c r="F41" s="15">
        <v>13.43</v>
      </c>
      <c r="G41" s="16">
        <f t="shared" si="0"/>
        <v>349.18</v>
      </c>
      <c r="H41" s="16" t="s">
        <v>136</v>
      </c>
      <c r="I41" s="16" t="s">
        <v>137</v>
      </c>
      <c r="J41" s="17" t="s">
        <v>12</v>
      </c>
      <c r="K41" s="32">
        <f t="shared" si="1"/>
        <v>0.03</v>
      </c>
    </row>
    <row r="42" spans="1:11" s="18" customFormat="1" ht="33.75" x14ac:dyDescent="0.2">
      <c r="A42" s="10">
        <v>36</v>
      </c>
      <c r="B42" s="11" t="s">
        <v>39</v>
      </c>
      <c r="C42" s="12">
        <v>410475</v>
      </c>
      <c r="D42" s="13" t="s">
        <v>16</v>
      </c>
      <c r="E42" s="14">
        <f>195+20</f>
        <v>215</v>
      </c>
      <c r="F42" s="15">
        <v>8.77</v>
      </c>
      <c r="G42" s="16">
        <f t="shared" si="0"/>
        <v>1885.55</v>
      </c>
      <c r="H42" s="16" t="s">
        <v>136</v>
      </c>
      <c r="I42" s="16" t="s">
        <v>137</v>
      </c>
      <c r="J42" s="17" t="s">
        <v>12</v>
      </c>
      <c r="K42" s="32">
        <f t="shared" si="1"/>
        <v>0.02</v>
      </c>
    </row>
    <row r="43" spans="1:11" s="18" customFormat="1" ht="33.75" x14ac:dyDescent="0.2">
      <c r="A43" s="10">
        <v>37</v>
      </c>
      <c r="B43" s="11" t="s">
        <v>40</v>
      </c>
      <c r="C43" s="12">
        <v>410489</v>
      </c>
      <c r="D43" s="13" t="s">
        <v>16</v>
      </c>
      <c r="E43" s="14">
        <v>54</v>
      </c>
      <c r="F43" s="15">
        <v>8.14</v>
      </c>
      <c r="G43" s="16">
        <f t="shared" si="0"/>
        <v>439.56000000000006</v>
      </c>
      <c r="H43" s="16" t="s">
        <v>136</v>
      </c>
      <c r="I43" s="16" t="s">
        <v>137</v>
      </c>
      <c r="J43" s="17" t="s">
        <v>12</v>
      </c>
      <c r="K43" s="32">
        <f t="shared" si="1"/>
        <v>0.02</v>
      </c>
    </row>
    <row r="44" spans="1:11" s="18" customFormat="1" ht="22.5" x14ac:dyDescent="0.2">
      <c r="A44" s="10">
        <v>38</v>
      </c>
      <c r="B44" s="11" t="s">
        <v>41</v>
      </c>
      <c r="C44" s="12">
        <v>414251</v>
      </c>
      <c r="D44" s="13" t="s">
        <v>16</v>
      </c>
      <c r="E44" s="14">
        <v>98</v>
      </c>
      <c r="F44" s="26">
        <v>22.07</v>
      </c>
      <c r="G44" s="16">
        <f t="shared" si="0"/>
        <v>2162.86</v>
      </c>
      <c r="H44" s="16" t="s">
        <v>136</v>
      </c>
      <c r="I44" s="16" t="s">
        <v>137</v>
      </c>
      <c r="J44" s="17" t="s">
        <v>12</v>
      </c>
      <c r="K44" s="32">
        <f t="shared" si="1"/>
        <v>0.05</v>
      </c>
    </row>
    <row r="45" spans="1:11" s="18" customFormat="1" ht="22.5" x14ac:dyDescent="0.2">
      <c r="A45" s="10">
        <v>39</v>
      </c>
      <c r="B45" s="11" t="s">
        <v>42</v>
      </c>
      <c r="C45" s="12">
        <v>414267</v>
      </c>
      <c r="D45" s="13" t="s">
        <v>16</v>
      </c>
      <c r="E45" s="14">
        <v>152</v>
      </c>
      <c r="F45" s="26">
        <v>14.33</v>
      </c>
      <c r="G45" s="16">
        <f t="shared" si="0"/>
        <v>2178.16</v>
      </c>
      <c r="H45" s="16" t="s">
        <v>136</v>
      </c>
      <c r="I45" s="16" t="s">
        <v>137</v>
      </c>
      <c r="J45" s="17" t="s">
        <v>12</v>
      </c>
      <c r="K45" s="32">
        <f t="shared" si="1"/>
        <v>0.03</v>
      </c>
    </row>
    <row r="46" spans="1:11" s="18" customFormat="1" ht="22.5" x14ac:dyDescent="0.2">
      <c r="A46" s="10">
        <v>40</v>
      </c>
      <c r="B46" s="11" t="s">
        <v>43</v>
      </c>
      <c r="C46" s="12">
        <v>414248</v>
      </c>
      <c r="D46" s="13" t="s">
        <v>16</v>
      </c>
      <c r="E46" s="14">
        <v>26</v>
      </c>
      <c r="F46" s="26">
        <v>15.69</v>
      </c>
      <c r="G46" s="16">
        <f t="shared" si="0"/>
        <v>407.94</v>
      </c>
      <c r="H46" s="16" t="s">
        <v>136</v>
      </c>
      <c r="I46" s="16" t="s">
        <v>137</v>
      </c>
      <c r="J46" s="17" t="s">
        <v>12</v>
      </c>
      <c r="K46" s="32">
        <f t="shared" si="1"/>
        <v>0.03</v>
      </c>
    </row>
    <row r="47" spans="1:11" s="18" customFormat="1" ht="22.5" x14ac:dyDescent="0.2">
      <c r="A47" s="10">
        <v>41</v>
      </c>
      <c r="B47" s="11" t="s">
        <v>44</v>
      </c>
      <c r="C47" s="12">
        <v>414246</v>
      </c>
      <c r="D47" s="13" t="s">
        <v>16</v>
      </c>
      <c r="E47" s="14">
        <v>54</v>
      </c>
      <c r="F47" s="26">
        <v>20.27</v>
      </c>
      <c r="G47" s="16">
        <f t="shared" si="0"/>
        <v>1094.58</v>
      </c>
      <c r="H47" s="16" t="s">
        <v>136</v>
      </c>
      <c r="I47" s="16" t="s">
        <v>137</v>
      </c>
      <c r="J47" s="17" t="s">
        <v>12</v>
      </c>
      <c r="K47" s="32">
        <f t="shared" si="1"/>
        <v>0.05</v>
      </c>
    </row>
    <row r="48" spans="1:11" s="18" customFormat="1" ht="22.5" x14ac:dyDescent="0.2">
      <c r="A48" s="10">
        <v>42</v>
      </c>
      <c r="B48" s="11" t="s">
        <v>45</v>
      </c>
      <c r="C48" s="12">
        <v>414249</v>
      </c>
      <c r="D48" s="13" t="s">
        <v>16</v>
      </c>
      <c r="E48" s="14">
        <v>25</v>
      </c>
      <c r="F48" s="26">
        <v>18.93</v>
      </c>
      <c r="G48" s="16">
        <f t="shared" si="0"/>
        <v>473.25</v>
      </c>
      <c r="H48" s="16" t="s">
        <v>136</v>
      </c>
      <c r="I48" s="16" t="s">
        <v>137</v>
      </c>
      <c r="J48" s="17" t="s">
        <v>12</v>
      </c>
      <c r="K48" s="32">
        <f t="shared" si="1"/>
        <v>0.03</v>
      </c>
    </row>
    <row r="49" spans="1:11" s="18" customFormat="1" ht="22.5" x14ac:dyDescent="0.2">
      <c r="A49" s="10">
        <v>43</v>
      </c>
      <c r="B49" s="11" t="s">
        <v>46</v>
      </c>
      <c r="C49" s="12">
        <v>414266</v>
      </c>
      <c r="D49" s="13" t="s">
        <v>16</v>
      </c>
      <c r="E49" s="14">
        <v>99</v>
      </c>
      <c r="F49" s="26">
        <v>13.92</v>
      </c>
      <c r="G49" s="16">
        <f t="shared" si="0"/>
        <v>1378.08</v>
      </c>
      <c r="H49" s="16" t="s">
        <v>136</v>
      </c>
      <c r="I49" s="16" t="s">
        <v>137</v>
      </c>
      <c r="J49" s="17" t="s">
        <v>12</v>
      </c>
      <c r="K49" s="32">
        <f t="shared" si="1"/>
        <v>0.03</v>
      </c>
    </row>
    <row r="50" spans="1:11" s="18" customFormat="1" ht="33.75" customHeight="1" x14ac:dyDescent="0.2">
      <c r="A50" s="10">
        <v>44</v>
      </c>
      <c r="B50" s="11" t="s">
        <v>47</v>
      </c>
      <c r="C50" s="12">
        <v>419922</v>
      </c>
      <c r="D50" s="13" t="s">
        <v>15</v>
      </c>
      <c r="E50" s="14">
        <v>87</v>
      </c>
      <c r="F50" s="26">
        <v>9.01</v>
      </c>
      <c r="G50" s="16">
        <f t="shared" si="0"/>
        <v>783.87</v>
      </c>
      <c r="H50" s="16" t="s">
        <v>136</v>
      </c>
      <c r="I50" s="16" t="s">
        <v>137</v>
      </c>
      <c r="J50" s="17" t="s">
        <v>12</v>
      </c>
      <c r="K50" s="32">
        <f t="shared" si="1"/>
        <v>0.02</v>
      </c>
    </row>
    <row r="51" spans="1:11" s="18" customFormat="1" ht="22.5" x14ac:dyDescent="0.2">
      <c r="A51" s="10">
        <v>45</v>
      </c>
      <c r="B51" s="11" t="s">
        <v>48</v>
      </c>
      <c r="C51" s="12">
        <v>408655</v>
      </c>
      <c r="D51" s="13" t="s">
        <v>15</v>
      </c>
      <c r="E51" s="14">
        <f>60+5</f>
        <v>65</v>
      </c>
      <c r="F51" s="26">
        <v>29.65</v>
      </c>
      <c r="G51" s="16">
        <f t="shared" si="0"/>
        <v>1927.25</v>
      </c>
      <c r="H51" s="16" t="s">
        <v>136</v>
      </c>
      <c r="I51" s="16" t="s">
        <v>137</v>
      </c>
      <c r="J51" s="17" t="s">
        <v>12</v>
      </c>
      <c r="K51" s="32">
        <f t="shared" si="1"/>
        <v>0.05</v>
      </c>
    </row>
    <row r="52" spans="1:11" s="18" customFormat="1" ht="22.5" x14ac:dyDescent="0.2">
      <c r="A52" s="10">
        <v>46</v>
      </c>
      <c r="B52" s="11" t="s">
        <v>49</v>
      </c>
      <c r="C52" s="12">
        <v>408656</v>
      </c>
      <c r="D52" s="13" t="s">
        <v>15</v>
      </c>
      <c r="E52" s="14">
        <f>52+4</f>
        <v>56</v>
      </c>
      <c r="F52" s="26">
        <v>34.01</v>
      </c>
      <c r="G52" s="16">
        <f t="shared" si="0"/>
        <v>1904.56</v>
      </c>
      <c r="H52" s="16" t="s">
        <v>136</v>
      </c>
      <c r="I52" s="16" t="s">
        <v>137</v>
      </c>
      <c r="J52" s="17" t="s">
        <v>12</v>
      </c>
      <c r="K52" s="32">
        <f t="shared" si="1"/>
        <v>0.05</v>
      </c>
    </row>
    <row r="53" spans="1:11" s="18" customFormat="1" ht="22.5" x14ac:dyDescent="0.2">
      <c r="A53" s="10">
        <v>47</v>
      </c>
      <c r="B53" s="11" t="s">
        <v>50</v>
      </c>
      <c r="C53" s="12">
        <v>408654</v>
      </c>
      <c r="D53" s="13" t="s">
        <v>15</v>
      </c>
      <c r="E53" s="14">
        <f>37+8</f>
        <v>45</v>
      </c>
      <c r="F53" s="26">
        <v>26.97</v>
      </c>
      <c r="G53" s="16">
        <f t="shared" si="0"/>
        <v>1213.6499999999999</v>
      </c>
      <c r="H53" s="16" t="s">
        <v>136</v>
      </c>
      <c r="I53" s="16" t="s">
        <v>137</v>
      </c>
      <c r="J53" s="17" t="s">
        <v>12</v>
      </c>
      <c r="K53" s="32">
        <f t="shared" si="1"/>
        <v>0.05</v>
      </c>
    </row>
    <row r="54" spans="1:11" s="18" customFormat="1" ht="33.75" x14ac:dyDescent="0.2">
      <c r="A54" s="10">
        <v>48</v>
      </c>
      <c r="B54" s="11" t="s">
        <v>51</v>
      </c>
      <c r="C54" s="12">
        <v>411171</v>
      </c>
      <c r="D54" s="13" t="s">
        <v>15</v>
      </c>
      <c r="E54" s="14">
        <v>64</v>
      </c>
      <c r="F54" s="26">
        <v>18.36</v>
      </c>
      <c r="G54" s="16">
        <f t="shared" si="0"/>
        <v>1175.04</v>
      </c>
      <c r="H54" s="16" t="s">
        <v>136</v>
      </c>
      <c r="I54" s="16" t="s">
        <v>137</v>
      </c>
      <c r="J54" s="17" t="s">
        <v>12</v>
      </c>
      <c r="K54" s="32">
        <f t="shared" si="1"/>
        <v>0.03</v>
      </c>
    </row>
    <row r="55" spans="1:11" s="18" customFormat="1" ht="33.75" x14ac:dyDescent="0.2">
      <c r="A55" s="10">
        <v>49</v>
      </c>
      <c r="B55" s="11" t="s">
        <v>52</v>
      </c>
      <c r="C55" s="12">
        <v>409534</v>
      </c>
      <c r="D55" s="13" t="s">
        <v>15</v>
      </c>
      <c r="E55" s="14">
        <v>609</v>
      </c>
      <c r="F55" s="26">
        <v>18.25</v>
      </c>
      <c r="G55" s="16">
        <f t="shared" si="0"/>
        <v>11114.25</v>
      </c>
      <c r="H55" s="16" t="s">
        <v>136</v>
      </c>
      <c r="I55" s="16" t="s">
        <v>137</v>
      </c>
      <c r="J55" s="17" t="s">
        <v>12</v>
      </c>
      <c r="K55" s="32">
        <f t="shared" si="1"/>
        <v>0.03</v>
      </c>
    </row>
    <row r="56" spans="1:11" s="18" customFormat="1" ht="22.5" x14ac:dyDescent="0.2">
      <c r="A56" s="10">
        <v>50</v>
      </c>
      <c r="B56" s="11" t="s">
        <v>53</v>
      </c>
      <c r="C56" s="12">
        <v>428642</v>
      </c>
      <c r="D56" s="13" t="s">
        <v>15</v>
      </c>
      <c r="E56" s="14">
        <f>40+5</f>
        <v>45</v>
      </c>
      <c r="F56" s="26">
        <v>11.97</v>
      </c>
      <c r="G56" s="16">
        <f t="shared" si="0"/>
        <v>538.65</v>
      </c>
      <c r="H56" s="16" t="s">
        <v>136</v>
      </c>
      <c r="I56" s="16" t="s">
        <v>137</v>
      </c>
      <c r="J56" s="17" t="s">
        <v>12</v>
      </c>
      <c r="K56" s="32">
        <f t="shared" si="1"/>
        <v>0.03</v>
      </c>
    </row>
    <row r="57" spans="1:11" s="18" customFormat="1" ht="22.5" x14ac:dyDescent="0.2">
      <c r="A57" s="10">
        <v>51</v>
      </c>
      <c r="B57" s="11" t="s">
        <v>54</v>
      </c>
      <c r="C57" s="12">
        <v>428642</v>
      </c>
      <c r="D57" s="13" t="s">
        <v>15</v>
      </c>
      <c r="E57" s="14">
        <f>99+4</f>
        <v>103</v>
      </c>
      <c r="F57" s="26">
        <v>8.92</v>
      </c>
      <c r="G57" s="16">
        <f t="shared" si="0"/>
        <v>918.76</v>
      </c>
      <c r="H57" s="16" t="s">
        <v>136</v>
      </c>
      <c r="I57" s="16" t="s">
        <v>137</v>
      </c>
      <c r="J57" s="17" t="s">
        <v>12</v>
      </c>
      <c r="K57" s="32">
        <f t="shared" si="1"/>
        <v>0.02</v>
      </c>
    </row>
    <row r="58" spans="1:11" s="18" customFormat="1" ht="22.5" x14ac:dyDescent="0.2">
      <c r="A58" s="10">
        <v>52</v>
      </c>
      <c r="B58" s="11" t="s">
        <v>55</v>
      </c>
      <c r="C58" s="12">
        <v>425191</v>
      </c>
      <c r="D58" s="13" t="s">
        <v>15</v>
      </c>
      <c r="E58" s="14">
        <f>32+8</f>
        <v>40</v>
      </c>
      <c r="F58" s="26">
        <v>6.81</v>
      </c>
      <c r="G58" s="16">
        <f t="shared" si="0"/>
        <v>272.39999999999998</v>
      </c>
      <c r="H58" s="16" t="s">
        <v>136</v>
      </c>
      <c r="I58" s="16" t="s">
        <v>137</v>
      </c>
      <c r="J58" s="17" t="s">
        <v>12</v>
      </c>
      <c r="K58" s="32">
        <f t="shared" si="1"/>
        <v>0.02</v>
      </c>
    </row>
    <row r="59" spans="1:11" s="18" customFormat="1" ht="22.5" x14ac:dyDescent="0.2">
      <c r="A59" s="10">
        <v>53</v>
      </c>
      <c r="B59" s="11" t="s">
        <v>56</v>
      </c>
      <c r="C59" s="12">
        <v>280476</v>
      </c>
      <c r="D59" s="13" t="s">
        <v>15</v>
      </c>
      <c r="E59" s="14">
        <v>72</v>
      </c>
      <c r="F59" s="26">
        <v>7</v>
      </c>
      <c r="G59" s="16">
        <f t="shared" si="0"/>
        <v>504</v>
      </c>
      <c r="H59" s="16" t="s">
        <v>136</v>
      </c>
      <c r="I59" s="16" t="s">
        <v>137</v>
      </c>
      <c r="J59" s="17" t="s">
        <v>12</v>
      </c>
      <c r="K59" s="32">
        <f t="shared" si="1"/>
        <v>0.02</v>
      </c>
    </row>
    <row r="60" spans="1:11" s="18" customFormat="1" ht="45" x14ac:dyDescent="0.2">
      <c r="A60" s="10">
        <v>54</v>
      </c>
      <c r="B60" s="11" t="s">
        <v>57</v>
      </c>
      <c r="C60" s="12">
        <v>279895</v>
      </c>
      <c r="D60" s="13" t="s">
        <v>15</v>
      </c>
      <c r="E60" s="14">
        <v>25</v>
      </c>
      <c r="F60" s="26">
        <v>7.09</v>
      </c>
      <c r="G60" s="16">
        <f t="shared" si="0"/>
        <v>177.25</v>
      </c>
      <c r="H60" s="16" t="s">
        <v>136</v>
      </c>
      <c r="I60" s="16" t="s">
        <v>137</v>
      </c>
      <c r="J60" s="17" t="s">
        <v>12</v>
      </c>
      <c r="K60" s="32">
        <f t="shared" si="1"/>
        <v>0.02</v>
      </c>
    </row>
    <row r="61" spans="1:11" s="18" customFormat="1" ht="22.5" x14ac:dyDescent="0.2">
      <c r="A61" s="10">
        <v>55</v>
      </c>
      <c r="B61" s="11" t="s">
        <v>58</v>
      </c>
      <c r="C61" s="12">
        <v>279890</v>
      </c>
      <c r="D61" s="13" t="s">
        <v>15</v>
      </c>
      <c r="E61" s="14">
        <v>74</v>
      </c>
      <c r="F61" s="26">
        <v>5.8</v>
      </c>
      <c r="G61" s="16">
        <f t="shared" si="0"/>
        <v>429.2</v>
      </c>
      <c r="H61" s="16" t="s">
        <v>136</v>
      </c>
      <c r="I61" s="16" t="s">
        <v>137</v>
      </c>
      <c r="J61" s="17" t="s">
        <v>12</v>
      </c>
      <c r="K61" s="32">
        <f t="shared" si="1"/>
        <v>0.02</v>
      </c>
    </row>
    <row r="62" spans="1:11" s="18" customFormat="1" ht="45" x14ac:dyDescent="0.2">
      <c r="A62" s="10">
        <v>56</v>
      </c>
      <c r="B62" s="11" t="s">
        <v>59</v>
      </c>
      <c r="C62" s="12">
        <v>451976</v>
      </c>
      <c r="D62" s="13" t="s">
        <v>15</v>
      </c>
      <c r="E62" s="14">
        <v>33</v>
      </c>
      <c r="F62" s="26">
        <v>8.2200000000000006</v>
      </c>
      <c r="G62" s="16">
        <f t="shared" si="0"/>
        <v>271.26000000000005</v>
      </c>
      <c r="H62" s="16" t="s">
        <v>136</v>
      </c>
      <c r="I62" s="16" t="s">
        <v>137</v>
      </c>
      <c r="J62" s="17" t="s">
        <v>12</v>
      </c>
      <c r="K62" s="32">
        <f t="shared" si="1"/>
        <v>0.02</v>
      </c>
    </row>
    <row r="63" spans="1:11" s="18" customFormat="1" ht="33.75" x14ac:dyDescent="0.2">
      <c r="A63" s="10">
        <v>57</v>
      </c>
      <c r="B63" s="11" t="s">
        <v>60</v>
      </c>
      <c r="C63" s="12" t="s">
        <v>126</v>
      </c>
      <c r="D63" s="13" t="s">
        <v>15</v>
      </c>
      <c r="E63" s="14">
        <v>33</v>
      </c>
      <c r="F63" s="26">
        <v>5.64</v>
      </c>
      <c r="G63" s="16">
        <f t="shared" si="0"/>
        <v>186.11999999999998</v>
      </c>
      <c r="H63" s="16" t="s">
        <v>136</v>
      </c>
      <c r="I63" s="16" t="s">
        <v>137</v>
      </c>
      <c r="J63" s="17" t="s">
        <v>12</v>
      </c>
      <c r="K63" s="32">
        <f t="shared" si="1"/>
        <v>0.02</v>
      </c>
    </row>
    <row r="64" spans="1:11" s="18" customFormat="1" ht="22.5" x14ac:dyDescent="0.2">
      <c r="A64" s="10">
        <v>58</v>
      </c>
      <c r="B64" s="11" t="s">
        <v>156</v>
      </c>
      <c r="C64" s="12">
        <v>410068</v>
      </c>
      <c r="D64" s="13" t="s">
        <v>15</v>
      </c>
      <c r="E64" s="14">
        <f>32+30</f>
        <v>62</v>
      </c>
      <c r="F64" s="26">
        <v>384.14</v>
      </c>
      <c r="G64" s="16">
        <f t="shared" si="0"/>
        <v>23816.68</v>
      </c>
      <c r="H64" s="16" t="s">
        <v>136</v>
      </c>
      <c r="I64" s="16" t="s">
        <v>137</v>
      </c>
      <c r="J64" s="17" t="s">
        <v>12</v>
      </c>
      <c r="K64" s="32">
        <f t="shared" si="1"/>
        <v>0.2</v>
      </c>
    </row>
    <row r="65" spans="1:11" s="18" customFormat="1" ht="22.5" x14ac:dyDescent="0.2">
      <c r="A65" s="10">
        <v>59</v>
      </c>
      <c r="B65" s="11" t="s">
        <v>157</v>
      </c>
      <c r="C65" s="12">
        <v>414156</v>
      </c>
      <c r="D65" s="13" t="s">
        <v>15</v>
      </c>
      <c r="E65" s="14">
        <v>138</v>
      </c>
      <c r="F65" s="26">
        <v>389.45</v>
      </c>
      <c r="G65" s="16">
        <f t="shared" si="0"/>
        <v>53744.1</v>
      </c>
      <c r="H65" s="16" t="s">
        <v>136</v>
      </c>
      <c r="I65" s="16" t="s">
        <v>137</v>
      </c>
      <c r="J65" s="17" t="s">
        <v>12</v>
      </c>
      <c r="K65" s="32">
        <f t="shared" si="1"/>
        <v>0.2</v>
      </c>
    </row>
    <row r="66" spans="1:11" s="18" customFormat="1" ht="45" x14ac:dyDescent="0.2">
      <c r="A66" s="10">
        <v>60</v>
      </c>
      <c r="B66" s="11" t="s">
        <v>61</v>
      </c>
      <c r="C66" s="12">
        <v>410065</v>
      </c>
      <c r="D66" s="13" t="s">
        <v>16</v>
      </c>
      <c r="E66" s="14">
        <v>16037</v>
      </c>
      <c r="F66" s="26">
        <v>0.52</v>
      </c>
      <c r="G66" s="16">
        <f t="shared" si="0"/>
        <v>8339.24</v>
      </c>
      <c r="H66" s="16" t="s">
        <v>136</v>
      </c>
      <c r="I66" s="16" t="s">
        <v>137</v>
      </c>
      <c r="J66" s="17" t="s">
        <v>12</v>
      </c>
      <c r="K66" s="32">
        <f t="shared" si="1"/>
        <v>0.01</v>
      </c>
    </row>
    <row r="67" spans="1:11" s="18" customFormat="1" ht="22.5" x14ac:dyDescent="0.2">
      <c r="A67" s="10">
        <v>61</v>
      </c>
      <c r="B67" s="11" t="s">
        <v>62</v>
      </c>
      <c r="C67" s="12">
        <v>451863</v>
      </c>
      <c r="D67" s="13" t="s">
        <v>15</v>
      </c>
      <c r="E67" s="14">
        <v>33</v>
      </c>
      <c r="F67" s="26">
        <v>7.59</v>
      </c>
      <c r="G67" s="16">
        <f t="shared" si="0"/>
        <v>250.47</v>
      </c>
      <c r="H67" s="16" t="s">
        <v>136</v>
      </c>
      <c r="I67" s="16" t="s">
        <v>137</v>
      </c>
      <c r="J67" s="17" t="s">
        <v>12</v>
      </c>
      <c r="K67" s="32">
        <f t="shared" si="1"/>
        <v>0.02</v>
      </c>
    </row>
    <row r="68" spans="1:11" s="18" customFormat="1" ht="22.5" x14ac:dyDescent="0.2">
      <c r="A68" s="10">
        <v>62</v>
      </c>
      <c r="B68" s="11" t="s">
        <v>63</v>
      </c>
      <c r="C68" s="12" t="s">
        <v>127</v>
      </c>
      <c r="D68" s="13" t="s">
        <v>15</v>
      </c>
      <c r="E68" s="14">
        <v>49</v>
      </c>
      <c r="F68" s="26">
        <v>33.270000000000003</v>
      </c>
      <c r="G68" s="16">
        <f t="shared" si="0"/>
        <v>1630.2300000000002</v>
      </c>
      <c r="H68" s="16" t="s">
        <v>136</v>
      </c>
      <c r="I68" s="16" t="s">
        <v>137</v>
      </c>
      <c r="J68" s="17" t="s">
        <v>12</v>
      </c>
      <c r="K68" s="32">
        <f t="shared" si="1"/>
        <v>0.05</v>
      </c>
    </row>
    <row r="69" spans="1:11" s="18" customFormat="1" ht="56.25" x14ac:dyDescent="0.2">
      <c r="A69" s="10">
        <v>63</v>
      </c>
      <c r="B69" s="11" t="s">
        <v>64</v>
      </c>
      <c r="C69" s="12">
        <v>444743</v>
      </c>
      <c r="D69" s="13" t="s">
        <v>16</v>
      </c>
      <c r="E69" s="14">
        <v>1275</v>
      </c>
      <c r="F69" s="26">
        <v>12.46</v>
      </c>
      <c r="G69" s="16">
        <f t="shared" si="0"/>
        <v>15886.500000000002</v>
      </c>
      <c r="H69" s="16" t="s">
        <v>136</v>
      </c>
      <c r="I69" s="16" t="s">
        <v>137</v>
      </c>
      <c r="J69" s="17" t="s">
        <v>12</v>
      </c>
      <c r="K69" s="32">
        <f t="shared" si="1"/>
        <v>0.03</v>
      </c>
    </row>
    <row r="70" spans="1:11" s="18" customFormat="1" ht="67.5" x14ac:dyDescent="0.2">
      <c r="A70" s="10">
        <v>64</v>
      </c>
      <c r="B70" s="11" t="s">
        <v>138</v>
      </c>
      <c r="C70" s="12">
        <v>421470</v>
      </c>
      <c r="D70" s="13" t="s">
        <v>16</v>
      </c>
      <c r="E70" s="14">
        <v>2156</v>
      </c>
      <c r="F70" s="26">
        <v>10.58</v>
      </c>
      <c r="G70" s="16">
        <f t="shared" ref="G70:G133" si="2">F70*E70</f>
        <v>22810.48</v>
      </c>
      <c r="H70" s="16" t="s">
        <v>136</v>
      </c>
      <c r="I70" s="16" t="s">
        <v>137</v>
      </c>
      <c r="J70" s="17" t="s">
        <v>12</v>
      </c>
      <c r="K70" s="32">
        <f t="shared" si="1"/>
        <v>0.03</v>
      </c>
    </row>
    <row r="71" spans="1:11" s="18" customFormat="1" ht="90" x14ac:dyDescent="0.2">
      <c r="A71" s="10">
        <v>65</v>
      </c>
      <c r="B71" s="11" t="s">
        <v>65</v>
      </c>
      <c r="C71" s="12">
        <v>434334</v>
      </c>
      <c r="D71" s="13" t="s">
        <v>17</v>
      </c>
      <c r="E71" s="14">
        <v>139</v>
      </c>
      <c r="F71" s="26">
        <v>9.74</v>
      </c>
      <c r="G71" s="16">
        <f t="shared" si="2"/>
        <v>1353.8600000000001</v>
      </c>
      <c r="H71" s="16" t="s">
        <v>136</v>
      </c>
      <c r="I71" s="16" t="s">
        <v>137</v>
      </c>
      <c r="J71" s="17" t="s">
        <v>12</v>
      </c>
      <c r="K71" s="32">
        <f t="shared" si="1"/>
        <v>0.02</v>
      </c>
    </row>
    <row r="72" spans="1:11" s="18" customFormat="1" ht="33.75" x14ac:dyDescent="0.2">
      <c r="A72" s="10">
        <v>66</v>
      </c>
      <c r="B72" s="11" t="s">
        <v>66</v>
      </c>
      <c r="C72" s="12">
        <v>410800</v>
      </c>
      <c r="D72" s="13" t="s">
        <v>17</v>
      </c>
      <c r="E72" s="14">
        <v>4</v>
      </c>
      <c r="F72" s="26">
        <v>26.39</v>
      </c>
      <c r="G72" s="16">
        <f t="shared" si="2"/>
        <v>105.56</v>
      </c>
      <c r="H72" s="16" t="s">
        <v>136</v>
      </c>
      <c r="I72" s="16" t="s">
        <v>137</v>
      </c>
      <c r="J72" s="17" t="s">
        <v>12</v>
      </c>
      <c r="K72" s="32">
        <f t="shared" ref="K72:K135" si="3">IF(F72&lt;0.01,"",IF(AND(F72&gt;=0.01,F72&lt;=5),0.01,IF(F72&lt;=10,0.02,IF(F72&lt;=20,0.03,IF(F72&lt;=50,0.05,IF(F72&lt;=100,0.1,IF(F72&lt;=200,0.12,IF(F72&lt;=500,0.2,IF(F72&lt;=1000,0.4,IF(F72&lt;=2000,0.5,IF(F72&lt;=5000,0.8,IF(F72&lt;=10000,F72*0.005,"Avaliação Específica"))))))))))))</f>
        <v>0.05</v>
      </c>
    </row>
    <row r="73" spans="1:11" s="18" customFormat="1" ht="45" x14ac:dyDescent="0.2">
      <c r="A73" s="10">
        <v>67</v>
      </c>
      <c r="B73" s="11" t="s">
        <v>67</v>
      </c>
      <c r="C73" s="12">
        <v>410068</v>
      </c>
      <c r="D73" s="13" t="s">
        <v>16</v>
      </c>
      <c r="E73" s="14">
        <v>110</v>
      </c>
      <c r="F73" s="26">
        <v>4.58</v>
      </c>
      <c r="G73" s="16">
        <f t="shared" si="2"/>
        <v>503.8</v>
      </c>
      <c r="H73" s="16" t="s">
        <v>136</v>
      </c>
      <c r="I73" s="16" t="s">
        <v>137</v>
      </c>
      <c r="J73" s="17" t="s">
        <v>12</v>
      </c>
      <c r="K73" s="32">
        <f t="shared" si="3"/>
        <v>0.01</v>
      </c>
    </row>
    <row r="74" spans="1:11" s="18" customFormat="1" ht="45" x14ac:dyDescent="0.2">
      <c r="A74" s="10">
        <v>68</v>
      </c>
      <c r="B74" s="11" t="s">
        <v>68</v>
      </c>
      <c r="C74" s="12">
        <v>112828</v>
      </c>
      <c r="D74" s="13" t="s">
        <v>15</v>
      </c>
      <c r="E74" s="14">
        <v>47</v>
      </c>
      <c r="F74" s="26">
        <v>552.33000000000004</v>
      </c>
      <c r="G74" s="16">
        <f t="shared" si="2"/>
        <v>25959.510000000002</v>
      </c>
      <c r="H74" s="16" t="s">
        <v>136</v>
      </c>
      <c r="I74" s="16" t="s">
        <v>137</v>
      </c>
      <c r="J74" s="17" t="s">
        <v>12</v>
      </c>
      <c r="K74" s="32">
        <f t="shared" si="3"/>
        <v>0.4</v>
      </c>
    </row>
    <row r="75" spans="1:11" s="18" customFormat="1" ht="56.25" x14ac:dyDescent="0.2">
      <c r="A75" s="10">
        <v>69</v>
      </c>
      <c r="B75" s="11" t="s">
        <v>69</v>
      </c>
      <c r="C75" s="12">
        <v>408700</v>
      </c>
      <c r="D75" s="13" t="s">
        <v>15</v>
      </c>
      <c r="E75" s="14">
        <f>200+5</f>
        <v>205</v>
      </c>
      <c r="F75" s="26">
        <v>111.24</v>
      </c>
      <c r="G75" s="16">
        <f t="shared" si="2"/>
        <v>22804.2</v>
      </c>
      <c r="H75" s="16" t="s">
        <v>136</v>
      </c>
      <c r="I75" s="16" t="s">
        <v>137</v>
      </c>
      <c r="J75" s="17" t="s">
        <v>12</v>
      </c>
      <c r="K75" s="32">
        <f t="shared" si="3"/>
        <v>0.12</v>
      </c>
    </row>
    <row r="76" spans="1:11" s="18" customFormat="1" ht="67.5" x14ac:dyDescent="0.2">
      <c r="A76" s="10">
        <v>70</v>
      </c>
      <c r="B76" s="11" t="s">
        <v>158</v>
      </c>
      <c r="C76" s="12">
        <v>408691</v>
      </c>
      <c r="D76" s="13" t="s">
        <v>15</v>
      </c>
      <c r="E76" s="14">
        <v>34</v>
      </c>
      <c r="F76" s="26">
        <v>532.16999999999996</v>
      </c>
      <c r="G76" s="16">
        <f t="shared" si="2"/>
        <v>18093.78</v>
      </c>
      <c r="H76" s="16" t="s">
        <v>136</v>
      </c>
      <c r="I76" s="16" t="s">
        <v>137</v>
      </c>
      <c r="J76" s="17" t="s">
        <v>12</v>
      </c>
      <c r="K76" s="32">
        <f t="shared" si="3"/>
        <v>0.4</v>
      </c>
    </row>
    <row r="77" spans="1:11" s="18" customFormat="1" ht="67.5" x14ac:dyDescent="0.2">
      <c r="A77" s="10">
        <v>71</v>
      </c>
      <c r="B77" s="11" t="s">
        <v>159</v>
      </c>
      <c r="C77" s="12">
        <v>408691</v>
      </c>
      <c r="D77" s="13" t="s">
        <v>15</v>
      </c>
      <c r="E77" s="14">
        <v>52</v>
      </c>
      <c r="F77" s="26">
        <v>507.15</v>
      </c>
      <c r="G77" s="16">
        <f t="shared" si="2"/>
        <v>26371.8</v>
      </c>
      <c r="H77" s="16" t="s">
        <v>136</v>
      </c>
      <c r="I77" s="16" t="s">
        <v>137</v>
      </c>
      <c r="J77" s="17" t="s">
        <v>12</v>
      </c>
      <c r="K77" s="32">
        <f t="shared" si="3"/>
        <v>0.4</v>
      </c>
    </row>
    <row r="78" spans="1:11" s="18" customFormat="1" ht="67.5" x14ac:dyDescent="0.2">
      <c r="A78" s="10">
        <v>72</v>
      </c>
      <c r="B78" s="11" t="s">
        <v>160</v>
      </c>
      <c r="C78" s="12">
        <v>408691</v>
      </c>
      <c r="D78" s="13" t="s">
        <v>15</v>
      </c>
      <c r="E78" s="14">
        <v>53</v>
      </c>
      <c r="F78" s="26">
        <v>42.77</v>
      </c>
      <c r="G78" s="16">
        <f t="shared" si="2"/>
        <v>2266.81</v>
      </c>
      <c r="H78" s="16" t="s">
        <v>136</v>
      </c>
      <c r="I78" s="16" t="s">
        <v>137</v>
      </c>
      <c r="J78" s="17" t="s">
        <v>12</v>
      </c>
      <c r="K78" s="32">
        <f t="shared" si="3"/>
        <v>0.05</v>
      </c>
    </row>
    <row r="79" spans="1:11" s="18" customFormat="1" ht="78.75" x14ac:dyDescent="0.2">
      <c r="A79" s="10">
        <v>73</v>
      </c>
      <c r="B79" s="11" t="s">
        <v>161</v>
      </c>
      <c r="C79" s="12">
        <v>408691</v>
      </c>
      <c r="D79" s="13" t="s">
        <v>15</v>
      </c>
      <c r="E79" s="14">
        <f>64+2</f>
        <v>66</v>
      </c>
      <c r="F79" s="26">
        <v>71.52</v>
      </c>
      <c r="G79" s="16">
        <f t="shared" si="2"/>
        <v>4720.32</v>
      </c>
      <c r="H79" s="16" t="s">
        <v>136</v>
      </c>
      <c r="I79" s="16" t="s">
        <v>137</v>
      </c>
      <c r="J79" s="17" t="s">
        <v>12</v>
      </c>
      <c r="K79" s="32">
        <f t="shared" si="3"/>
        <v>0.1</v>
      </c>
    </row>
    <row r="80" spans="1:11" s="18" customFormat="1" ht="78.75" x14ac:dyDescent="0.2">
      <c r="A80" s="10">
        <v>74</v>
      </c>
      <c r="B80" s="11" t="s">
        <v>162</v>
      </c>
      <c r="C80" s="12">
        <v>408691</v>
      </c>
      <c r="D80" s="13" t="s">
        <v>15</v>
      </c>
      <c r="E80" s="14">
        <f>302+5</f>
        <v>307</v>
      </c>
      <c r="F80" s="26">
        <v>72.03</v>
      </c>
      <c r="G80" s="16">
        <f t="shared" si="2"/>
        <v>22113.21</v>
      </c>
      <c r="H80" s="16" t="s">
        <v>136</v>
      </c>
      <c r="I80" s="16" t="s">
        <v>137</v>
      </c>
      <c r="J80" s="17" t="s">
        <v>12</v>
      </c>
      <c r="K80" s="32">
        <f t="shared" si="3"/>
        <v>0.1</v>
      </c>
    </row>
    <row r="81" spans="1:11" s="18" customFormat="1" ht="56.25" x14ac:dyDescent="0.2">
      <c r="A81" s="10">
        <v>75</v>
      </c>
      <c r="B81" s="11" t="s">
        <v>70</v>
      </c>
      <c r="C81" s="12">
        <v>412639</v>
      </c>
      <c r="D81" s="13" t="s">
        <v>16</v>
      </c>
      <c r="E81" s="14">
        <v>7</v>
      </c>
      <c r="F81" s="26">
        <v>67.48</v>
      </c>
      <c r="G81" s="16">
        <f t="shared" si="2"/>
        <v>472.36</v>
      </c>
      <c r="H81" s="16" t="s">
        <v>136</v>
      </c>
      <c r="I81" s="16" t="s">
        <v>137</v>
      </c>
      <c r="J81" s="17" t="s">
        <v>12</v>
      </c>
      <c r="K81" s="32">
        <f t="shared" si="3"/>
        <v>0.1</v>
      </c>
    </row>
    <row r="82" spans="1:11" s="18" customFormat="1" ht="45" x14ac:dyDescent="0.2">
      <c r="A82" s="10">
        <v>76</v>
      </c>
      <c r="B82" s="11" t="s">
        <v>71</v>
      </c>
      <c r="C82" s="12">
        <v>417013</v>
      </c>
      <c r="D82" s="13" t="s">
        <v>16</v>
      </c>
      <c r="E82" s="14">
        <v>82</v>
      </c>
      <c r="F82" s="26">
        <v>4.79</v>
      </c>
      <c r="G82" s="16">
        <f t="shared" si="2"/>
        <v>392.78000000000003</v>
      </c>
      <c r="H82" s="16" t="s">
        <v>136</v>
      </c>
      <c r="I82" s="16" t="s">
        <v>137</v>
      </c>
      <c r="J82" s="17" t="s">
        <v>12</v>
      </c>
      <c r="K82" s="32">
        <f t="shared" si="3"/>
        <v>0.01</v>
      </c>
    </row>
    <row r="83" spans="1:11" s="18" customFormat="1" ht="112.5" x14ac:dyDescent="0.2">
      <c r="A83" s="10">
        <v>77</v>
      </c>
      <c r="B83" s="11" t="s">
        <v>163</v>
      </c>
      <c r="C83" s="12">
        <v>471328</v>
      </c>
      <c r="D83" s="13" t="s">
        <v>15</v>
      </c>
      <c r="E83" s="14">
        <v>12</v>
      </c>
      <c r="F83" s="26">
        <v>255.84</v>
      </c>
      <c r="G83" s="16">
        <f t="shared" si="2"/>
        <v>3070.08</v>
      </c>
      <c r="H83" s="16" t="s">
        <v>136</v>
      </c>
      <c r="I83" s="16" t="s">
        <v>137</v>
      </c>
      <c r="J83" s="17" t="s">
        <v>12</v>
      </c>
      <c r="K83" s="32">
        <f t="shared" si="3"/>
        <v>0.2</v>
      </c>
    </row>
    <row r="84" spans="1:11" s="18" customFormat="1" ht="22.5" x14ac:dyDescent="0.2">
      <c r="A84" s="10">
        <v>78</v>
      </c>
      <c r="B84" s="11" t="s">
        <v>72</v>
      </c>
      <c r="C84" s="12">
        <v>443286</v>
      </c>
      <c r="D84" s="13" t="s">
        <v>16</v>
      </c>
      <c r="E84" s="14">
        <v>96</v>
      </c>
      <c r="F84" s="26">
        <v>19.54</v>
      </c>
      <c r="G84" s="16">
        <f t="shared" si="2"/>
        <v>1875.84</v>
      </c>
      <c r="H84" s="16" t="s">
        <v>136</v>
      </c>
      <c r="I84" s="16" t="s">
        <v>137</v>
      </c>
      <c r="J84" s="17" t="s">
        <v>12</v>
      </c>
      <c r="K84" s="32">
        <f t="shared" si="3"/>
        <v>0.03</v>
      </c>
    </row>
    <row r="85" spans="1:11" s="18" customFormat="1" ht="22.5" x14ac:dyDescent="0.2">
      <c r="A85" s="10">
        <v>79</v>
      </c>
      <c r="B85" s="11" t="s">
        <v>73</v>
      </c>
      <c r="C85" s="12">
        <v>410305</v>
      </c>
      <c r="D85" s="13" t="s">
        <v>16</v>
      </c>
      <c r="E85" s="14">
        <v>30</v>
      </c>
      <c r="F85" s="26">
        <v>22.12</v>
      </c>
      <c r="G85" s="16">
        <f t="shared" si="2"/>
        <v>663.6</v>
      </c>
      <c r="H85" s="16" t="s">
        <v>136</v>
      </c>
      <c r="I85" s="16" t="s">
        <v>137</v>
      </c>
      <c r="J85" s="17" t="s">
        <v>12</v>
      </c>
      <c r="K85" s="32">
        <f t="shared" si="3"/>
        <v>0.05</v>
      </c>
    </row>
    <row r="86" spans="1:11" s="18" customFormat="1" x14ac:dyDescent="0.2">
      <c r="A86" s="10">
        <v>80</v>
      </c>
      <c r="B86" s="11" t="s">
        <v>74</v>
      </c>
      <c r="C86" s="12">
        <v>423863</v>
      </c>
      <c r="D86" s="13" t="s">
        <v>17</v>
      </c>
      <c r="E86" s="14">
        <v>19</v>
      </c>
      <c r="F86" s="26">
        <v>9.8800000000000008</v>
      </c>
      <c r="G86" s="16">
        <f t="shared" si="2"/>
        <v>187.72000000000003</v>
      </c>
      <c r="H86" s="16" t="s">
        <v>136</v>
      </c>
      <c r="I86" s="16" t="s">
        <v>137</v>
      </c>
      <c r="J86" s="17" t="s">
        <v>12</v>
      </c>
      <c r="K86" s="32">
        <f t="shared" si="3"/>
        <v>0.02</v>
      </c>
    </row>
    <row r="87" spans="1:11" s="18" customFormat="1" x14ac:dyDescent="0.2">
      <c r="A87" s="10">
        <v>81</v>
      </c>
      <c r="B87" s="11" t="s">
        <v>75</v>
      </c>
      <c r="C87" s="12">
        <v>409898</v>
      </c>
      <c r="D87" s="13" t="s">
        <v>17</v>
      </c>
      <c r="E87" s="14">
        <v>178</v>
      </c>
      <c r="F87" s="26">
        <v>3.67</v>
      </c>
      <c r="G87" s="16">
        <f t="shared" si="2"/>
        <v>653.26</v>
      </c>
      <c r="H87" s="16" t="s">
        <v>136</v>
      </c>
      <c r="I87" s="16" t="s">
        <v>137</v>
      </c>
      <c r="J87" s="17" t="s">
        <v>12</v>
      </c>
      <c r="K87" s="32">
        <f t="shared" si="3"/>
        <v>0.01</v>
      </c>
    </row>
    <row r="88" spans="1:11" s="18" customFormat="1" x14ac:dyDescent="0.2">
      <c r="A88" s="10">
        <v>82</v>
      </c>
      <c r="B88" s="11" t="s">
        <v>76</v>
      </c>
      <c r="C88" s="12">
        <v>409895</v>
      </c>
      <c r="D88" s="13" t="s">
        <v>17</v>
      </c>
      <c r="E88" s="14">
        <v>39</v>
      </c>
      <c r="F88" s="26">
        <v>17.079999999999998</v>
      </c>
      <c r="G88" s="16">
        <f t="shared" si="2"/>
        <v>666.11999999999989</v>
      </c>
      <c r="H88" s="16" t="s">
        <v>136</v>
      </c>
      <c r="I88" s="16" t="s">
        <v>137</v>
      </c>
      <c r="J88" s="17" t="s">
        <v>12</v>
      </c>
      <c r="K88" s="32">
        <f t="shared" si="3"/>
        <v>0.03</v>
      </c>
    </row>
    <row r="89" spans="1:11" s="18" customFormat="1" ht="33.75" x14ac:dyDescent="0.2">
      <c r="A89" s="10">
        <v>83</v>
      </c>
      <c r="B89" s="11" t="s">
        <v>77</v>
      </c>
      <c r="C89" s="12">
        <v>409893</v>
      </c>
      <c r="D89" s="13" t="s">
        <v>16</v>
      </c>
      <c r="E89" s="14">
        <v>162</v>
      </c>
      <c r="F89" s="26">
        <v>4.62</v>
      </c>
      <c r="G89" s="16">
        <f t="shared" si="2"/>
        <v>748.44</v>
      </c>
      <c r="H89" s="16" t="s">
        <v>136</v>
      </c>
      <c r="I89" s="16" t="s">
        <v>137</v>
      </c>
      <c r="J89" s="17" t="s">
        <v>12</v>
      </c>
      <c r="K89" s="32">
        <f t="shared" si="3"/>
        <v>0.01</v>
      </c>
    </row>
    <row r="90" spans="1:11" s="18" customFormat="1" ht="33.75" x14ac:dyDescent="0.2">
      <c r="A90" s="10">
        <v>84</v>
      </c>
      <c r="B90" s="11" t="s">
        <v>78</v>
      </c>
      <c r="C90" s="12">
        <v>409888</v>
      </c>
      <c r="D90" s="13" t="s">
        <v>16</v>
      </c>
      <c r="E90" s="14">
        <v>102</v>
      </c>
      <c r="F90" s="26">
        <v>13.13</v>
      </c>
      <c r="G90" s="16">
        <f t="shared" si="2"/>
        <v>1339.26</v>
      </c>
      <c r="H90" s="16" t="s">
        <v>136</v>
      </c>
      <c r="I90" s="16" t="s">
        <v>137</v>
      </c>
      <c r="J90" s="17" t="s">
        <v>12</v>
      </c>
      <c r="K90" s="32">
        <f t="shared" si="3"/>
        <v>0.03</v>
      </c>
    </row>
    <row r="91" spans="1:11" s="18" customFormat="1" ht="33.75" x14ac:dyDescent="0.2">
      <c r="A91" s="10">
        <v>85</v>
      </c>
      <c r="B91" s="11" t="s">
        <v>79</v>
      </c>
      <c r="C91" s="12">
        <v>409884</v>
      </c>
      <c r="D91" s="13" t="s">
        <v>16</v>
      </c>
      <c r="E91" s="14">
        <v>60</v>
      </c>
      <c r="F91" s="26">
        <v>67.650000000000006</v>
      </c>
      <c r="G91" s="16">
        <f t="shared" si="2"/>
        <v>4059.0000000000005</v>
      </c>
      <c r="H91" s="16" t="s">
        <v>136</v>
      </c>
      <c r="I91" s="16" t="s">
        <v>137</v>
      </c>
      <c r="J91" s="17" t="s">
        <v>12</v>
      </c>
      <c r="K91" s="32">
        <f t="shared" si="3"/>
        <v>0.1</v>
      </c>
    </row>
    <row r="92" spans="1:11" s="18" customFormat="1" ht="33.75" x14ac:dyDescent="0.2">
      <c r="A92" s="10">
        <v>86</v>
      </c>
      <c r="B92" s="11" t="s">
        <v>80</v>
      </c>
      <c r="C92" s="12">
        <v>409892</v>
      </c>
      <c r="D92" s="13" t="s">
        <v>16</v>
      </c>
      <c r="E92" s="14">
        <v>172</v>
      </c>
      <c r="F92" s="26">
        <v>15.97</v>
      </c>
      <c r="G92" s="16">
        <f t="shared" si="2"/>
        <v>2746.84</v>
      </c>
      <c r="H92" s="16" t="s">
        <v>136</v>
      </c>
      <c r="I92" s="16" t="s">
        <v>137</v>
      </c>
      <c r="J92" s="17" t="s">
        <v>12</v>
      </c>
      <c r="K92" s="32">
        <f t="shared" si="3"/>
        <v>0.03</v>
      </c>
    </row>
    <row r="93" spans="1:11" s="18" customFormat="1" ht="33.75" x14ac:dyDescent="0.2">
      <c r="A93" s="10">
        <v>87</v>
      </c>
      <c r="B93" s="11" t="s">
        <v>81</v>
      </c>
      <c r="C93" s="12" t="s">
        <v>128</v>
      </c>
      <c r="D93" s="13" t="s">
        <v>16</v>
      </c>
      <c r="E93" s="14">
        <v>32</v>
      </c>
      <c r="F93" s="26">
        <v>25.75</v>
      </c>
      <c r="G93" s="16">
        <f t="shared" si="2"/>
        <v>824</v>
      </c>
      <c r="H93" s="16" t="s">
        <v>136</v>
      </c>
      <c r="I93" s="16" t="s">
        <v>137</v>
      </c>
      <c r="J93" s="17" t="s">
        <v>12</v>
      </c>
      <c r="K93" s="32">
        <f t="shared" si="3"/>
        <v>0.05</v>
      </c>
    </row>
    <row r="94" spans="1:11" s="18" customFormat="1" ht="33.75" x14ac:dyDescent="0.2">
      <c r="A94" s="10">
        <v>88</v>
      </c>
      <c r="B94" s="11" t="s">
        <v>82</v>
      </c>
      <c r="C94" s="12">
        <v>410789</v>
      </c>
      <c r="D94" s="13" t="s">
        <v>16</v>
      </c>
      <c r="E94" s="14">
        <v>69</v>
      </c>
      <c r="F94" s="26">
        <v>7.76</v>
      </c>
      <c r="G94" s="16">
        <f t="shared" si="2"/>
        <v>535.43999999999994</v>
      </c>
      <c r="H94" s="16" t="s">
        <v>136</v>
      </c>
      <c r="I94" s="16" t="s">
        <v>137</v>
      </c>
      <c r="J94" s="17" t="s">
        <v>12</v>
      </c>
      <c r="K94" s="32">
        <f t="shared" si="3"/>
        <v>0.02</v>
      </c>
    </row>
    <row r="95" spans="1:11" s="18" customFormat="1" ht="33.75" x14ac:dyDescent="0.2">
      <c r="A95" s="10">
        <v>89</v>
      </c>
      <c r="B95" s="11" t="s">
        <v>83</v>
      </c>
      <c r="C95" s="12">
        <v>409890</v>
      </c>
      <c r="D95" s="13" t="s">
        <v>16</v>
      </c>
      <c r="E95" s="14">
        <v>134</v>
      </c>
      <c r="F95" s="26">
        <v>12.4</v>
      </c>
      <c r="G95" s="16">
        <f t="shared" si="2"/>
        <v>1661.6000000000001</v>
      </c>
      <c r="H95" s="16" t="s">
        <v>136</v>
      </c>
      <c r="I95" s="16" t="s">
        <v>137</v>
      </c>
      <c r="J95" s="17" t="s">
        <v>12</v>
      </c>
      <c r="K95" s="32">
        <f t="shared" si="3"/>
        <v>0.03</v>
      </c>
    </row>
    <row r="96" spans="1:11" s="18" customFormat="1" ht="33.75" x14ac:dyDescent="0.2">
      <c r="A96" s="10">
        <v>90</v>
      </c>
      <c r="B96" s="11" t="s">
        <v>84</v>
      </c>
      <c r="C96" s="12">
        <v>409882</v>
      </c>
      <c r="D96" s="13" t="s">
        <v>16</v>
      </c>
      <c r="E96" s="14">
        <v>20</v>
      </c>
      <c r="F96" s="26">
        <v>35.32</v>
      </c>
      <c r="G96" s="16">
        <f t="shared" si="2"/>
        <v>706.4</v>
      </c>
      <c r="H96" s="16" t="s">
        <v>136</v>
      </c>
      <c r="I96" s="16" t="s">
        <v>137</v>
      </c>
      <c r="J96" s="17" t="s">
        <v>12</v>
      </c>
      <c r="K96" s="32">
        <f t="shared" si="3"/>
        <v>0.05</v>
      </c>
    </row>
    <row r="97" spans="1:11" s="18" customFormat="1" ht="22.5" x14ac:dyDescent="0.2">
      <c r="A97" s="10">
        <v>91</v>
      </c>
      <c r="B97" s="11" t="s">
        <v>85</v>
      </c>
      <c r="C97" s="12">
        <v>458164</v>
      </c>
      <c r="D97" s="13" t="s">
        <v>15</v>
      </c>
      <c r="E97" s="14">
        <v>58</v>
      </c>
      <c r="F97" s="26">
        <v>9.33</v>
      </c>
      <c r="G97" s="16">
        <f t="shared" si="2"/>
        <v>541.14</v>
      </c>
      <c r="H97" s="16" t="s">
        <v>136</v>
      </c>
      <c r="I97" s="16" t="s">
        <v>137</v>
      </c>
      <c r="J97" s="17" t="s">
        <v>12</v>
      </c>
      <c r="K97" s="32">
        <f t="shared" si="3"/>
        <v>0.02</v>
      </c>
    </row>
    <row r="98" spans="1:11" s="18" customFormat="1" ht="22.5" x14ac:dyDescent="0.2">
      <c r="A98" s="10">
        <v>92</v>
      </c>
      <c r="B98" s="11" t="s">
        <v>86</v>
      </c>
      <c r="C98" s="12">
        <v>413131</v>
      </c>
      <c r="D98" s="13" t="s">
        <v>15</v>
      </c>
      <c r="E98" s="14">
        <v>359</v>
      </c>
      <c r="F98" s="26">
        <v>7.99</v>
      </c>
      <c r="G98" s="16">
        <f t="shared" si="2"/>
        <v>2868.41</v>
      </c>
      <c r="H98" s="16" t="s">
        <v>136</v>
      </c>
      <c r="I98" s="16" t="s">
        <v>137</v>
      </c>
      <c r="J98" s="17" t="s">
        <v>12</v>
      </c>
      <c r="K98" s="32">
        <f t="shared" si="3"/>
        <v>0.02</v>
      </c>
    </row>
    <row r="99" spans="1:11" s="18" customFormat="1" ht="135" x14ac:dyDescent="0.2">
      <c r="A99" s="10">
        <v>93</v>
      </c>
      <c r="B99" s="11" t="s">
        <v>87</v>
      </c>
      <c r="C99" s="12">
        <v>471974</v>
      </c>
      <c r="D99" s="13" t="s">
        <v>15</v>
      </c>
      <c r="E99" s="14">
        <v>43</v>
      </c>
      <c r="F99" s="26">
        <v>120.83</v>
      </c>
      <c r="G99" s="16">
        <f t="shared" si="2"/>
        <v>5195.6899999999996</v>
      </c>
      <c r="H99" s="16" t="s">
        <v>136</v>
      </c>
      <c r="I99" s="16" t="s">
        <v>137</v>
      </c>
      <c r="J99" s="17" t="s">
        <v>12</v>
      </c>
      <c r="K99" s="32">
        <f t="shared" si="3"/>
        <v>0.12</v>
      </c>
    </row>
    <row r="100" spans="1:11" s="18" customFormat="1" ht="67.5" x14ac:dyDescent="0.2">
      <c r="A100" s="10">
        <v>94</v>
      </c>
      <c r="B100" s="11" t="s">
        <v>88</v>
      </c>
      <c r="C100" s="12">
        <v>453506</v>
      </c>
      <c r="D100" s="13" t="s">
        <v>15</v>
      </c>
      <c r="E100" s="14">
        <v>19</v>
      </c>
      <c r="F100" s="26">
        <v>103.56</v>
      </c>
      <c r="G100" s="16">
        <f t="shared" si="2"/>
        <v>1967.64</v>
      </c>
      <c r="H100" s="16" t="s">
        <v>136</v>
      </c>
      <c r="I100" s="16" t="s">
        <v>137</v>
      </c>
      <c r="J100" s="17" t="s">
        <v>12</v>
      </c>
      <c r="K100" s="32">
        <f t="shared" si="3"/>
        <v>0.12</v>
      </c>
    </row>
    <row r="101" spans="1:11" s="18" customFormat="1" ht="67.5" x14ac:dyDescent="0.2">
      <c r="A101" s="10">
        <v>95</v>
      </c>
      <c r="B101" s="11" t="s">
        <v>89</v>
      </c>
      <c r="C101" s="12">
        <v>408191</v>
      </c>
      <c r="D101" s="13" t="s">
        <v>15</v>
      </c>
      <c r="E101" s="14">
        <v>14</v>
      </c>
      <c r="F101" s="26">
        <v>54</v>
      </c>
      <c r="G101" s="16">
        <f t="shared" si="2"/>
        <v>756</v>
      </c>
      <c r="H101" s="16" t="s">
        <v>136</v>
      </c>
      <c r="I101" s="16" t="s">
        <v>137</v>
      </c>
      <c r="J101" s="17" t="s">
        <v>12</v>
      </c>
      <c r="K101" s="32">
        <f t="shared" si="3"/>
        <v>0.1</v>
      </c>
    </row>
    <row r="102" spans="1:11" s="18" customFormat="1" ht="45" x14ac:dyDescent="0.2">
      <c r="A102" s="19">
        <v>96</v>
      </c>
      <c r="B102" s="20" t="s">
        <v>141</v>
      </c>
      <c r="C102" s="21">
        <v>422531</v>
      </c>
      <c r="D102" s="22" t="s">
        <v>15</v>
      </c>
      <c r="E102" s="23">
        <f>8+1</f>
        <v>9</v>
      </c>
      <c r="F102" s="27">
        <v>723.26</v>
      </c>
      <c r="G102" s="25">
        <f t="shared" si="2"/>
        <v>6509.34</v>
      </c>
      <c r="H102" s="25" t="s">
        <v>136</v>
      </c>
      <c r="I102" s="25" t="s">
        <v>137</v>
      </c>
      <c r="J102" s="17" t="s">
        <v>12</v>
      </c>
      <c r="K102" s="32">
        <f t="shared" si="3"/>
        <v>0.4</v>
      </c>
    </row>
    <row r="103" spans="1:11" s="18" customFormat="1" ht="22.5" x14ac:dyDescent="0.2">
      <c r="A103" s="10">
        <v>97</v>
      </c>
      <c r="B103" s="11" t="s">
        <v>164</v>
      </c>
      <c r="C103" s="12">
        <v>67628</v>
      </c>
      <c r="D103" s="13" t="s">
        <v>15</v>
      </c>
      <c r="E103" s="14">
        <f>9+5</f>
        <v>14</v>
      </c>
      <c r="F103" s="26">
        <v>43.12</v>
      </c>
      <c r="G103" s="16">
        <f t="shared" si="2"/>
        <v>603.67999999999995</v>
      </c>
      <c r="H103" s="16" t="s">
        <v>136</v>
      </c>
      <c r="I103" s="16" t="s">
        <v>137</v>
      </c>
      <c r="J103" s="17" t="s">
        <v>12</v>
      </c>
      <c r="K103" s="32">
        <f t="shared" si="3"/>
        <v>0.05</v>
      </c>
    </row>
    <row r="104" spans="1:11" s="18" customFormat="1" ht="38.25" customHeight="1" x14ac:dyDescent="0.2">
      <c r="A104" s="10">
        <v>98</v>
      </c>
      <c r="B104" s="11" t="s">
        <v>165</v>
      </c>
      <c r="C104" s="12">
        <v>212693</v>
      </c>
      <c r="D104" s="13" t="s">
        <v>15</v>
      </c>
      <c r="E104" s="14">
        <v>5</v>
      </c>
      <c r="F104" s="26">
        <v>38.47</v>
      </c>
      <c r="G104" s="16">
        <f t="shared" si="2"/>
        <v>192.35</v>
      </c>
      <c r="H104" s="16" t="s">
        <v>136</v>
      </c>
      <c r="I104" s="16" t="s">
        <v>137</v>
      </c>
      <c r="J104" s="17" t="s">
        <v>12</v>
      </c>
      <c r="K104" s="32">
        <f t="shared" si="3"/>
        <v>0.05</v>
      </c>
    </row>
    <row r="105" spans="1:11" s="18" customFormat="1" ht="33.75" x14ac:dyDescent="0.2">
      <c r="A105" s="10">
        <v>99</v>
      </c>
      <c r="B105" s="11" t="s">
        <v>90</v>
      </c>
      <c r="C105" s="12">
        <v>455250</v>
      </c>
      <c r="D105" s="13" t="s">
        <v>15</v>
      </c>
      <c r="E105" s="14">
        <v>8</v>
      </c>
      <c r="F105" s="26">
        <v>85.3</v>
      </c>
      <c r="G105" s="16">
        <f t="shared" si="2"/>
        <v>682.4</v>
      </c>
      <c r="H105" s="16" t="s">
        <v>136</v>
      </c>
      <c r="I105" s="16" t="s">
        <v>137</v>
      </c>
      <c r="J105" s="17" t="s">
        <v>12</v>
      </c>
      <c r="K105" s="32">
        <f t="shared" si="3"/>
        <v>0.1</v>
      </c>
    </row>
    <row r="106" spans="1:11" s="18" customFormat="1" ht="33.75" x14ac:dyDescent="0.2">
      <c r="A106" s="10">
        <v>100</v>
      </c>
      <c r="B106" s="11" t="s">
        <v>91</v>
      </c>
      <c r="C106" s="12">
        <v>474252</v>
      </c>
      <c r="D106" s="13" t="s">
        <v>166</v>
      </c>
      <c r="E106" s="14">
        <v>100</v>
      </c>
      <c r="F106" s="26">
        <v>22.24</v>
      </c>
      <c r="G106" s="16">
        <f t="shared" si="2"/>
        <v>2224</v>
      </c>
      <c r="H106" s="16" t="s">
        <v>136</v>
      </c>
      <c r="I106" s="16" t="s">
        <v>137</v>
      </c>
      <c r="J106" s="17" t="s">
        <v>12</v>
      </c>
      <c r="K106" s="32">
        <f t="shared" si="3"/>
        <v>0.05</v>
      </c>
    </row>
    <row r="107" spans="1:11" s="18" customFormat="1" ht="33.75" x14ac:dyDescent="0.2">
      <c r="A107" s="10">
        <v>101</v>
      </c>
      <c r="B107" s="11" t="s">
        <v>92</v>
      </c>
      <c r="C107" s="12">
        <v>474253</v>
      </c>
      <c r="D107" s="13" t="s">
        <v>166</v>
      </c>
      <c r="E107" s="14">
        <f>232+10+1</f>
        <v>243</v>
      </c>
      <c r="F107" s="26">
        <v>27.45</v>
      </c>
      <c r="G107" s="16">
        <f t="shared" si="2"/>
        <v>6670.3499999999995</v>
      </c>
      <c r="H107" s="16" t="s">
        <v>136</v>
      </c>
      <c r="I107" s="16" t="s">
        <v>137</v>
      </c>
      <c r="J107" s="17" t="s">
        <v>12</v>
      </c>
      <c r="K107" s="32">
        <f t="shared" si="3"/>
        <v>0.05</v>
      </c>
    </row>
    <row r="108" spans="1:11" s="18" customFormat="1" ht="33.75" x14ac:dyDescent="0.2">
      <c r="A108" s="10">
        <v>102</v>
      </c>
      <c r="B108" s="11" t="s">
        <v>93</v>
      </c>
      <c r="C108" s="12">
        <v>454358</v>
      </c>
      <c r="D108" s="13" t="s">
        <v>15</v>
      </c>
      <c r="E108" s="14">
        <v>12</v>
      </c>
      <c r="F108" s="26">
        <v>545.63</v>
      </c>
      <c r="G108" s="16">
        <f t="shared" si="2"/>
        <v>6547.5599999999995</v>
      </c>
      <c r="H108" s="16" t="s">
        <v>136</v>
      </c>
      <c r="I108" s="16" t="s">
        <v>137</v>
      </c>
      <c r="J108" s="17" t="s">
        <v>12</v>
      </c>
      <c r="K108" s="32">
        <f t="shared" si="3"/>
        <v>0.4</v>
      </c>
    </row>
    <row r="109" spans="1:11" s="18" customFormat="1" ht="22.5" x14ac:dyDescent="0.2">
      <c r="A109" s="10">
        <v>103</v>
      </c>
      <c r="B109" s="11" t="s">
        <v>94</v>
      </c>
      <c r="C109" s="12">
        <v>150126</v>
      </c>
      <c r="D109" s="13" t="s">
        <v>15</v>
      </c>
      <c r="E109" s="14">
        <v>19</v>
      </c>
      <c r="F109" s="26">
        <v>125.83</v>
      </c>
      <c r="G109" s="16">
        <f t="shared" si="2"/>
        <v>2390.77</v>
      </c>
      <c r="H109" s="16" t="s">
        <v>136</v>
      </c>
      <c r="I109" s="16" t="s">
        <v>137</v>
      </c>
      <c r="J109" s="17" t="s">
        <v>12</v>
      </c>
      <c r="K109" s="32">
        <f t="shared" si="3"/>
        <v>0.12</v>
      </c>
    </row>
    <row r="110" spans="1:11" s="18" customFormat="1" ht="45" x14ac:dyDescent="0.2">
      <c r="A110" s="10">
        <v>104</v>
      </c>
      <c r="B110" s="11" t="s">
        <v>95</v>
      </c>
      <c r="C110" s="12">
        <v>435845</v>
      </c>
      <c r="D110" s="13" t="s">
        <v>15</v>
      </c>
      <c r="E110" s="14">
        <v>68</v>
      </c>
      <c r="F110" s="26">
        <v>86.1</v>
      </c>
      <c r="G110" s="16">
        <f t="shared" si="2"/>
        <v>5854.7999999999993</v>
      </c>
      <c r="H110" s="16" t="s">
        <v>136</v>
      </c>
      <c r="I110" s="16" t="s">
        <v>137</v>
      </c>
      <c r="J110" s="17" t="s">
        <v>12</v>
      </c>
      <c r="K110" s="32">
        <f t="shared" si="3"/>
        <v>0.1</v>
      </c>
    </row>
    <row r="111" spans="1:11" s="18" customFormat="1" ht="33.75" x14ac:dyDescent="0.2">
      <c r="A111" s="10">
        <v>105</v>
      </c>
      <c r="B111" s="11" t="s">
        <v>96</v>
      </c>
      <c r="C111" s="12">
        <v>429301</v>
      </c>
      <c r="D111" s="13" t="s">
        <v>16</v>
      </c>
      <c r="E111" s="14">
        <v>8</v>
      </c>
      <c r="F111" s="26">
        <v>227.92</v>
      </c>
      <c r="G111" s="16">
        <f t="shared" si="2"/>
        <v>1823.36</v>
      </c>
      <c r="H111" s="16" t="s">
        <v>136</v>
      </c>
      <c r="I111" s="16" t="s">
        <v>137</v>
      </c>
      <c r="J111" s="17" t="s">
        <v>12</v>
      </c>
      <c r="K111" s="32">
        <f t="shared" si="3"/>
        <v>0.2</v>
      </c>
    </row>
    <row r="112" spans="1:11" s="18" customFormat="1" ht="78.75" x14ac:dyDescent="0.2">
      <c r="A112" s="10">
        <v>106</v>
      </c>
      <c r="B112" s="11" t="s">
        <v>97</v>
      </c>
      <c r="C112" s="12">
        <v>150503</v>
      </c>
      <c r="D112" s="13" t="s">
        <v>16</v>
      </c>
      <c r="E112" s="14">
        <v>28</v>
      </c>
      <c r="F112" s="26">
        <v>43.96</v>
      </c>
      <c r="G112" s="16">
        <f t="shared" si="2"/>
        <v>1230.8800000000001</v>
      </c>
      <c r="H112" s="16" t="s">
        <v>136</v>
      </c>
      <c r="I112" s="16" t="s">
        <v>137</v>
      </c>
      <c r="J112" s="17" t="s">
        <v>12</v>
      </c>
      <c r="K112" s="32">
        <f t="shared" si="3"/>
        <v>0.05</v>
      </c>
    </row>
    <row r="113" spans="1:11" s="18" customFormat="1" ht="78.75" x14ac:dyDescent="0.2">
      <c r="A113" s="10">
        <v>107</v>
      </c>
      <c r="B113" s="11" t="s">
        <v>98</v>
      </c>
      <c r="C113" s="12">
        <v>150503</v>
      </c>
      <c r="D113" s="13" t="s">
        <v>16</v>
      </c>
      <c r="E113" s="14">
        <v>78</v>
      </c>
      <c r="F113" s="26">
        <v>77.06</v>
      </c>
      <c r="G113" s="16">
        <f t="shared" si="2"/>
        <v>6010.68</v>
      </c>
      <c r="H113" s="16" t="s">
        <v>136</v>
      </c>
      <c r="I113" s="16" t="s">
        <v>137</v>
      </c>
      <c r="J113" s="17" t="s">
        <v>12</v>
      </c>
      <c r="K113" s="32">
        <f t="shared" si="3"/>
        <v>0.1</v>
      </c>
    </row>
    <row r="114" spans="1:11" s="18" customFormat="1" ht="22.5" x14ac:dyDescent="0.2">
      <c r="A114" s="10">
        <v>108</v>
      </c>
      <c r="B114" s="11" t="s">
        <v>99</v>
      </c>
      <c r="C114" s="12">
        <v>441638</v>
      </c>
      <c r="D114" s="13" t="s">
        <v>15</v>
      </c>
      <c r="E114" s="14">
        <v>68</v>
      </c>
      <c r="F114" s="26">
        <v>69.83</v>
      </c>
      <c r="G114" s="16">
        <f t="shared" si="2"/>
        <v>4748.4399999999996</v>
      </c>
      <c r="H114" s="16" t="s">
        <v>136</v>
      </c>
      <c r="I114" s="16" t="s">
        <v>137</v>
      </c>
      <c r="J114" s="17" t="s">
        <v>12</v>
      </c>
      <c r="K114" s="32">
        <f t="shared" si="3"/>
        <v>0.1</v>
      </c>
    </row>
    <row r="115" spans="1:11" s="18" customFormat="1" ht="22.5" x14ac:dyDescent="0.2">
      <c r="A115" s="10">
        <v>109</v>
      </c>
      <c r="B115" s="11" t="s">
        <v>100</v>
      </c>
      <c r="C115" s="12">
        <v>477411</v>
      </c>
      <c r="D115" s="13" t="s">
        <v>15</v>
      </c>
      <c r="E115" s="14">
        <v>20</v>
      </c>
      <c r="F115" s="26">
        <v>82.68</v>
      </c>
      <c r="G115" s="16">
        <f t="shared" si="2"/>
        <v>1653.6000000000001</v>
      </c>
      <c r="H115" s="16" t="s">
        <v>136</v>
      </c>
      <c r="I115" s="16" t="s">
        <v>137</v>
      </c>
      <c r="J115" s="17" t="s">
        <v>12</v>
      </c>
      <c r="K115" s="32">
        <f t="shared" si="3"/>
        <v>0.1</v>
      </c>
    </row>
    <row r="116" spans="1:11" s="18" customFormat="1" ht="22.5" x14ac:dyDescent="0.2">
      <c r="A116" s="10">
        <v>110</v>
      </c>
      <c r="B116" s="11" t="s">
        <v>101</v>
      </c>
      <c r="C116" s="12">
        <v>305674</v>
      </c>
      <c r="D116" s="13" t="s">
        <v>15</v>
      </c>
      <c r="E116" s="14">
        <v>30</v>
      </c>
      <c r="F116" s="26">
        <v>58.26</v>
      </c>
      <c r="G116" s="16">
        <f t="shared" si="2"/>
        <v>1747.8</v>
      </c>
      <c r="H116" s="16" t="s">
        <v>136</v>
      </c>
      <c r="I116" s="16" t="s">
        <v>137</v>
      </c>
      <c r="J116" s="17" t="s">
        <v>12</v>
      </c>
      <c r="K116" s="32">
        <f t="shared" si="3"/>
        <v>0.1</v>
      </c>
    </row>
    <row r="117" spans="1:11" s="18" customFormat="1" ht="67.5" x14ac:dyDescent="0.2">
      <c r="A117" s="10">
        <v>111</v>
      </c>
      <c r="B117" s="11" t="s">
        <v>102</v>
      </c>
      <c r="C117" s="12" t="s">
        <v>129</v>
      </c>
      <c r="D117" s="13" t="s">
        <v>15</v>
      </c>
      <c r="E117" s="14">
        <v>18</v>
      </c>
      <c r="F117" s="26">
        <v>21.19</v>
      </c>
      <c r="G117" s="16">
        <f t="shared" si="2"/>
        <v>381.42</v>
      </c>
      <c r="H117" s="16" t="s">
        <v>136</v>
      </c>
      <c r="I117" s="16" t="s">
        <v>137</v>
      </c>
      <c r="J117" s="17" t="s">
        <v>12</v>
      </c>
      <c r="K117" s="32">
        <f t="shared" si="3"/>
        <v>0.05</v>
      </c>
    </row>
    <row r="118" spans="1:11" s="18" customFormat="1" ht="67.5" x14ac:dyDescent="0.2">
      <c r="A118" s="10">
        <v>112</v>
      </c>
      <c r="B118" s="11" t="s">
        <v>103</v>
      </c>
      <c r="C118" s="12" t="s">
        <v>129</v>
      </c>
      <c r="D118" s="13" t="s">
        <v>15</v>
      </c>
      <c r="E118" s="14">
        <v>24</v>
      </c>
      <c r="F118" s="26">
        <v>29.89</v>
      </c>
      <c r="G118" s="16">
        <f t="shared" si="2"/>
        <v>717.36</v>
      </c>
      <c r="H118" s="16" t="s">
        <v>136</v>
      </c>
      <c r="I118" s="16" t="s">
        <v>137</v>
      </c>
      <c r="J118" s="17" t="s">
        <v>12</v>
      </c>
      <c r="K118" s="32">
        <f t="shared" si="3"/>
        <v>0.05</v>
      </c>
    </row>
    <row r="119" spans="1:11" s="18" customFormat="1" ht="33.75" x14ac:dyDescent="0.2">
      <c r="A119" s="10">
        <v>113</v>
      </c>
      <c r="B119" s="11" t="s">
        <v>104</v>
      </c>
      <c r="C119" s="12" t="s">
        <v>129</v>
      </c>
      <c r="D119" s="13" t="s">
        <v>15</v>
      </c>
      <c r="E119" s="14">
        <v>19</v>
      </c>
      <c r="F119" s="26">
        <v>25.75</v>
      </c>
      <c r="G119" s="16">
        <f t="shared" si="2"/>
        <v>489.25</v>
      </c>
      <c r="H119" s="16" t="s">
        <v>136</v>
      </c>
      <c r="I119" s="16" t="s">
        <v>137</v>
      </c>
      <c r="J119" s="17" t="s">
        <v>12</v>
      </c>
      <c r="K119" s="32">
        <f t="shared" si="3"/>
        <v>0.05</v>
      </c>
    </row>
    <row r="120" spans="1:11" s="18" customFormat="1" ht="22.5" x14ac:dyDescent="0.2">
      <c r="A120" s="10">
        <v>114</v>
      </c>
      <c r="B120" s="11" t="s">
        <v>105</v>
      </c>
      <c r="C120" s="12">
        <v>300126</v>
      </c>
      <c r="D120" s="13" t="s">
        <v>16</v>
      </c>
      <c r="E120" s="14">
        <v>57</v>
      </c>
      <c r="F120" s="26">
        <v>20.38</v>
      </c>
      <c r="G120" s="16">
        <f t="shared" si="2"/>
        <v>1161.6599999999999</v>
      </c>
      <c r="H120" s="16" t="s">
        <v>136</v>
      </c>
      <c r="I120" s="16" t="s">
        <v>137</v>
      </c>
      <c r="J120" s="17" t="s">
        <v>12</v>
      </c>
      <c r="K120" s="32">
        <f t="shared" si="3"/>
        <v>0.05</v>
      </c>
    </row>
    <row r="121" spans="1:11" s="18" customFormat="1" ht="22.5" x14ac:dyDescent="0.2">
      <c r="A121" s="10">
        <v>115</v>
      </c>
      <c r="B121" s="11" t="s">
        <v>167</v>
      </c>
      <c r="C121" s="12">
        <v>451636</v>
      </c>
      <c r="D121" s="13" t="s">
        <v>15</v>
      </c>
      <c r="E121" s="14">
        <v>80</v>
      </c>
      <c r="F121" s="26">
        <v>306.86</v>
      </c>
      <c r="G121" s="16">
        <f t="shared" si="2"/>
        <v>24548.800000000003</v>
      </c>
      <c r="H121" s="16" t="s">
        <v>136</v>
      </c>
      <c r="I121" s="16" t="s">
        <v>137</v>
      </c>
      <c r="J121" s="17" t="s">
        <v>12</v>
      </c>
      <c r="K121" s="32">
        <f t="shared" si="3"/>
        <v>0.2</v>
      </c>
    </row>
    <row r="122" spans="1:11" s="18" customFormat="1" ht="56.25" x14ac:dyDescent="0.2">
      <c r="A122" s="10">
        <v>116</v>
      </c>
      <c r="B122" s="11" t="s">
        <v>168</v>
      </c>
      <c r="C122" s="12">
        <v>474970</v>
      </c>
      <c r="D122" s="13" t="s">
        <v>15</v>
      </c>
      <c r="E122" s="14">
        <v>14</v>
      </c>
      <c r="F122" s="26">
        <v>56.02</v>
      </c>
      <c r="G122" s="16">
        <f t="shared" si="2"/>
        <v>784.28000000000009</v>
      </c>
      <c r="H122" s="16" t="s">
        <v>136</v>
      </c>
      <c r="I122" s="16" t="s">
        <v>137</v>
      </c>
      <c r="J122" s="17" t="s">
        <v>12</v>
      </c>
      <c r="K122" s="32">
        <f t="shared" si="3"/>
        <v>0.1</v>
      </c>
    </row>
    <row r="123" spans="1:11" s="18" customFormat="1" ht="123.75" x14ac:dyDescent="0.2">
      <c r="A123" s="10">
        <v>117</v>
      </c>
      <c r="B123" s="11" t="s">
        <v>106</v>
      </c>
      <c r="C123" s="12">
        <v>416762</v>
      </c>
      <c r="D123" s="13" t="s">
        <v>15</v>
      </c>
      <c r="E123" s="14">
        <v>328</v>
      </c>
      <c r="F123" s="26">
        <v>205.28</v>
      </c>
      <c r="G123" s="16">
        <f t="shared" si="2"/>
        <v>67331.839999999997</v>
      </c>
      <c r="H123" s="16" t="s">
        <v>136</v>
      </c>
      <c r="I123" s="16" t="s">
        <v>137</v>
      </c>
      <c r="J123" s="17" t="s">
        <v>12</v>
      </c>
      <c r="K123" s="32">
        <f t="shared" si="3"/>
        <v>0.2</v>
      </c>
    </row>
    <row r="124" spans="1:11" s="18" customFormat="1" ht="123.75" x14ac:dyDescent="0.2">
      <c r="A124" s="10">
        <v>118</v>
      </c>
      <c r="B124" s="11" t="s">
        <v>107</v>
      </c>
      <c r="C124" s="12">
        <v>409759</v>
      </c>
      <c r="D124" s="13" t="s">
        <v>15</v>
      </c>
      <c r="E124" s="14">
        <v>260</v>
      </c>
      <c r="F124" s="26">
        <v>160.93</v>
      </c>
      <c r="G124" s="16">
        <f t="shared" si="2"/>
        <v>41841.800000000003</v>
      </c>
      <c r="H124" s="16" t="s">
        <v>136</v>
      </c>
      <c r="I124" s="16" t="s">
        <v>137</v>
      </c>
      <c r="J124" s="17" t="s">
        <v>12</v>
      </c>
      <c r="K124" s="32">
        <f t="shared" si="3"/>
        <v>0.12</v>
      </c>
    </row>
    <row r="125" spans="1:11" s="18" customFormat="1" ht="67.5" x14ac:dyDescent="0.2">
      <c r="A125" s="10">
        <v>119</v>
      </c>
      <c r="B125" s="11" t="s">
        <v>108</v>
      </c>
      <c r="C125" s="12" t="s">
        <v>130</v>
      </c>
      <c r="D125" s="13" t="s">
        <v>16</v>
      </c>
      <c r="E125" s="14">
        <f>750+100</f>
        <v>850</v>
      </c>
      <c r="F125" s="26">
        <v>9.3000000000000007</v>
      </c>
      <c r="G125" s="16">
        <f t="shared" si="2"/>
        <v>7905.0000000000009</v>
      </c>
      <c r="H125" s="16" t="s">
        <v>136</v>
      </c>
      <c r="I125" s="16" t="s">
        <v>137</v>
      </c>
      <c r="J125" s="17" t="s">
        <v>12</v>
      </c>
      <c r="K125" s="32">
        <f t="shared" si="3"/>
        <v>0.02</v>
      </c>
    </row>
    <row r="126" spans="1:11" s="18" customFormat="1" ht="22.5" x14ac:dyDescent="0.2">
      <c r="A126" s="10">
        <v>120</v>
      </c>
      <c r="B126" s="11" t="s">
        <v>169</v>
      </c>
      <c r="C126" s="12">
        <v>409043</v>
      </c>
      <c r="D126" s="13" t="s">
        <v>15</v>
      </c>
      <c r="E126" s="14">
        <v>14</v>
      </c>
      <c r="F126" s="26">
        <v>294.47000000000003</v>
      </c>
      <c r="G126" s="16">
        <f t="shared" si="2"/>
        <v>4122.58</v>
      </c>
      <c r="H126" s="16" t="s">
        <v>136</v>
      </c>
      <c r="I126" s="16" t="s">
        <v>137</v>
      </c>
      <c r="J126" s="17" t="s">
        <v>12</v>
      </c>
      <c r="K126" s="32">
        <f t="shared" si="3"/>
        <v>0.2</v>
      </c>
    </row>
    <row r="127" spans="1:11" s="18" customFormat="1" ht="33.75" x14ac:dyDescent="0.2">
      <c r="A127" s="10">
        <v>121</v>
      </c>
      <c r="B127" s="11" t="s">
        <v>170</v>
      </c>
      <c r="C127" s="12">
        <v>409074</v>
      </c>
      <c r="D127" s="13" t="s">
        <v>15</v>
      </c>
      <c r="E127" s="14">
        <v>18</v>
      </c>
      <c r="F127" s="26">
        <v>242.33</v>
      </c>
      <c r="G127" s="16">
        <f t="shared" si="2"/>
        <v>4361.9400000000005</v>
      </c>
      <c r="H127" s="16" t="s">
        <v>136</v>
      </c>
      <c r="I127" s="16" t="s">
        <v>137</v>
      </c>
      <c r="J127" s="17" t="s">
        <v>12</v>
      </c>
      <c r="K127" s="32">
        <f t="shared" si="3"/>
        <v>0.2</v>
      </c>
    </row>
    <row r="128" spans="1:11" s="18" customFormat="1" ht="45" x14ac:dyDescent="0.2">
      <c r="A128" s="10">
        <v>122</v>
      </c>
      <c r="B128" s="11" t="s">
        <v>109</v>
      </c>
      <c r="C128" s="12">
        <v>450200</v>
      </c>
      <c r="D128" s="13" t="s">
        <v>16</v>
      </c>
      <c r="E128" s="14">
        <v>27</v>
      </c>
      <c r="F128" s="26">
        <v>42.45</v>
      </c>
      <c r="G128" s="16">
        <f t="shared" si="2"/>
        <v>1146.1500000000001</v>
      </c>
      <c r="H128" s="16" t="s">
        <v>136</v>
      </c>
      <c r="I128" s="16" t="s">
        <v>137</v>
      </c>
      <c r="J128" s="17" t="s">
        <v>12</v>
      </c>
      <c r="K128" s="32">
        <f t="shared" si="3"/>
        <v>0.05</v>
      </c>
    </row>
    <row r="129" spans="1:13" s="18" customFormat="1" ht="33.75" x14ac:dyDescent="0.2">
      <c r="A129" s="10">
        <v>123</v>
      </c>
      <c r="B129" s="11" t="s">
        <v>110</v>
      </c>
      <c r="C129" s="12" t="s">
        <v>132</v>
      </c>
      <c r="D129" s="13" t="s">
        <v>16</v>
      </c>
      <c r="E129" s="14">
        <v>39</v>
      </c>
      <c r="F129" s="26">
        <v>8.09</v>
      </c>
      <c r="G129" s="16">
        <f t="shared" si="2"/>
        <v>315.51</v>
      </c>
      <c r="H129" s="16" t="s">
        <v>136</v>
      </c>
      <c r="I129" s="16" t="s">
        <v>137</v>
      </c>
      <c r="J129" s="17" t="s">
        <v>12</v>
      </c>
      <c r="K129" s="32">
        <f t="shared" si="3"/>
        <v>0.02</v>
      </c>
    </row>
    <row r="130" spans="1:13" s="18" customFormat="1" ht="45" x14ac:dyDescent="0.2">
      <c r="A130" s="10">
        <v>124</v>
      </c>
      <c r="B130" s="11" t="s">
        <v>171</v>
      </c>
      <c r="C130" s="10" t="s">
        <v>131</v>
      </c>
      <c r="D130" s="13" t="s">
        <v>15</v>
      </c>
      <c r="E130" s="14">
        <v>17</v>
      </c>
      <c r="F130" s="26">
        <v>67</v>
      </c>
      <c r="G130" s="16">
        <f t="shared" si="2"/>
        <v>1139</v>
      </c>
      <c r="H130" s="16" t="s">
        <v>136</v>
      </c>
      <c r="I130" s="16" t="s">
        <v>137</v>
      </c>
      <c r="J130" s="17" t="s">
        <v>12</v>
      </c>
      <c r="K130" s="32">
        <f t="shared" si="3"/>
        <v>0.1</v>
      </c>
    </row>
    <row r="131" spans="1:13" s="18" customFormat="1" ht="45" x14ac:dyDescent="0.2">
      <c r="A131" s="10">
        <v>125</v>
      </c>
      <c r="B131" s="11" t="s">
        <v>172</v>
      </c>
      <c r="C131" s="10">
        <v>409034</v>
      </c>
      <c r="D131" s="13" t="s">
        <v>15</v>
      </c>
      <c r="E131" s="14">
        <v>15</v>
      </c>
      <c r="F131" s="26">
        <v>40.11</v>
      </c>
      <c r="G131" s="16">
        <f t="shared" si="2"/>
        <v>601.65</v>
      </c>
      <c r="H131" s="16" t="s">
        <v>136</v>
      </c>
      <c r="I131" s="16" t="s">
        <v>137</v>
      </c>
      <c r="J131" s="17" t="s">
        <v>12</v>
      </c>
      <c r="K131" s="32">
        <f t="shared" si="3"/>
        <v>0.05</v>
      </c>
    </row>
    <row r="132" spans="1:13" s="18" customFormat="1" ht="52.5" customHeight="1" x14ac:dyDescent="0.2">
      <c r="A132" s="10">
        <v>126</v>
      </c>
      <c r="B132" s="11" t="s">
        <v>111</v>
      </c>
      <c r="C132" s="10">
        <v>409073</v>
      </c>
      <c r="D132" s="13" t="s">
        <v>16</v>
      </c>
      <c r="E132" s="14">
        <f>127+40</f>
        <v>167</v>
      </c>
      <c r="F132" s="26">
        <v>1.66</v>
      </c>
      <c r="G132" s="16">
        <f t="shared" si="2"/>
        <v>277.21999999999997</v>
      </c>
      <c r="H132" s="16" t="s">
        <v>136</v>
      </c>
      <c r="I132" s="16" t="s">
        <v>137</v>
      </c>
      <c r="J132" s="17" t="s">
        <v>12</v>
      </c>
      <c r="K132" s="32">
        <f t="shared" si="3"/>
        <v>0.01</v>
      </c>
    </row>
    <row r="133" spans="1:13" s="18" customFormat="1" ht="51.75" customHeight="1" x14ac:dyDescent="0.2">
      <c r="A133" s="10">
        <v>127</v>
      </c>
      <c r="B133" s="11" t="s">
        <v>112</v>
      </c>
      <c r="C133" s="10">
        <v>409357</v>
      </c>
      <c r="D133" s="13" t="s">
        <v>16</v>
      </c>
      <c r="E133" s="14">
        <v>129</v>
      </c>
      <c r="F133" s="26">
        <v>2.2400000000000002</v>
      </c>
      <c r="G133" s="16">
        <f t="shared" si="2"/>
        <v>288.96000000000004</v>
      </c>
      <c r="H133" s="16" t="s">
        <v>136</v>
      </c>
      <c r="I133" s="16" t="s">
        <v>137</v>
      </c>
      <c r="J133" s="17" t="s">
        <v>12</v>
      </c>
      <c r="K133" s="32">
        <f t="shared" si="3"/>
        <v>0.01</v>
      </c>
    </row>
    <row r="134" spans="1:13" s="18" customFormat="1" ht="45" x14ac:dyDescent="0.2">
      <c r="A134" s="10">
        <v>128</v>
      </c>
      <c r="B134" s="11" t="s">
        <v>173</v>
      </c>
      <c r="C134" s="10">
        <v>409036</v>
      </c>
      <c r="D134" s="13" t="s">
        <v>15</v>
      </c>
      <c r="E134" s="14">
        <v>23</v>
      </c>
      <c r="F134" s="26">
        <v>146.75</v>
      </c>
      <c r="G134" s="16">
        <f t="shared" ref="G134:G144" si="4">F134*E134</f>
        <v>3375.25</v>
      </c>
      <c r="H134" s="16" t="s">
        <v>136</v>
      </c>
      <c r="I134" s="16" t="s">
        <v>137</v>
      </c>
      <c r="J134" s="17" t="s">
        <v>12</v>
      </c>
      <c r="K134" s="32">
        <f t="shared" si="3"/>
        <v>0.12</v>
      </c>
    </row>
    <row r="135" spans="1:13" s="18" customFormat="1" ht="48.75" customHeight="1" x14ac:dyDescent="0.2">
      <c r="A135" s="10">
        <v>129</v>
      </c>
      <c r="B135" s="11" t="s">
        <v>113</v>
      </c>
      <c r="C135" s="10">
        <v>409038</v>
      </c>
      <c r="D135" s="13" t="s">
        <v>15</v>
      </c>
      <c r="E135" s="14">
        <v>128</v>
      </c>
      <c r="F135" s="26">
        <v>2.04</v>
      </c>
      <c r="G135" s="16">
        <f t="shared" si="4"/>
        <v>261.12</v>
      </c>
      <c r="H135" s="16" t="s">
        <v>136</v>
      </c>
      <c r="I135" s="16" t="s">
        <v>137</v>
      </c>
      <c r="J135" s="17" t="s">
        <v>12</v>
      </c>
      <c r="K135" s="32">
        <f t="shared" si="3"/>
        <v>0.01</v>
      </c>
    </row>
    <row r="136" spans="1:13" s="18" customFormat="1" ht="45" x14ac:dyDescent="0.2">
      <c r="A136" s="10">
        <v>130</v>
      </c>
      <c r="B136" s="11" t="s">
        <v>174</v>
      </c>
      <c r="C136" s="10">
        <v>409038</v>
      </c>
      <c r="D136" s="13" t="s">
        <v>15</v>
      </c>
      <c r="E136" s="14">
        <v>7</v>
      </c>
      <c r="F136" s="26">
        <v>112.48</v>
      </c>
      <c r="G136" s="16">
        <f t="shared" si="4"/>
        <v>787.36</v>
      </c>
      <c r="H136" s="16" t="s">
        <v>136</v>
      </c>
      <c r="I136" s="16" t="s">
        <v>137</v>
      </c>
      <c r="J136" s="17" t="s">
        <v>12</v>
      </c>
      <c r="K136" s="32">
        <f t="shared" ref="K136:K144" si="5">IF(F136&lt;0.01,"",IF(AND(F136&gt;=0.01,F136&lt;=5),0.01,IF(F136&lt;=10,0.02,IF(F136&lt;=20,0.03,IF(F136&lt;=50,0.05,IF(F136&lt;=100,0.1,IF(F136&lt;=200,0.12,IF(F136&lt;=500,0.2,IF(F136&lt;=1000,0.4,IF(F136&lt;=2000,0.5,IF(F136&lt;=5000,0.8,IF(F136&lt;=10000,F136*0.005,"Avaliação Específica"))))))))))))</f>
        <v>0.12</v>
      </c>
    </row>
    <row r="137" spans="1:13" s="18" customFormat="1" ht="78.75" x14ac:dyDescent="0.2">
      <c r="A137" s="10">
        <v>131</v>
      </c>
      <c r="B137" s="11" t="s">
        <v>175</v>
      </c>
      <c r="C137" s="10">
        <v>474970</v>
      </c>
      <c r="D137" s="13" t="s">
        <v>15</v>
      </c>
      <c r="E137" s="14">
        <v>62</v>
      </c>
      <c r="F137" s="26">
        <v>116.48</v>
      </c>
      <c r="G137" s="16">
        <f t="shared" si="4"/>
        <v>7221.76</v>
      </c>
      <c r="H137" s="16" t="s">
        <v>136</v>
      </c>
      <c r="I137" s="16" t="s">
        <v>137</v>
      </c>
      <c r="J137" s="17" t="s">
        <v>12</v>
      </c>
      <c r="K137" s="32">
        <f t="shared" si="5"/>
        <v>0.12</v>
      </c>
    </row>
    <row r="138" spans="1:13" s="18" customFormat="1" ht="101.25" x14ac:dyDescent="0.2">
      <c r="A138" s="10">
        <v>132</v>
      </c>
      <c r="B138" s="11" t="s">
        <v>176</v>
      </c>
      <c r="C138" s="10">
        <v>421423</v>
      </c>
      <c r="D138" s="13" t="s">
        <v>15</v>
      </c>
      <c r="E138" s="14">
        <v>170</v>
      </c>
      <c r="F138" s="26">
        <v>69.760000000000005</v>
      </c>
      <c r="G138" s="16">
        <f t="shared" si="4"/>
        <v>11859.2</v>
      </c>
      <c r="H138" s="16" t="s">
        <v>136</v>
      </c>
      <c r="I138" s="16" t="s">
        <v>137</v>
      </c>
      <c r="J138" s="17" t="s">
        <v>12</v>
      </c>
      <c r="K138" s="32">
        <f t="shared" si="5"/>
        <v>0.1</v>
      </c>
    </row>
    <row r="139" spans="1:13" s="18" customFormat="1" ht="33.75" x14ac:dyDescent="0.2">
      <c r="A139" s="10">
        <v>133</v>
      </c>
      <c r="B139" s="11" t="s">
        <v>177</v>
      </c>
      <c r="C139" s="10" t="s">
        <v>133</v>
      </c>
      <c r="D139" s="13" t="s">
        <v>15</v>
      </c>
      <c r="E139" s="14">
        <v>500</v>
      </c>
      <c r="F139" s="26">
        <v>89.68</v>
      </c>
      <c r="G139" s="16">
        <f t="shared" si="4"/>
        <v>44840</v>
      </c>
      <c r="H139" s="16" t="s">
        <v>136</v>
      </c>
      <c r="I139" s="16" t="s">
        <v>137</v>
      </c>
      <c r="J139" s="17" t="s">
        <v>12</v>
      </c>
      <c r="K139" s="32">
        <f t="shared" si="5"/>
        <v>0.1</v>
      </c>
    </row>
    <row r="140" spans="1:13" s="18" customFormat="1" ht="78.75" x14ac:dyDescent="0.2">
      <c r="A140" s="10">
        <v>134</v>
      </c>
      <c r="B140" s="11" t="s">
        <v>178</v>
      </c>
      <c r="C140" s="10" t="s">
        <v>134</v>
      </c>
      <c r="D140" s="13" t="s">
        <v>15</v>
      </c>
      <c r="E140" s="14">
        <v>19</v>
      </c>
      <c r="F140" s="26">
        <v>420.95</v>
      </c>
      <c r="G140" s="16">
        <f t="shared" si="4"/>
        <v>7998.05</v>
      </c>
      <c r="H140" s="16" t="s">
        <v>136</v>
      </c>
      <c r="I140" s="16" t="s">
        <v>137</v>
      </c>
      <c r="J140" s="17" t="s">
        <v>12</v>
      </c>
      <c r="K140" s="32">
        <f t="shared" si="5"/>
        <v>0.2</v>
      </c>
    </row>
    <row r="141" spans="1:13" s="18" customFormat="1" ht="22.5" x14ac:dyDescent="0.2">
      <c r="A141" s="10">
        <v>135</v>
      </c>
      <c r="B141" s="11" t="s">
        <v>140</v>
      </c>
      <c r="C141" s="10" t="s">
        <v>135</v>
      </c>
      <c r="D141" s="13" t="s">
        <v>16</v>
      </c>
      <c r="E141" s="14">
        <v>627</v>
      </c>
      <c r="F141" s="26">
        <v>0.88</v>
      </c>
      <c r="G141" s="16">
        <f t="shared" si="4"/>
        <v>551.76</v>
      </c>
      <c r="H141" s="16" t="s">
        <v>136</v>
      </c>
      <c r="I141" s="16" t="s">
        <v>137</v>
      </c>
      <c r="J141" s="17" t="s">
        <v>12</v>
      </c>
      <c r="K141" s="32">
        <f t="shared" si="5"/>
        <v>0.01</v>
      </c>
      <c r="L141" s="28"/>
      <c r="M141" s="28"/>
    </row>
    <row r="142" spans="1:13" s="18" customFormat="1" ht="22.5" x14ac:dyDescent="0.2">
      <c r="A142" s="10">
        <v>136</v>
      </c>
      <c r="B142" s="11" t="s">
        <v>114</v>
      </c>
      <c r="C142" s="10">
        <v>408488</v>
      </c>
      <c r="D142" s="13" t="s">
        <v>16</v>
      </c>
      <c r="E142" s="14">
        <f>85+15</f>
        <v>100</v>
      </c>
      <c r="F142" s="26">
        <v>9.15</v>
      </c>
      <c r="G142" s="16">
        <f t="shared" si="4"/>
        <v>915</v>
      </c>
      <c r="H142" s="16" t="s">
        <v>136</v>
      </c>
      <c r="I142" s="16" t="s">
        <v>137</v>
      </c>
      <c r="J142" s="17" t="s">
        <v>12</v>
      </c>
      <c r="K142" s="32">
        <f t="shared" si="5"/>
        <v>0.02</v>
      </c>
    </row>
    <row r="143" spans="1:13" s="18" customFormat="1" ht="22.5" x14ac:dyDescent="0.2">
      <c r="A143" s="10">
        <v>137</v>
      </c>
      <c r="B143" s="11" t="s">
        <v>117</v>
      </c>
      <c r="C143" s="10">
        <v>435845</v>
      </c>
      <c r="D143" s="13" t="s">
        <v>16</v>
      </c>
      <c r="E143" s="14">
        <v>25</v>
      </c>
      <c r="F143" s="26">
        <v>69.33</v>
      </c>
      <c r="G143" s="16">
        <f t="shared" si="4"/>
        <v>1733.25</v>
      </c>
      <c r="H143" s="16" t="s">
        <v>136</v>
      </c>
      <c r="I143" s="16" t="s">
        <v>137</v>
      </c>
      <c r="J143" s="17" t="s">
        <v>12</v>
      </c>
      <c r="K143" s="32">
        <f t="shared" si="5"/>
        <v>0.1</v>
      </c>
    </row>
    <row r="144" spans="1:13" s="29" customFormat="1" ht="22.5" x14ac:dyDescent="0.2">
      <c r="A144" s="19">
        <v>138</v>
      </c>
      <c r="B144" s="20" t="s">
        <v>118</v>
      </c>
      <c r="C144" s="19">
        <v>451896</v>
      </c>
      <c r="D144" s="22" t="s">
        <v>16</v>
      </c>
      <c r="E144" s="23">
        <v>12</v>
      </c>
      <c r="F144" s="27">
        <v>84.71</v>
      </c>
      <c r="G144" s="25">
        <f t="shared" si="4"/>
        <v>1016.52</v>
      </c>
      <c r="H144" s="16" t="s">
        <v>136</v>
      </c>
      <c r="I144" s="16" t="s">
        <v>137</v>
      </c>
      <c r="J144" s="17" t="s">
        <v>12</v>
      </c>
      <c r="K144" s="32">
        <f t="shared" si="5"/>
        <v>0.1</v>
      </c>
    </row>
    <row r="145" spans="6:7" ht="22.5" x14ac:dyDescent="0.2">
      <c r="F145" s="6" t="s">
        <v>139</v>
      </c>
      <c r="G145" s="9">
        <f>SUM(G7:G144)</f>
        <v>738953.30999999994</v>
      </c>
    </row>
  </sheetData>
  <mergeCells count="4">
    <mergeCell ref="A1:K1"/>
    <mergeCell ref="A2:K2"/>
    <mergeCell ref="A4:K4"/>
    <mergeCell ref="A3:K3"/>
  </mergeCells>
  <pageMargins left="0.23622047244094491" right="0.23622047244094491" top="0.92031249999999998" bottom="0.74803149606299213" header="0.31496062992125984" footer="0.31496062992125984"/>
  <pageSetup paperSize="9" scale="96" fitToHeight="0" orientation="landscape" r:id="rId1"/>
  <headerFooter>
    <oddHeader>&amp;L&amp;G&amp;CPREGÃO ELETRÔNICO 26/2021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2021-04-22T18:51:53Z</cp:lastPrinted>
  <dcterms:created xsi:type="dcterms:W3CDTF">2019-07-30T23:05:19Z</dcterms:created>
  <dcterms:modified xsi:type="dcterms:W3CDTF">2021-05-14T19:48:30Z</dcterms:modified>
</cp:coreProperties>
</file>